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20D22734-56E6-4641-9841-78D63F80C39A}" xr6:coauthVersionLast="47" xr6:coauthVersionMax="47" xr10:uidLastSave="{00000000-0000-0000-0000-000000000000}"/>
  <bookViews>
    <workbookView xWindow="-23148" yWindow="-108" windowWidth="23256" windowHeight="12456" tabRatio="807" activeTab="2" xr2:uid="{1B6423E9-A0FC-4159-9F0D-F7A90A6C6174}"/>
  </bookViews>
  <sheets>
    <sheet name="前提" sheetId="33" r:id="rId1"/>
    <sheet name="利用方法（例）" sheetId="32" r:id="rId2"/>
    <sheet name="測定表" sheetId="5" r:id="rId3"/>
    <sheet name="結果" sheetId="6" r:id="rId4"/>
    <sheet name="結果 (詳細)" sheetId="28" r:id="rId5"/>
    <sheet name="ﾌﾛｰﾁｬｰﾄ" sheetId="21" r:id="rId6"/>
    <sheet name="取引基本表" sheetId="1" r:id="rId7"/>
    <sheet name="投入係数表" sheetId="2" r:id="rId8"/>
    <sheet name="逆行列係数表" sheetId="3" r:id="rId9"/>
    <sheet name="その他の係数" sheetId="4" r:id="rId10"/>
    <sheet name="消費転換率用" sheetId="35" r:id="rId11"/>
  </sheets>
  <externalReferences>
    <externalReference r:id="rId12"/>
  </externalReferences>
  <definedNames>
    <definedName name="_xlnm._FilterDatabase" localSheetId="9" hidden="1">その他の係数!#REF!</definedName>
    <definedName name="_xlnm._FilterDatabase" localSheetId="4" hidden="1">'結果 (詳細)'!#REF!</definedName>
    <definedName name="_xlnm._FilterDatabase" localSheetId="6" hidden="1">取引基本表!$A$2:$BG$50</definedName>
    <definedName name="_xlnm._FilterDatabase" localSheetId="10" hidden="1">消費転換率用!$S$16:$X$434</definedName>
    <definedName name="_xlnm._FilterDatabase" localSheetId="2" hidden="1">測定表!$AL$13:$AR$53</definedName>
    <definedName name="_xlnm.Print_Area" localSheetId="5">ﾌﾛｰﾁｬｰﾄ!$A$1:$R$34</definedName>
    <definedName name="_xlnm.Print_Area" localSheetId="8">逆行列係数表!$A$1:$AO$43</definedName>
    <definedName name="_xlnm.Print_Area" localSheetId="10">消費転換率用!$A$1:$X$434</definedName>
    <definedName name="_xlnm.Print_Area" localSheetId="0">前提!$A$1:$D$15</definedName>
    <definedName name="_xlnm.Print_Area" localSheetId="2">測定表!$A$1:$CU$55</definedName>
    <definedName name="_xlnm.Print_Titles" localSheetId="8">逆行列係数表!$A:$B,逆行列係数表!$3:$4</definedName>
    <definedName name="_xlnm.Print_Titles" localSheetId="6">取引基本表!$A:$B,取引基本表!$3:$4</definedName>
    <definedName name="_xlnm.Print_Titles" localSheetId="10">消費転換率用!$13:$18</definedName>
    <definedName name="_xlnm.Print_Titles" localSheetId="7">投入係数表!$A:$B</definedName>
    <definedName name="医療用具大分類別生産金額">#REF!</definedName>
    <definedName name="事業分類" localSheetId="10">[1]入力!$C$8</definedName>
    <definedName name="事業分類" localSheetId="0">[1]入力!$C$8</definedName>
    <definedName name="事業分類">#REF!</definedName>
    <definedName name="登録リスト" localSheetId="10">[1]登録!$A$7:$A$8</definedName>
    <definedName name="登録リスト" localSheetId="0">[1]登録!$A$7:$A$8</definedName>
    <definedName name="登録リスト">#REF!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9" i="35" l="1"/>
  <c r="L9" i="35"/>
  <c r="X8" i="35"/>
  <c r="X10" i="35" s="1"/>
  <c r="L8" i="35"/>
  <c r="L10" i="35" s="1"/>
  <c r="BI41" i="1" l="1"/>
  <c r="BI40" i="1"/>
  <c r="BI39" i="1"/>
  <c r="BI38" i="1"/>
  <c r="BI37" i="1"/>
  <c r="BI36" i="1"/>
  <c r="BI35" i="1"/>
  <c r="BI34" i="1"/>
  <c r="BI33" i="1"/>
  <c r="BI32" i="1"/>
  <c r="BI31" i="1"/>
  <c r="BI30" i="1"/>
  <c r="BI29" i="1"/>
  <c r="BI28" i="1"/>
  <c r="BI27" i="1"/>
  <c r="BI26" i="1"/>
  <c r="BI25" i="1"/>
  <c r="BI24" i="1"/>
  <c r="BI23" i="1"/>
  <c r="BI22" i="1"/>
  <c r="BI21" i="1"/>
  <c r="BI20" i="1"/>
  <c r="BI19" i="1"/>
  <c r="BI18" i="1"/>
  <c r="BI17" i="1"/>
  <c r="BI16" i="1"/>
  <c r="BI15" i="1"/>
  <c r="BI13" i="1"/>
  <c r="BI12" i="1"/>
  <c r="BI11" i="1"/>
  <c r="BI10" i="1"/>
  <c r="BI9" i="1"/>
  <c r="BI8" i="1"/>
  <c r="BI5" i="1"/>
  <c r="BI7" i="1"/>
  <c r="AD43" i="5"/>
  <c r="AD40" i="5"/>
  <c r="AR42" i="5"/>
  <c r="X43" i="5"/>
  <c r="AO40" i="5" l="1"/>
  <c r="AM43" i="5"/>
  <c r="X49" i="5"/>
  <c r="N58" i="5"/>
  <c r="AT17" i="5" s="1"/>
  <c r="BJ41" i="1"/>
  <c r="N83" i="5" s="1"/>
  <c r="AT52" i="5" s="1"/>
  <c r="BJ40" i="1"/>
  <c r="BJ39" i="1"/>
  <c r="BJ38" i="1"/>
  <c r="N25" i="5" s="1"/>
  <c r="AT49" i="5" s="1"/>
  <c r="BJ37" i="1"/>
  <c r="BJ36" i="1"/>
  <c r="N80" i="5" s="1"/>
  <c r="AT47" i="5" s="1"/>
  <c r="BJ35" i="1"/>
  <c r="N79" i="5" s="1"/>
  <c r="AT46" i="5" s="1"/>
  <c r="BJ34" i="1"/>
  <c r="N78" i="5" s="1"/>
  <c r="AT45" i="5" s="1"/>
  <c r="BJ33" i="1"/>
  <c r="N77" i="5" s="1"/>
  <c r="AT44" i="5" s="1"/>
  <c r="BJ32" i="1"/>
  <c r="N24" i="5" s="1"/>
  <c r="AT43" i="5" s="1"/>
  <c r="BJ31" i="1"/>
  <c r="N76" i="5" s="1"/>
  <c r="AT42" i="5" s="1"/>
  <c r="BJ30" i="1"/>
  <c r="N75" i="5" s="1"/>
  <c r="AT41" i="5" s="1"/>
  <c r="BJ29" i="1"/>
  <c r="N74" i="5" s="1"/>
  <c r="AT40" i="5" s="1"/>
  <c r="BJ28" i="1"/>
  <c r="N73" i="5" s="1"/>
  <c r="AT39" i="5" s="1"/>
  <c r="BJ27" i="1"/>
  <c r="N72" i="5" s="1"/>
  <c r="AT38" i="5" s="1"/>
  <c r="BJ26" i="1"/>
  <c r="N71" i="5" s="1"/>
  <c r="AT37" i="5" s="1"/>
  <c r="BJ25" i="1"/>
  <c r="N70" i="5" s="1"/>
  <c r="AT36" i="5" s="1"/>
  <c r="BJ24" i="1"/>
  <c r="N23" i="5" s="1"/>
  <c r="AT35" i="5" s="1"/>
  <c r="BJ23" i="1"/>
  <c r="N69" i="5" s="1"/>
  <c r="AT34" i="5" s="1"/>
  <c r="BJ22" i="1"/>
  <c r="N68" i="5" s="1"/>
  <c r="AT33" i="5" s="1"/>
  <c r="BJ21" i="1"/>
  <c r="N67" i="5" s="1"/>
  <c r="AT32" i="5" s="1"/>
  <c r="BJ20" i="1"/>
  <c r="N66" i="5" s="1"/>
  <c r="AT31" i="5" s="1"/>
  <c r="BJ19" i="1"/>
  <c r="N65" i="5" s="1"/>
  <c r="AT30" i="5" s="1"/>
  <c r="BJ18" i="1"/>
  <c r="N64" i="5" s="1"/>
  <c r="AT29" i="5" s="1"/>
  <c r="BJ17" i="1"/>
  <c r="N63" i="5" s="1"/>
  <c r="AT28" i="5" s="1"/>
  <c r="BJ16" i="1"/>
  <c r="N62" i="5" s="1"/>
  <c r="AT27" i="5" s="1"/>
  <c r="BJ15" i="1"/>
  <c r="N61" i="5" s="1"/>
  <c r="AT26" i="5" s="1"/>
  <c r="BJ14" i="1"/>
  <c r="N60" i="5" s="1"/>
  <c r="AT25" i="5" s="1"/>
  <c r="BJ13" i="1"/>
  <c r="N22" i="5" s="1"/>
  <c r="AT24" i="5" s="1"/>
  <c r="BJ12" i="1"/>
  <c r="N21" i="5" s="1"/>
  <c r="AT23" i="5" s="1"/>
  <c r="BJ11" i="1"/>
  <c r="N59" i="5" s="1"/>
  <c r="AT22" i="5" s="1"/>
  <c r="BJ10" i="1"/>
  <c r="N20" i="5" s="1"/>
  <c r="AT21" i="5" s="1"/>
  <c r="BJ9" i="1"/>
  <c r="N19" i="5" s="1"/>
  <c r="AT20" i="5" s="1"/>
  <c r="BJ8" i="1"/>
  <c r="N18" i="5" s="1"/>
  <c r="AT19" i="5" s="1"/>
  <c r="BJ7" i="1"/>
  <c r="N17" i="5" s="1"/>
  <c r="AT18" i="5" s="1"/>
  <c r="BJ5" i="1"/>
  <c r="N16" i="5" s="1"/>
  <c r="AT16" i="5" s="1"/>
  <c r="N82" i="5"/>
  <c r="AT51" i="5" s="1"/>
  <c r="N26" i="5"/>
  <c r="AT50" i="5" s="1"/>
  <c r="N81" i="5"/>
  <c r="AT48" i="5" s="1"/>
  <c r="C25" i="5"/>
  <c r="AI19" i="5" l="1"/>
  <c r="AF52" i="5"/>
  <c r="AF51" i="5"/>
  <c r="AF50" i="5"/>
  <c r="AF49" i="5"/>
  <c r="AF48" i="5"/>
  <c r="AF47" i="5"/>
  <c r="AF46" i="5"/>
  <c r="AF45" i="5"/>
  <c r="AF44" i="5"/>
  <c r="AF43" i="5"/>
  <c r="AF42" i="5"/>
  <c r="AF41" i="5"/>
  <c r="AF40" i="5"/>
  <c r="AF39" i="5"/>
  <c r="AF38" i="5"/>
  <c r="AF37" i="5"/>
  <c r="AF36" i="5"/>
  <c r="AF35" i="5"/>
  <c r="AF34" i="5"/>
  <c r="AF33" i="5"/>
  <c r="AF32" i="5"/>
  <c r="AF31" i="5"/>
  <c r="AF30" i="5"/>
  <c r="AF29" i="5"/>
  <c r="AF28" i="5"/>
  <c r="AF27" i="5"/>
  <c r="AF26" i="5"/>
  <c r="AF25" i="5"/>
  <c r="AF24" i="5"/>
  <c r="AF23" i="5"/>
  <c r="AF22" i="5"/>
  <c r="AF21" i="5"/>
  <c r="AF20" i="5"/>
  <c r="AF19" i="5"/>
  <c r="AF18" i="5"/>
  <c r="AF17" i="5"/>
  <c r="AF16" i="5"/>
  <c r="X50" i="5"/>
  <c r="X35" i="5"/>
  <c r="X24" i="5"/>
  <c r="X23" i="5"/>
  <c r="X21" i="5"/>
  <c r="X20" i="5"/>
  <c r="X19" i="5"/>
  <c r="X18" i="5"/>
  <c r="X16" i="5"/>
  <c r="AM18" i="5" l="1"/>
  <c r="AO18" i="5"/>
  <c r="BK53" i="5"/>
  <c r="AD52" i="5"/>
  <c r="AD51" i="5"/>
  <c r="AD50" i="5"/>
  <c r="AD49" i="5"/>
  <c r="AD48" i="5"/>
  <c r="AD47" i="5"/>
  <c r="AD46" i="5"/>
  <c r="AD45" i="5"/>
  <c r="AD44" i="5"/>
  <c r="AD42" i="5"/>
  <c r="AD41" i="5"/>
  <c r="AD39" i="5"/>
  <c r="AD38" i="5"/>
  <c r="AD37" i="5"/>
  <c r="AD36" i="5"/>
  <c r="AD35" i="5"/>
  <c r="AD34" i="5"/>
  <c r="AD33" i="5"/>
  <c r="AD32" i="5"/>
  <c r="AD31" i="5"/>
  <c r="AD30" i="5"/>
  <c r="AD29" i="5"/>
  <c r="AD28" i="5"/>
  <c r="AD27" i="5"/>
  <c r="AD26" i="5"/>
  <c r="AD25" i="5"/>
  <c r="AD24" i="5"/>
  <c r="AD23" i="5"/>
  <c r="AD22" i="5"/>
  <c r="AD21" i="5"/>
  <c r="AD20" i="5"/>
  <c r="AD19" i="5"/>
  <c r="AD18" i="5"/>
  <c r="AD17" i="5"/>
  <c r="AD16" i="5"/>
  <c r="H14" i="4" l="1"/>
  <c r="H6" i="4" l="1"/>
  <c r="AO42" i="5" l="1"/>
  <c r="AM42" i="5"/>
  <c r="AM39" i="5"/>
  <c r="H5" i="4" l="1"/>
  <c r="BO16" i="5" s="1"/>
  <c r="AO39" i="5"/>
  <c r="Z39" i="5" s="1"/>
  <c r="AR39" i="5"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7" i="1"/>
  <c r="C53" i="1"/>
  <c r="H40" i="4"/>
  <c r="H39" i="4"/>
  <c r="BO50" i="5" s="1"/>
  <c r="H38" i="4"/>
  <c r="BO49" i="5" s="1"/>
  <c r="H37" i="4"/>
  <c r="BO48" i="5" s="1"/>
  <c r="H36" i="4"/>
  <c r="BO47" i="5" s="1"/>
  <c r="H35" i="4"/>
  <c r="BO46" i="5" s="1"/>
  <c r="H34" i="4"/>
  <c r="BO45" i="5" s="1"/>
  <c r="H33" i="4"/>
  <c r="BO44" i="5" s="1"/>
  <c r="H32" i="4"/>
  <c r="BO43" i="5" s="1"/>
  <c r="H31" i="4"/>
  <c r="BO42" i="5" s="1"/>
  <c r="H30" i="4"/>
  <c r="BO41" i="5" s="1"/>
  <c r="H29" i="4"/>
  <c r="BO40" i="5" s="1"/>
  <c r="H28" i="4"/>
  <c r="BO39" i="5" s="1"/>
  <c r="H27" i="4"/>
  <c r="BO38" i="5" s="1"/>
  <c r="H26" i="4"/>
  <c r="BO37" i="5" s="1"/>
  <c r="H25" i="4"/>
  <c r="BO36" i="5" s="1"/>
  <c r="H24" i="4"/>
  <c r="BO35" i="5" s="1"/>
  <c r="H23" i="4"/>
  <c r="BO34" i="5" s="1"/>
  <c r="H22" i="4"/>
  <c r="BO33" i="5" s="1"/>
  <c r="H21" i="4"/>
  <c r="BO32" i="5" s="1"/>
  <c r="H20" i="4"/>
  <c r="BO31" i="5" s="1"/>
  <c r="H19" i="4"/>
  <c r="BO30" i="5" s="1"/>
  <c r="H18" i="4"/>
  <c r="BO29" i="5" s="1"/>
  <c r="H17" i="4"/>
  <c r="BO28" i="5" s="1"/>
  <c r="H16" i="4"/>
  <c r="BO27" i="5" s="1"/>
  <c r="H15" i="4"/>
  <c r="BO26" i="5" s="1"/>
  <c r="H13" i="4"/>
  <c r="BO24" i="5" s="1"/>
  <c r="H12" i="4"/>
  <c r="BO23" i="5" s="1"/>
  <c r="H11" i="4"/>
  <c r="BO22" i="5" s="1"/>
  <c r="H10" i="4"/>
  <c r="BO21" i="5" s="1"/>
  <c r="H9" i="4"/>
  <c r="BO20" i="5" s="1"/>
  <c r="H8" i="4"/>
  <c r="BO19" i="5" s="1"/>
  <c r="H7" i="4"/>
  <c r="BO18" i="5" s="1"/>
  <c r="H41" i="4"/>
  <c r="BO52" i="5" s="1"/>
  <c r="C2" i="28"/>
  <c r="Z42" i="5"/>
  <c r="H3" i="28"/>
  <c r="L3" i="28"/>
  <c r="P3" i="28"/>
  <c r="T3" i="28"/>
  <c r="U2" i="28"/>
  <c r="Q2" i="28"/>
  <c r="M2" i="28"/>
  <c r="I2" i="28"/>
  <c r="F2" i="28"/>
  <c r="F3" i="28"/>
  <c r="E2" i="28"/>
  <c r="E3" i="28"/>
  <c r="D2" i="28"/>
  <c r="D3" i="28"/>
  <c r="BO51" i="5"/>
  <c r="P7" i="21"/>
  <c r="P6" i="21"/>
  <c r="N32" i="21"/>
  <c r="N31" i="21"/>
  <c r="I31" i="21"/>
  <c r="I27" i="21"/>
  <c r="I24" i="21"/>
  <c r="I21" i="21"/>
  <c r="N19" i="21"/>
  <c r="N18" i="21"/>
  <c r="I18" i="21"/>
  <c r="I14" i="21"/>
  <c r="I10" i="21"/>
  <c r="J6" i="21"/>
  <c r="AB53" i="5"/>
  <c r="X53" i="5"/>
  <c r="AO52" i="5"/>
  <c r="AM52" i="5"/>
  <c r="AO51" i="5"/>
  <c r="AM51" i="5"/>
  <c r="AO50" i="5"/>
  <c r="AM50" i="5"/>
  <c r="AO49" i="5"/>
  <c r="AM49" i="5"/>
  <c r="AO48" i="5"/>
  <c r="AM48" i="5"/>
  <c r="AO47" i="5"/>
  <c r="AM47" i="5"/>
  <c r="AO46" i="5"/>
  <c r="AM46" i="5"/>
  <c r="AO45" i="5"/>
  <c r="AM45" i="5"/>
  <c r="AO44" i="5"/>
  <c r="AM44" i="5"/>
  <c r="AO41" i="5"/>
  <c r="AM41" i="5"/>
  <c r="AO38" i="5"/>
  <c r="AM38" i="5"/>
  <c r="AO37" i="5"/>
  <c r="AM37" i="5"/>
  <c r="AO36" i="5"/>
  <c r="AM36" i="5"/>
  <c r="AO35" i="5"/>
  <c r="AM35" i="5"/>
  <c r="AO34" i="5"/>
  <c r="AM34" i="5"/>
  <c r="AO33" i="5"/>
  <c r="AM33" i="5"/>
  <c r="AO32" i="5"/>
  <c r="AM32" i="5"/>
  <c r="AO31" i="5"/>
  <c r="AM31" i="5"/>
  <c r="AO30" i="5"/>
  <c r="AM30" i="5"/>
  <c r="AO29" i="5"/>
  <c r="AM29" i="5"/>
  <c r="AO28" i="5"/>
  <c r="AM28" i="5"/>
  <c r="AO27" i="5"/>
  <c r="AM27" i="5"/>
  <c r="AO26" i="5"/>
  <c r="AM26" i="5"/>
  <c r="AO25" i="5"/>
  <c r="AM25" i="5"/>
  <c r="AO24" i="5"/>
  <c r="AM24" i="5"/>
  <c r="AO23" i="5"/>
  <c r="AM23" i="5"/>
  <c r="AO22" i="5"/>
  <c r="AM22" i="5"/>
  <c r="AO21" i="5"/>
  <c r="AM21" i="5"/>
  <c r="AO20" i="5"/>
  <c r="AM20" i="5"/>
  <c r="AO19" i="5"/>
  <c r="AM19" i="5"/>
  <c r="AO17" i="5"/>
  <c r="AM17" i="5"/>
  <c r="AO16" i="5"/>
  <c r="AM16" i="5"/>
  <c r="AW39" i="5" l="1"/>
  <c r="Z35" i="5"/>
  <c r="AR35" i="5" s="1"/>
  <c r="Z45" i="5"/>
  <c r="AR45" i="5" s="1"/>
  <c r="Z46" i="5"/>
  <c r="AR46" i="5" s="1"/>
  <c r="Z25" i="5"/>
  <c r="AR25" i="5" s="1"/>
  <c r="Z38" i="5"/>
  <c r="AR38" i="5" s="1"/>
  <c r="Z22" i="5"/>
  <c r="AR22" i="5" s="1"/>
  <c r="Z28" i="5"/>
  <c r="AR28" i="5" s="1"/>
  <c r="Z19" i="5"/>
  <c r="AR19" i="5" s="1"/>
  <c r="Z50" i="5"/>
  <c r="AR50" i="5" s="1"/>
  <c r="Z21" i="5"/>
  <c r="AR21" i="5" s="1"/>
  <c r="Z33" i="5"/>
  <c r="AR33" i="5" s="1"/>
  <c r="Z41" i="5"/>
  <c r="AR41" i="5" s="1"/>
  <c r="Z49" i="5"/>
  <c r="AR49" i="5" s="1"/>
  <c r="Z17" i="5"/>
  <c r="AR17" i="5" s="1"/>
  <c r="Z44" i="5"/>
  <c r="AR44" i="5" s="1"/>
  <c r="Z18" i="5"/>
  <c r="AR18" i="5" s="1"/>
  <c r="Z47" i="5"/>
  <c r="AR47" i="5" s="1"/>
  <c r="Z32" i="5"/>
  <c r="AR32" i="5" s="1"/>
  <c r="Z48" i="5"/>
  <c r="AR48" i="5" s="1"/>
  <c r="F5" i="4" a="1"/>
  <c r="F17" i="4" s="1"/>
  <c r="BG28" i="5" s="1"/>
  <c r="Z29" i="5"/>
  <c r="AR29" i="5" s="1"/>
  <c r="Z36" i="5"/>
  <c r="AR36" i="5" s="1"/>
  <c r="Z23" i="5"/>
  <c r="AR23" i="5" s="1"/>
  <c r="Z26" i="5"/>
  <c r="AR26" i="5" s="1"/>
  <c r="Z30" i="5"/>
  <c r="AR30" i="5" s="1"/>
  <c r="Z37" i="5"/>
  <c r="AR37" i="5" s="1"/>
  <c r="AW42" i="5"/>
  <c r="CK42" i="5" s="1"/>
  <c r="T31" i="28" s="1"/>
  <c r="Z27" i="5"/>
  <c r="AR27" i="5" s="1"/>
  <c r="Z34" i="5"/>
  <c r="AR34" i="5" s="1"/>
  <c r="D5" i="4" a="1"/>
  <c r="BO53" i="5"/>
  <c r="Z24" i="5"/>
  <c r="AR24" i="5" s="1"/>
  <c r="Z31" i="5"/>
  <c r="AR31" i="5" s="1"/>
  <c r="Z51" i="5"/>
  <c r="AR51" i="5" s="1"/>
  <c r="Z52" i="5"/>
  <c r="AR52" i="5" s="1"/>
  <c r="AM53" i="5"/>
  <c r="Z40" i="5" s="1"/>
  <c r="AR40" i="5" s="1"/>
  <c r="Z16" i="5"/>
  <c r="AR16" i="5" s="1"/>
  <c r="CK39" i="5"/>
  <c r="T28" i="28" s="1"/>
  <c r="C28" i="28"/>
  <c r="CG39" i="5"/>
  <c r="P28" i="28" s="1"/>
  <c r="AO53" i="5"/>
  <c r="Z43" i="5" s="1"/>
  <c r="AR43" i="5" s="1"/>
  <c r="AW43" i="5" s="1"/>
  <c r="Z20" i="5"/>
  <c r="BI42" i="1"/>
  <c r="AW16" i="5" l="1"/>
  <c r="C5" i="28" s="1"/>
  <c r="AW49" i="5"/>
  <c r="C38" i="28" s="1"/>
  <c r="AW52" i="5"/>
  <c r="C41" i="28" s="1"/>
  <c r="AW48" i="5"/>
  <c r="CG48" i="5" s="1"/>
  <c r="P37" i="28" s="1"/>
  <c r="AW33" i="5"/>
  <c r="AW46" i="5"/>
  <c r="CK46" i="5" s="1"/>
  <c r="T35" i="28" s="1"/>
  <c r="AW22" i="5"/>
  <c r="CK22" i="5" s="1"/>
  <c r="T11" i="28" s="1"/>
  <c r="AW34" i="5"/>
  <c r="CG34" i="5" s="1"/>
  <c r="P23" i="28" s="1"/>
  <c r="AW27" i="5"/>
  <c r="C16" i="28" s="1"/>
  <c r="AW25" i="5"/>
  <c r="CK25" i="5" s="1"/>
  <c r="T14" i="28" s="1"/>
  <c r="AW51" i="5"/>
  <c r="C40" i="28" s="1"/>
  <c r="AW37" i="5"/>
  <c r="AW32" i="5"/>
  <c r="AW21" i="5"/>
  <c r="CK21" i="5" s="1"/>
  <c r="T10" i="28" s="1"/>
  <c r="AW45" i="5"/>
  <c r="CG45" i="5" s="1"/>
  <c r="P34" i="28" s="1"/>
  <c r="AW17" i="5"/>
  <c r="CK17" i="5" s="1"/>
  <c r="T6" i="28" s="1"/>
  <c r="AW38" i="5"/>
  <c r="CG38" i="5" s="1"/>
  <c r="P27" i="28" s="1"/>
  <c r="C32" i="28"/>
  <c r="AW31" i="5"/>
  <c r="CG31" i="5" s="1"/>
  <c r="P20" i="28" s="1"/>
  <c r="AW30" i="5"/>
  <c r="CG30" i="5" s="1"/>
  <c r="P19" i="28" s="1"/>
  <c r="AW47" i="5"/>
  <c r="CG47" i="5" s="1"/>
  <c r="P36" i="28" s="1"/>
  <c r="AW35" i="5"/>
  <c r="C24" i="28" s="1"/>
  <c r="AW40" i="5"/>
  <c r="CK40" i="5" s="1"/>
  <c r="T29" i="28" s="1"/>
  <c r="AW24" i="5"/>
  <c r="C13" i="28" s="1"/>
  <c r="AW26" i="5"/>
  <c r="AW18" i="5"/>
  <c r="C7" i="28" s="1"/>
  <c r="AW19" i="5"/>
  <c r="C8" i="28" s="1"/>
  <c r="AW36" i="5"/>
  <c r="C25" i="28" s="1"/>
  <c r="AW29" i="5"/>
  <c r="CK29" i="5" s="1"/>
  <c r="T18" i="28" s="1"/>
  <c r="AW41" i="5"/>
  <c r="CK41" i="5" s="1"/>
  <c r="T30" i="28" s="1"/>
  <c r="AW23" i="5"/>
  <c r="C12" i="28" s="1"/>
  <c r="AW44" i="5"/>
  <c r="CG44" i="5" s="1"/>
  <c r="P33" i="28" s="1"/>
  <c r="AW28" i="5"/>
  <c r="CG28" i="5" s="1"/>
  <c r="P17" i="28" s="1"/>
  <c r="AW50" i="5"/>
  <c r="CK50" i="5" s="1"/>
  <c r="T39" i="28" s="1"/>
  <c r="CG33" i="5"/>
  <c r="P22" i="28" s="1"/>
  <c r="C22" i="28"/>
  <c r="CG41" i="5"/>
  <c r="P30" i="28" s="1"/>
  <c r="CG51" i="5"/>
  <c r="P40" i="28" s="1"/>
  <c r="F12" i="4"/>
  <c r="BG23" i="5" s="1"/>
  <c r="F35" i="4"/>
  <c r="BG46" i="5" s="1"/>
  <c r="F21" i="4"/>
  <c r="BG32" i="5" s="1"/>
  <c r="F6" i="4"/>
  <c r="BG17" i="5" s="1"/>
  <c r="F25" i="4"/>
  <c r="BG36" i="5" s="1"/>
  <c r="F16" i="4"/>
  <c r="BG27" i="5" s="1"/>
  <c r="F9" i="4"/>
  <c r="BG20" i="5" s="1"/>
  <c r="F40" i="4"/>
  <c r="BG51" i="5" s="1"/>
  <c r="F18" i="4"/>
  <c r="BG29" i="5" s="1"/>
  <c r="F24" i="4"/>
  <c r="BG35" i="5" s="1"/>
  <c r="F36" i="4"/>
  <c r="BG47" i="5" s="1"/>
  <c r="F27" i="4"/>
  <c r="BG38" i="5" s="1"/>
  <c r="F26" i="4"/>
  <c r="BG37" i="5" s="1"/>
  <c r="F13" i="4"/>
  <c r="BG24" i="5" s="1"/>
  <c r="F28" i="4"/>
  <c r="F11" i="4"/>
  <c r="BG22" i="5" s="1"/>
  <c r="F33" i="4"/>
  <c r="BG44" i="5" s="1"/>
  <c r="F39" i="4"/>
  <c r="BG50" i="5" s="1"/>
  <c r="F7" i="4"/>
  <c r="F5" i="4"/>
  <c r="BG16" i="5" s="1"/>
  <c r="F14" i="4"/>
  <c r="BG25" i="5" s="1"/>
  <c r="F22" i="4"/>
  <c r="BG33" i="5" s="1"/>
  <c r="F41" i="4"/>
  <c r="BG52" i="5" s="1"/>
  <c r="F34" i="4"/>
  <c r="BG45" i="5" s="1"/>
  <c r="F15" i="4"/>
  <c r="BG26" i="5" s="1"/>
  <c r="F31" i="4"/>
  <c r="BG42" i="5" s="1"/>
  <c r="F32" i="4"/>
  <c r="BG43" i="5" s="1"/>
  <c r="F20" i="4"/>
  <c r="BG31" i="5" s="1"/>
  <c r="CK33" i="5"/>
  <c r="T22" i="28" s="1"/>
  <c r="F29" i="4"/>
  <c r="BG40" i="5" s="1"/>
  <c r="F10" i="4"/>
  <c r="BG21" i="5" s="1"/>
  <c r="F30" i="4"/>
  <c r="BG41" i="5" s="1"/>
  <c r="F19" i="4"/>
  <c r="BG30" i="5" s="1"/>
  <c r="F38" i="4"/>
  <c r="BG49" i="5" s="1"/>
  <c r="F23" i="4"/>
  <c r="BG34" i="5" s="1"/>
  <c r="F37" i="4"/>
  <c r="BG48" i="5" s="1"/>
  <c r="F8" i="4"/>
  <c r="BG19" i="5" s="1"/>
  <c r="CK51" i="5"/>
  <c r="T40" i="28" s="1"/>
  <c r="C35" i="28"/>
  <c r="C10" i="28"/>
  <c r="CK35" i="5"/>
  <c r="T24" i="28" s="1"/>
  <c r="CK32" i="5"/>
  <c r="T21" i="28" s="1"/>
  <c r="CG32" i="5"/>
  <c r="P21" i="28" s="1"/>
  <c r="CG29" i="5"/>
  <c r="P18" i="28" s="1"/>
  <c r="C21" i="28"/>
  <c r="C11" i="28"/>
  <c r="CK28" i="5"/>
  <c r="T17" i="28" s="1"/>
  <c r="C14" i="28"/>
  <c r="CG22" i="5"/>
  <c r="P11" i="28" s="1"/>
  <c r="CC28" i="5"/>
  <c r="L17" i="28" s="1"/>
  <c r="C36" i="28"/>
  <c r="C15" i="28"/>
  <c r="CK26" i="5"/>
  <c r="T15" i="28" s="1"/>
  <c r="CG25" i="5"/>
  <c r="P14" i="28" s="1"/>
  <c r="C17" i="28"/>
  <c r="C18" i="28"/>
  <c r="CG26" i="5"/>
  <c r="P15" i="28" s="1"/>
  <c r="CK38" i="5"/>
  <c r="T27" i="28" s="1"/>
  <c r="CK47" i="5"/>
  <c r="T36" i="28" s="1"/>
  <c r="C27" i="28"/>
  <c r="CK27" i="5"/>
  <c r="T16" i="28" s="1"/>
  <c r="CK36" i="5"/>
  <c r="T25" i="28" s="1"/>
  <c r="D5" i="4"/>
  <c r="BY16" i="5" s="1"/>
  <c r="H5" i="28" s="1"/>
  <c r="D35" i="4"/>
  <c r="BY46" i="5" s="1"/>
  <c r="H35" i="28" s="1"/>
  <c r="D40" i="4"/>
  <c r="BY51" i="5" s="1"/>
  <c r="H40" i="28" s="1"/>
  <c r="D18" i="4"/>
  <c r="BY29" i="5" s="1"/>
  <c r="H18" i="28" s="1"/>
  <c r="D33" i="4"/>
  <c r="D31" i="4"/>
  <c r="BY42" i="5" s="1"/>
  <c r="H31" i="28" s="1"/>
  <c r="D24" i="4"/>
  <c r="D14" i="4"/>
  <c r="BY25" i="5" s="1"/>
  <c r="H14" i="28" s="1"/>
  <c r="D29" i="4"/>
  <c r="D19" i="4"/>
  <c r="D26" i="4"/>
  <c r="D22" i="4"/>
  <c r="BY33" i="5" s="1"/>
  <c r="H22" i="28" s="1"/>
  <c r="D27" i="4"/>
  <c r="BY38" i="5" s="1"/>
  <c r="H27" i="28" s="1"/>
  <c r="D8" i="4"/>
  <c r="D10" i="4"/>
  <c r="D25" i="4"/>
  <c r="D36" i="4"/>
  <c r="BY47" i="5" s="1"/>
  <c r="H36" i="28" s="1"/>
  <c r="D23" i="4"/>
  <c r="D38" i="4"/>
  <c r="D6" i="4"/>
  <c r="D21" i="4"/>
  <c r="BY32" i="5" s="1"/>
  <c r="H21" i="28" s="1"/>
  <c r="D28" i="4"/>
  <c r="BY39" i="5" s="1"/>
  <c r="H28" i="28" s="1"/>
  <c r="D17" i="4"/>
  <c r="BY28" i="5" s="1"/>
  <c r="H17" i="28" s="1"/>
  <c r="D41" i="4"/>
  <c r="BY52" i="5" s="1"/>
  <c r="H41" i="28" s="1"/>
  <c r="D7" i="4"/>
  <c r="D11" i="4"/>
  <c r="BY22" i="5" s="1"/>
  <c r="H11" i="28" s="1"/>
  <c r="D32" i="4"/>
  <c r="D34" i="4"/>
  <c r="D12" i="4"/>
  <c r="D37" i="4"/>
  <c r="D20" i="4"/>
  <c r="BY31" i="5" s="1"/>
  <c r="H20" i="28" s="1"/>
  <c r="D15" i="4"/>
  <c r="BY26" i="5" s="1"/>
  <c r="H15" i="28" s="1"/>
  <c r="D30" i="4"/>
  <c r="BY41" i="5" s="1"/>
  <c r="H30" i="28" s="1"/>
  <c r="D16" i="4"/>
  <c r="BY27" i="5" s="1"/>
  <c r="H16" i="28" s="1"/>
  <c r="D13" i="4"/>
  <c r="D9" i="4"/>
  <c r="D39" i="4"/>
  <c r="C31" i="28"/>
  <c r="CG42" i="5"/>
  <c r="P31" i="28" s="1"/>
  <c r="CG27" i="5"/>
  <c r="P16" i="28" s="1"/>
  <c r="CG46" i="5"/>
  <c r="CG52" i="5"/>
  <c r="P41" i="28" s="1"/>
  <c r="CK52" i="5"/>
  <c r="T41" i="28" s="1"/>
  <c r="CG43" i="5"/>
  <c r="P32" i="28" s="1"/>
  <c r="C20" i="28"/>
  <c r="CK31" i="5"/>
  <c r="T20" i="28" s="1"/>
  <c r="AR20" i="5"/>
  <c r="Z53" i="5"/>
  <c r="BY35" i="5" l="1"/>
  <c r="H24" i="28" s="1"/>
  <c r="BY19" i="5"/>
  <c r="H8" i="28" s="1"/>
  <c r="CK49" i="5"/>
  <c r="T38" i="28" s="1"/>
  <c r="CG49" i="5"/>
  <c r="P38" i="28" s="1"/>
  <c r="CG19" i="5"/>
  <c r="P8" i="28" s="1"/>
  <c r="CG23" i="5"/>
  <c r="P12" i="28" s="1"/>
  <c r="BY23" i="5"/>
  <c r="H12" i="28" s="1"/>
  <c r="CG21" i="5"/>
  <c r="P10" i="28" s="1"/>
  <c r="BY21" i="5"/>
  <c r="H10" i="28" s="1"/>
  <c r="CC21" i="5"/>
  <c r="L10" i="28" s="1"/>
  <c r="CC51" i="5"/>
  <c r="L40" i="28" s="1"/>
  <c r="CC45" i="5"/>
  <c r="L34" i="28" s="1"/>
  <c r="BY37" i="5"/>
  <c r="H26" i="28" s="1"/>
  <c r="BY18" i="5"/>
  <c r="H7" i="28" s="1"/>
  <c r="CG18" i="5"/>
  <c r="P7" i="28" s="1"/>
  <c r="CK18" i="5"/>
  <c r="T7" i="28" s="1"/>
  <c r="CK23" i="5"/>
  <c r="T12" i="28" s="1"/>
  <c r="CK19" i="5"/>
  <c r="T8" i="28" s="1"/>
  <c r="C29" i="28"/>
  <c r="CG40" i="5"/>
  <c r="P29" i="28" s="1"/>
  <c r="CK43" i="5"/>
  <c r="T32" i="28" s="1"/>
  <c r="CK16" i="5"/>
  <c r="T5" i="28" s="1"/>
  <c r="CG16" i="5"/>
  <c r="P5" i="28" s="1"/>
  <c r="CG35" i="5"/>
  <c r="P24" i="28" s="1"/>
  <c r="C30" i="28"/>
  <c r="BY36" i="5"/>
  <c r="H25" i="28" s="1"/>
  <c r="CG36" i="5"/>
  <c r="P25" i="28" s="1"/>
  <c r="CK34" i="5"/>
  <c r="T23" i="28" s="1"/>
  <c r="C23" i="28"/>
  <c r="BY43" i="5"/>
  <c r="H32" i="28" s="1"/>
  <c r="BY49" i="5"/>
  <c r="H38" i="28" s="1"/>
  <c r="BY44" i="5"/>
  <c r="H33" i="28" s="1"/>
  <c r="CK37" i="5"/>
  <c r="T26" i="28" s="1"/>
  <c r="BY45" i="5"/>
  <c r="H34" i="28" s="1"/>
  <c r="BY17" i="5"/>
  <c r="H6" i="28" s="1"/>
  <c r="CK48" i="5"/>
  <c r="T37" i="28" s="1"/>
  <c r="C6" i="28"/>
  <c r="CK45" i="5"/>
  <c r="T34" i="28" s="1"/>
  <c r="C33" i="28"/>
  <c r="CG24" i="5"/>
  <c r="P13" i="28" s="1"/>
  <c r="BY48" i="5"/>
  <c r="H37" i="28" s="1"/>
  <c r="CK44" i="5"/>
  <c r="T33" i="28" s="1"/>
  <c r="C26" i="28"/>
  <c r="CK30" i="5"/>
  <c r="T19" i="28" s="1"/>
  <c r="CG37" i="5"/>
  <c r="P26" i="28" s="1"/>
  <c r="BY24" i="5"/>
  <c r="H13" i="28" s="1"/>
  <c r="C37" i="28"/>
  <c r="C34" i="28"/>
  <c r="CG17" i="5"/>
  <c r="P6" i="28" s="1"/>
  <c r="C19" i="28"/>
  <c r="BY34" i="5"/>
  <c r="H23" i="28" s="1"/>
  <c r="BY30" i="5"/>
  <c r="H19" i="28" s="1"/>
  <c r="CK24" i="5"/>
  <c r="T13" i="28" s="1"/>
  <c r="BY40" i="5"/>
  <c r="H29" i="28" s="1"/>
  <c r="CC24" i="5"/>
  <c r="L13" i="28" s="1"/>
  <c r="CC27" i="5"/>
  <c r="L16" i="28" s="1"/>
  <c r="CC40" i="5"/>
  <c r="L29" i="28" s="1"/>
  <c r="CC33" i="5"/>
  <c r="L22" i="28" s="1"/>
  <c r="CC48" i="5"/>
  <c r="L37" i="28" s="1"/>
  <c r="CC47" i="5"/>
  <c r="L36" i="28" s="1"/>
  <c r="CC16" i="5"/>
  <c r="L5" i="28" s="1"/>
  <c r="CC38" i="5"/>
  <c r="L27" i="28" s="1"/>
  <c r="CC32" i="5"/>
  <c r="L21" i="28" s="1"/>
  <c r="CC25" i="5"/>
  <c r="L14" i="28" s="1"/>
  <c r="CC43" i="5"/>
  <c r="L32" i="28" s="1"/>
  <c r="CC19" i="5"/>
  <c r="L8" i="28" s="1"/>
  <c r="CC34" i="5"/>
  <c r="L23" i="28" s="1"/>
  <c r="CC37" i="5"/>
  <c r="L26" i="28" s="1"/>
  <c r="CC36" i="5"/>
  <c r="L25" i="28" s="1"/>
  <c r="BY50" i="5"/>
  <c r="H39" i="28" s="1"/>
  <c r="C39" i="28"/>
  <c r="P35" i="28"/>
  <c r="CG50" i="5"/>
  <c r="P39" i="28" s="1"/>
  <c r="CC35" i="5"/>
  <c r="L24" i="28" s="1"/>
  <c r="CC44" i="5"/>
  <c r="L33" i="28" s="1"/>
  <c r="CC29" i="5"/>
  <c r="L18" i="28" s="1"/>
  <c r="CC46" i="5"/>
  <c r="L35" i="28" s="1"/>
  <c r="CC26" i="5"/>
  <c r="L15" i="28" s="1"/>
  <c r="CC50" i="5"/>
  <c r="L39" i="28" s="1"/>
  <c r="CC42" i="5"/>
  <c r="L31" i="28" s="1"/>
  <c r="BG39" i="5"/>
  <c r="CC39" i="5"/>
  <c r="L28" i="28" s="1"/>
  <c r="CC30" i="5"/>
  <c r="L19" i="28" s="1"/>
  <c r="CC49" i="5"/>
  <c r="L38" i="28" s="1"/>
  <c r="CC52" i="5"/>
  <c r="L41" i="28" s="1"/>
  <c r="CC17" i="5"/>
  <c r="L6" i="28" s="1"/>
  <c r="CC31" i="5"/>
  <c r="L20" i="28" s="1"/>
  <c r="CC23" i="5"/>
  <c r="L12" i="28" s="1"/>
  <c r="BG18" i="5"/>
  <c r="CC18" i="5"/>
  <c r="L7" i="28" s="1"/>
  <c r="CC22" i="5"/>
  <c r="L11" i="28" s="1"/>
  <c r="CC41" i="5"/>
  <c r="L30" i="28" s="1"/>
  <c r="AW20" i="5"/>
  <c r="AR53" i="5"/>
  <c r="E6" i="6" l="1"/>
  <c r="E5" i="5"/>
  <c r="CK20" i="5"/>
  <c r="CG20" i="5"/>
  <c r="CC20" i="5"/>
  <c r="BY20" i="5"/>
  <c r="C9" i="28"/>
  <c r="C42" i="28" s="1"/>
  <c r="AW53" i="5"/>
  <c r="BE16" i="5" a="1"/>
  <c r="AY16" i="5" a="1"/>
  <c r="L2" i="21"/>
  <c r="N4" i="5" l="1"/>
  <c r="E6" i="5"/>
  <c r="L9" i="28"/>
  <c r="L42" i="28" s="1"/>
  <c r="CC53" i="5"/>
  <c r="N6" i="5" s="1"/>
  <c r="BE20" i="5"/>
  <c r="BE47" i="5"/>
  <c r="BE31" i="5"/>
  <c r="BE49" i="5"/>
  <c r="BE24" i="5"/>
  <c r="BE46" i="5"/>
  <c r="BE36" i="5"/>
  <c r="BE18" i="5"/>
  <c r="BE45" i="5"/>
  <c r="BE25" i="5"/>
  <c r="BE19" i="5"/>
  <c r="BE35" i="5"/>
  <c r="BE52" i="5"/>
  <c r="BE29" i="5"/>
  <c r="BE33" i="5"/>
  <c r="BE43" i="5"/>
  <c r="BE28" i="5"/>
  <c r="BE40" i="5"/>
  <c r="BE44" i="5"/>
  <c r="BE48" i="5"/>
  <c r="BE50" i="5"/>
  <c r="BE32" i="5"/>
  <c r="BE22" i="5"/>
  <c r="BE37" i="5"/>
  <c r="BE39" i="5"/>
  <c r="BE26" i="5"/>
  <c r="BE34" i="5"/>
  <c r="BE17" i="5"/>
  <c r="BE27" i="5"/>
  <c r="BE41" i="5"/>
  <c r="BE38" i="5"/>
  <c r="BE23" i="5"/>
  <c r="BE42" i="5"/>
  <c r="BE21" i="5"/>
  <c r="BE16" i="5"/>
  <c r="BE30" i="5"/>
  <c r="BE51" i="5"/>
  <c r="F11" i="6"/>
  <c r="I6" i="21"/>
  <c r="E7" i="6"/>
  <c r="P9" i="28"/>
  <c r="P42" i="28" s="1"/>
  <c r="CG53" i="5"/>
  <c r="B7" i="21" s="1"/>
  <c r="AY38" i="5"/>
  <c r="BA38" i="5" s="1"/>
  <c r="AY50" i="5"/>
  <c r="BA50" i="5" s="1"/>
  <c r="AY36" i="5"/>
  <c r="BA36" i="5" s="1"/>
  <c r="AY18" i="5"/>
  <c r="BA18" i="5" s="1"/>
  <c r="AY37" i="5"/>
  <c r="BA37" i="5" s="1"/>
  <c r="AY47" i="5"/>
  <c r="BA47" i="5" s="1"/>
  <c r="AY23" i="5"/>
  <c r="BA23" i="5" s="1"/>
  <c r="AY52" i="5"/>
  <c r="BA52" i="5" s="1"/>
  <c r="AY26" i="5"/>
  <c r="BA26" i="5" s="1"/>
  <c r="AY16" i="5"/>
  <c r="BA16" i="5" s="1"/>
  <c r="AY30" i="5"/>
  <c r="BA30" i="5" s="1"/>
  <c r="AY29" i="5"/>
  <c r="BA29" i="5" s="1"/>
  <c r="AY35" i="5"/>
  <c r="BA35" i="5" s="1"/>
  <c r="AY31" i="5"/>
  <c r="BA31" i="5" s="1"/>
  <c r="AY22" i="5"/>
  <c r="BA22" i="5" s="1"/>
  <c r="AY41" i="5"/>
  <c r="BA41" i="5" s="1"/>
  <c r="AY45" i="5"/>
  <c r="BA45" i="5" s="1"/>
  <c r="AY19" i="5"/>
  <c r="BA19" i="5" s="1"/>
  <c r="AY48" i="5"/>
  <c r="BA48" i="5" s="1"/>
  <c r="AY42" i="5"/>
  <c r="BA42" i="5" s="1"/>
  <c r="AY24" i="5"/>
  <c r="BA24" i="5" s="1"/>
  <c r="AY32" i="5"/>
  <c r="BA32" i="5" s="1"/>
  <c r="AY51" i="5"/>
  <c r="BA51" i="5" s="1"/>
  <c r="AY46" i="5"/>
  <c r="BA46" i="5" s="1"/>
  <c r="AY25" i="5"/>
  <c r="BA25" i="5" s="1"/>
  <c r="AY43" i="5"/>
  <c r="BA43" i="5" s="1"/>
  <c r="AY27" i="5"/>
  <c r="BA27" i="5" s="1"/>
  <c r="AY49" i="5"/>
  <c r="BA49" i="5" s="1"/>
  <c r="AY28" i="5"/>
  <c r="BA28" i="5" s="1"/>
  <c r="AY44" i="5"/>
  <c r="BA44" i="5" s="1"/>
  <c r="AY40" i="5"/>
  <c r="BA40" i="5" s="1"/>
  <c r="AY21" i="5"/>
  <c r="BA21" i="5" s="1"/>
  <c r="AY33" i="5"/>
  <c r="BA33" i="5" s="1"/>
  <c r="AY20" i="5"/>
  <c r="BA20" i="5" s="1"/>
  <c r="AY17" i="5"/>
  <c r="BA17" i="5" s="1"/>
  <c r="AY34" i="5"/>
  <c r="BA34" i="5" s="1"/>
  <c r="AY39" i="5"/>
  <c r="BA39" i="5" s="1"/>
  <c r="H9" i="28"/>
  <c r="H42" i="28" s="1"/>
  <c r="BY53" i="5"/>
  <c r="N5" i="5" s="1"/>
  <c r="T9" i="28"/>
  <c r="T42" i="28" s="1"/>
  <c r="CK53" i="5"/>
  <c r="BI21" i="5" l="1"/>
  <c r="BI41" i="5"/>
  <c r="BI26" i="5"/>
  <c r="BI32" i="5"/>
  <c r="BI40" i="5"/>
  <c r="BI29" i="5"/>
  <c r="BI25" i="5"/>
  <c r="BI46" i="5"/>
  <c r="BI47" i="5"/>
  <c r="O6" i="21"/>
  <c r="F12" i="6"/>
  <c r="BI51" i="5"/>
  <c r="BI42" i="5"/>
  <c r="BI27" i="5"/>
  <c r="BI39" i="5"/>
  <c r="BI50" i="5"/>
  <c r="BI28" i="5"/>
  <c r="BI52" i="5"/>
  <c r="BI45" i="5"/>
  <c r="BI24" i="5"/>
  <c r="BI20" i="5"/>
  <c r="B9" i="21"/>
  <c r="AY53" i="5"/>
  <c r="H10" i="21" s="1"/>
  <c r="BI30" i="5"/>
  <c r="BI23" i="5"/>
  <c r="BI17" i="5"/>
  <c r="BI37" i="5"/>
  <c r="BI48" i="5"/>
  <c r="BI43" i="5"/>
  <c r="BI35" i="5"/>
  <c r="BI18" i="5"/>
  <c r="BI49" i="5"/>
  <c r="F13" i="6"/>
  <c r="O7" i="21"/>
  <c r="BE53" i="5"/>
  <c r="BI16" i="5"/>
  <c r="BI38" i="5"/>
  <c r="BI34" i="5"/>
  <c r="BI22" i="5"/>
  <c r="BI44" i="5"/>
  <c r="BI33" i="5"/>
  <c r="BI19" i="5"/>
  <c r="BI36" i="5"/>
  <c r="BI31" i="5"/>
  <c r="BC16" i="5" l="1" a="1"/>
  <c r="BA53" i="5"/>
  <c r="BI53" i="5"/>
  <c r="H14" i="21" l="1"/>
  <c r="BC38" i="5"/>
  <c r="BC17" i="5"/>
  <c r="BC51" i="5"/>
  <c r="BC26" i="5"/>
  <c r="BC31" i="5"/>
  <c r="BC24" i="5"/>
  <c r="BC40" i="5"/>
  <c r="BC52" i="5"/>
  <c r="BC45" i="5"/>
  <c r="BC48" i="5"/>
  <c r="BC30" i="5"/>
  <c r="BC44" i="5"/>
  <c r="BC33" i="5"/>
  <c r="BC16" i="5"/>
  <c r="BC47" i="5"/>
  <c r="BC37" i="5"/>
  <c r="BC27" i="5"/>
  <c r="BC23" i="5"/>
  <c r="BC50" i="5"/>
  <c r="BC25" i="5"/>
  <c r="BC43" i="5"/>
  <c r="BC20" i="5"/>
  <c r="BC21" i="5"/>
  <c r="BC18" i="5"/>
  <c r="BC19" i="5"/>
  <c r="BC32" i="5"/>
  <c r="BC41" i="5"/>
  <c r="BC34" i="5"/>
  <c r="BC49" i="5"/>
  <c r="BC28" i="5"/>
  <c r="BC29" i="5"/>
  <c r="BC35" i="5"/>
  <c r="BC22" i="5"/>
  <c r="BC46" i="5"/>
  <c r="BC42" i="5"/>
  <c r="BC39" i="5"/>
  <c r="BC36" i="5"/>
  <c r="H21" i="21"/>
  <c r="BM53" i="5"/>
  <c r="D24" i="28" l="1"/>
  <c r="CH35" i="5"/>
  <c r="Q24" i="28" s="1"/>
  <c r="CD35" i="5"/>
  <c r="M24" i="28" s="1"/>
  <c r="CL35" i="5"/>
  <c r="U24" i="28" s="1"/>
  <c r="BZ35" i="5"/>
  <c r="I24" i="28" s="1"/>
  <c r="CL18" i="5"/>
  <c r="U7" i="28" s="1"/>
  <c r="BZ18" i="5"/>
  <c r="I7" i="28" s="1"/>
  <c r="CH18" i="5"/>
  <c r="Q7" i="28" s="1"/>
  <c r="CD18" i="5"/>
  <c r="M7" i="28" s="1"/>
  <c r="D7" i="28"/>
  <c r="D26" i="28"/>
  <c r="CD37" i="5"/>
  <c r="M26" i="28" s="1"/>
  <c r="CL37" i="5"/>
  <c r="U26" i="28" s="1"/>
  <c r="BZ37" i="5"/>
  <c r="I26" i="28" s="1"/>
  <c r="CH37" i="5"/>
  <c r="Q26" i="28" s="1"/>
  <c r="BZ52" i="5"/>
  <c r="I41" i="28" s="1"/>
  <c r="CD52" i="5"/>
  <c r="M41" i="28" s="1"/>
  <c r="D41" i="28"/>
  <c r="CL52" i="5"/>
  <c r="U41" i="28" s="1"/>
  <c r="CH52" i="5"/>
  <c r="Q41" i="28" s="1"/>
  <c r="CL21" i="5"/>
  <c r="U10" i="28" s="1"/>
  <c r="BZ21" i="5"/>
  <c r="I10" i="28" s="1"/>
  <c r="CD21" i="5"/>
  <c r="M10" i="28" s="1"/>
  <c r="D10" i="28"/>
  <c r="CH21" i="5"/>
  <c r="Q10" i="28" s="1"/>
  <c r="CL40" i="5"/>
  <c r="U29" i="28" s="1"/>
  <c r="D29" i="28"/>
  <c r="BZ40" i="5"/>
  <c r="I29" i="28" s="1"/>
  <c r="CH40" i="5"/>
  <c r="Q29" i="28" s="1"/>
  <c r="CD40" i="5"/>
  <c r="M29" i="28" s="1"/>
  <c r="BQ48" i="5"/>
  <c r="BS48" i="5" s="1"/>
  <c r="BQ32" i="5"/>
  <c r="BS32" i="5" s="1"/>
  <c r="BQ34" i="5"/>
  <c r="BS34" i="5" s="1"/>
  <c r="BQ39" i="5"/>
  <c r="BS39" i="5" s="1"/>
  <c r="BQ47" i="5"/>
  <c r="BS47" i="5" s="1"/>
  <c r="BQ19" i="5"/>
  <c r="BS19" i="5" s="1"/>
  <c r="BQ44" i="5"/>
  <c r="BS44" i="5" s="1"/>
  <c r="BQ28" i="5"/>
  <c r="BS28" i="5" s="1"/>
  <c r="BQ40" i="5"/>
  <c r="BS40" i="5" s="1"/>
  <c r="BQ18" i="5"/>
  <c r="BS18" i="5" s="1"/>
  <c r="BQ35" i="5"/>
  <c r="BS35" i="5" s="1"/>
  <c r="BQ17" i="5"/>
  <c r="BS17" i="5" s="1"/>
  <c r="BQ46" i="5"/>
  <c r="BS46" i="5" s="1"/>
  <c r="BQ26" i="5"/>
  <c r="BS26" i="5" s="1"/>
  <c r="BQ24" i="5"/>
  <c r="BS24" i="5" s="1"/>
  <c r="BQ38" i="5"/>
  <c r="BS38" i="5" s="1"/>
  <c r="BQ43" i="5"/>
  <c r="BS43" i="5" s="1"/>
  <c r="BQ50" i="5"/>
  <c r="BS50" i="5" s="1"/>
  <c r="BQ37" i="5"/>
  <c r="BS37" i="5" s="1"/>
  <c r="BQ41" i="5"/>
  <c r="BS41" i="5" s="1"/>
  <c r="BQ27" i="5"/>
  <c r="BS27" i="5" s="1"/>
  <c r="BQ36" i="5"/>
  <c r="BS36" i="5" s="1"/>
  <c r="BQ23" i="5"/>
  <c r="BS23" i="5" s="1"/>
  <c r="BQ25" i="5"/>
  <c r="BS25" i="5" s="1"/>
  <c r="BQ29" i="5"/>
  <c r="BS29" i="5" s="1"/>
  <c r="BQ20" i="5"/>
  <c r="BS20" i="5" s="1"/>
  <c r="BQ31" i="5"/>
  <c r="BS31" i="5" s="1"/>
  <c r="BQ16" i="5"/>
  <c r="BS16" i="5" s="1"/>
  <c r="BQ22" i="5"/>
  <c r="BS22" i="5" s="1"/>
  <c r="H24" i="21"/>
  <c r="BQ33" i="5"/>
  <c r="BS33" i="5" s="1"/>
  <c r="BQ49" i="5"/>
  <c r="BS49" i="5" s="1"/>
  <c r="BQ21" i="5"/>
  <c r="BS21" i="5" s="1"/>
  <c r="BQ30" i="5"/>
  <c r="BS30" i="5" s="1"/>
  <c r="BQ42" i="5"/>
  <c r="BS42" i="5" s="1"/>
  <c r="BQ52" i="5"/>
  <c r="BS52" i="5" s="1"/>
  <c r="BQ51" i="5"/>
  <c r="BS51" i="5" s="1"/>
  <c r="BQ45" i="5"/>
  <c r="BS45" i="5" s="1"/>
  <c r="BZ42" i="5"/>
  <c r="I31" i="28" s="1"/>
  <c r="D31" i="28"/>
  <c r="CH42" i="5"/>
  <c r="Q31" i="28" s="1"/>
  <c r="CD42" i="5"/>
  <c r="M31" i="28" s="1"/>
  <c r="CL42" i="5"/>
  <c r="U31" i="28" s="1"/>
  <c r="BZ29" i="5"/>
  <c r="I18" i="28" s="1"/>
  <c r="CL29" i="5"/>
  <c r="U18" i="28" s="1"/>
  <c r="D18" i="28"/>
  <c r="CD29" i="5"/>
  <c r="M18" i="28" s="1"/>
  <c r="CH29" i="5"/>
  <c r="Q18" i="28" s="1"/>
  <c r="CD41" i="5"/>
  <c r="M30" i="28" s="1"/>
  <c r="BZ41" i="5"/>
  <c r="I30" i="28" s="1"/>
  <c r="CH41" i="5"/>
  <c r="Q30" i="28" s="1"/>
  <c r="CL41" i="5"/>
  <c r="U30" i="28" s="1"/>
  <c r="D30" i="28"/>
  <c r="CL50" i="5"/>
  <c r="U39" i="28" s="1"/>
  <c r="BZ50" i="5"/>
  <c r="I39" i="28" s="1"/>
  <c r="D39" i="28"/>
  <c r="CD50" i="5"/>
  <c r="M39" i="28" s="1"/>
  <c r="CH50" i="5"/>
  <c r="Q39" i="28" s="1"/>
  <c r="CH47" i="5"/>
  <c r="Q36" i="28" s="1"/>
  <c r="CL47" i="5"/>
  <c r="U36" i="28" s="1"/>
  <c r="D36" i="28"/>
  <c r="BZ47" i="5"/>
  <c r="I36" i="28" s="1"/>
  <c r="CD47" i="5"/>
  <c r="M36" i="28" s="1"/>
  <c r="CD30" i="5"/>
  <c r="M19" i="28" s="1"/>
  <c r="CL30" i="5"/>
  <c r="U19" i="28" s="1"/>
  <c r="BZ30" i="5"/>
  <c r="I19" i="28" s="1"/>
  <c r="D19" i="28"/>
  <c r="CH30" i="5"/>
  <c r="Q19" i="28" s="1"/>
  <c r="CD51" i="5"/>
  <c r="M40" i="28" s="1"/>
  <c r="BZ51" i="5"/>
  <c r="I40" i="28" s="1"/>
  <c r="CL51" i="5"/>
  <c r="U40" i="28" s="1"/>
  <c r="CH51" i="5"/>
  <c r="Q40" i="28" s="1"/>
  <c r="D40" i="28"/>
  <c r="CL46" i="5"/>
  <c r="D35" i="28"/>
  <c r="BZ46" i="5"/>
  <c r="I35" i="28" s="1"/>
  <c r="CD46" i="5"/>
  <c r="M35" i="28" s="1"/>
  <c r="CH46" i="5"/>
  <c r="BZ32" i="5"/>
  <c r="I21" i="28" s="1"/>
  <c r="CD32" i="5"/>
  <c r="M21" i="28" s="1"/>
  <c r="CH32" i="5"/>
  <c r="Q21" i="28" s="1"/>
  <c r="D21" i="28"/>
  <c r="CL32" i="5"/>
  <c r="U21" i="28" s="1"/>
  <c r="CH20" i="5"/>
  <c r="Q9" i="28" s="1"/>
  <c r="CL20" i="5"/>
  <c r="U9" i="28" s="1"/>
  <c r="CD20" i="5"/>
  <c r="M9" i="28" s="1"/>
  <c r="BZ20" i="5"/>
  <c r="I9" i="28" s="1"/>
  <c r="D9" i="28"/>
  <c r="D12" i="28"/>
  <c r="CD23" i="5"/>
  <c r="M12" i="28" s="1"/>
  <c r="CL23" i="5"/>
  <c r="U12" i="28" s="1"/>
  <c r="CH23" i="5"/>
  <c r="Q12" i="28" s="1"/>
  <c r="BZ23" i="5"/>
  <c r="I12" i="28" s="1"/>
  <c r="BZ48" i="5"/>
  <c r="I37" i="28" s="1"/>
  <c r="CH48" i="5"/>
  <c r="Q37" i="28" s="1"/>
  <c r="CL48" i="5"/>
  <c r="U37" i="28" s="1"/>
  <c r="CD48" i="5"/>
  <c r="M37" i="28" s="1"/>
  <c r="D37" i="28"/>
  <c r="BZ24" i="5"/>
  <c r="I13" i="28" s="1"/>
  <c r="D13" i="28"/>
  <c r="CH24" i="5"/>
  <c r="Q13" i="28" s="1"/>
  <c r="CD24" i="5"/>
  <c r="M13" i="28" s="1"/>
  <c r="CL24" i="5"/>
  <c r="U13" i="28" s="1"/>
  <c r="CH17" i="5"/>
  <c r="Q6" i="28" s="1"/>
  <c r="CL17" i="5"/>
  <c r="U6" i="28" s="1"/>
  <c r="CD17" i="5"/>
  <c r="M6" i="28" s="1"/>
  <c r="D6" i="28"/>
  <c r="BZ17" i="5"/>
  <c r="I6" i="28" s="1"/>
  <c r="CL39" i="5"/>
  <c r="U28" i="28" s="1"/>
  <c r="CD39" i="5"/>
  <c r="M28" i="28" s="1"/>
  <c r="BZ39" i="5"/>
  <c r="I28" i="28" s="1"/>
  <c r="D28" i="28"/>
  <c r="CH39" i="5"/>
  <c r="Q28" i="28" s="1"/>
  <c r="CL34" i="5"/>
  <c r="U23" i="28" s="1"/>
  <c r="BZ34" i="5"/>
  <c r="I23" i="28" s="1"/>
  <c r="D23" i="28"/>
  <c r="CH34" i="5"/>
  <c r="Q23" i="28" s="1"/>
  <c r="CD34" i="5"/>
  <c r="M23" i="28" s="1"/>
  <c r="CD25" i="5"/>
  <c r="M14" i="28" s="1"/>
  <c r="D14" i="28"/>
  <c r="CH25" i="5"/>
  <c r="Q14" i="28" s="1"/>
  <c r="BZ25" i="5"/>
  <c r="I14" i="28" s="1"/>
  <c r="CL25" i="5"/>
  <c r="U14" i="28" s="1"/>
  <c r="BZ44" i="5"/>
  <c r="I33" i="28" s="1"/>
  <c r="CL44" i="5"/>
  <c r="U33" i="28" s="1"/>
  <c r="CD44" i="5"/>
  <c r="M33" i="28" s="1"/>
  <c r="CH44" i="5"/>
  <c r="Q33" i="28" s="1"/>
  <c r="D33" i="28"/>
  <c r="BZ26" i="5"/>
  <c r="I15" i="28" s="1"/>
  <c r="CL26" i="5"/>
  <c r="U15" i="28" s="1"/>
  <c r="CD26" i="5"/>
  <c r="M15" i="28" s="1"/>
  <c r="CH26" i="5"/>
  <c r="Q15" i="28" s="1"/>
  <c r="D15" i="28"/>
  <c r="CD28" i="5"/>
  <c r="M17" i="28" s="1"/>
  <c r="CH28" i="5"/>
  <c r="Q17" i="28" s="1"/>
  <c r="CL28" i="5"/>
  <c r="U17" i="28" s="1"/>
  <c r="BZ28" i="5"/>
  <c r="I17" i="28" s="1"/>
  <c r="D17" i="28"/>
  <c r="CL16" i="5"/>
  <c r="BZ16" i="5"/>
  <c r="D5" i="28"/>
  <c r="CH16" i="5"/>
  <c r="BC53" i="5"/>
  <c r="CD16" i="5"/>
  <c r="BZ36" i="5"/>
  <c r="I25" i="28" s="1"/>
  <c r="CD36" i="5"/>
  <c r="M25" i="28" s="1"/>
  <c r="CL36" i="5"/>
  <c r="U25" i="28" s="1"/>
  <c r="CH36" i="5"/>
  <c r="Q25" i="28" s="1"/>
  <c r="D25" i="28"/>
  <c r="CL22" i="5"/>
  <c r="U11" i="28" s="1"/>
  <c r="D11" i="28"/>
  <c r="BZ22" i="5"/>
  <c r="I11" i="28" s="1"/>
  <c r="CH22" i="5"/>
  <c r="Q11" i="28" s="1"/>
  <c r="CD22" i="5"/>
  <c r="M11" i="28" s="1"/>
  <c r="CD49" i="5"/>
  <c r="M38" i="28" s="1"/>
  <c r="CH49" i="5"/>
  <c r="Q38" i="28" s="1"/>
  <c r="D38" i="28"/>
  <c r="CL49" i="5"/>
  <c r="U38" i="28" s="1"/>
  <c r="BZ49" i="5"/>
  <c r="I38" i="28" s="1"/>
  <c r="CH19" i="5"/>
  <c r="Q8" i="28" s="1"/>
  <c r="D8" i="28"/>
  <c r="CD19" i="5"/>
  <c r="M8" i="28" s="1"/>
  <c r="CL19" i="5"/>
  <c r="U8" i="28" s="1"/>
  <c r="BZ19" i="5"/>
  <c r="I8" i="28" s="1"/>
  <c r="BZ43" i="5"/>
  <c r="I32" i="28" s="1"/>
  <c r="D32" i="28"/>
  <c r="CL43" i="5"/>
  <c r="U32" i="28" s="1"/>
  <c r="CD43" i="5"/>
  <c r="M32" i="28" s="1"/>
  <c r="CH43" i="5"/>
  <c r="Q32" i="28" s="1"/>
  <c r="CH27" i="5"/>
  <c r="Q16" i="28" s="1"/>
  <c r="D16" i="28"/>
  <c r="CD27" i="5"/>
  <c r="M16" i="28" s="1"/>
  <c r="BZ27" i="5"/>
  <c r="I16" i="28" s="1"/>
  <c r="CL27" i="5"/>
  <c r="U16" i="28" s="1"/>
  <c r="CD33" i="5"/>
  <c r="M22" i="28" s="1"/>
  <c r="BZ33" i="5"/>
  <c r="I22" i="28" s="1"/>
  <c r="D22" i="28"/>
  <c r="CL33" i="5"/>
  <c r="U22" i="28" s="1"/>
  <c r="CH33" i="5"/>
  <c r="Q22" i="28" s="1"/>
  <c r="CL45" i="5"/>
  <c r="U34" i="28" s="1"/>
  <c r="BZ45" i="5"/>
  <c r="I34" i="28" s="1"/>
  <c r="D34" i="28"/>
  <c r="CH45" i="5"/>
  <c r="Q34" i="28" s="1"/>
  <c r="CD45" i="5"/>
  <c r="M34" i="28" s="1"/>
  <c r="BZ31" i="5"/>
  <c r="I20" i="28" s="1"/>
  <c r="CD31" i="5"/>
  <c r="M20" i="28" s="1"/>
  <c r="D20" i="28"/>
  <c r="CH31" i="5"/>
  <c r="Q20" i="28" s="1"/>
  <c r="CL31" i="5"/>
  <c r="U20" i="28" s="1"/>
  <c r="CL38" i="5"/>
  <c r="U27" i="28" s="1"/>
  <c r="BZ38" i="5"/>
  <c r="I27" i="28" s="1"/>
  <c r="CH38" i="5"/>
  <c r="Q27" i="28" s="1"/>
  <c r="CD38" i="5"/>
  <c r="M27" i="28" s="1"/>
  <c r="D27" i="28"/>
  <c r="O4" i="5" l="1"/>
  <c r="U35" i="28"/>
  <c r="Q35" i="28"/>
  <c r="Q5" i="28"/>
  <c r="CH53" i="5"/>
  <c r="B19" i="21" s="1"/>
  <c r="D42" i="28"/>
  <c r="M5" i="28"/>
  <c r="M42" i="28" s="1"/>
  <c r="CD53" i="5"/>
  <c r="O6" i="5" s="1"/>
  <c r="I5" i="28"/>
  <c r="I42" i="28" s="1"/>
  <c r="BZ53" i="5"/>
  <c r="O5" i="5" s="1"/>
  <c r="BQ53" i="5"/>
  <c r="H18" i="21"/>
  <c r="G11" i="6"/>
  <c r="CL53" i="5"/>
  <c r="U5" i="28"/>
  <c r="Q42" i="28" l="1"/>
  <c r="U42" i="28"/>
  <c r="M18" i="21"/>
  <c r="G12" i="6"/>
  <c r="B21" i="21"/>
  <c r="BS53" i="5"/>
  <c r="H27" i="21" s="1"/>
  <c r="BU16" i="5" a="1"/>
  <c r="G13" i="6"/>
  <c r="M19" i="21"/>
  <c r="BU44" i="5" l="1"/>
  <c r="BU32" i="5"/>
  <c r="BU19" i="5"/>
  <c r="BU36" i="5"/>
  <c r="BU28" i="5"/>
  <c r="BU25" i="5"/>
  <c r="BU39" i="5"/>
  <c r="BU18" i="5"/>
  <c r="BU31" i="5"/>
  <c r="BU52" i="5"/>
  <c r="BU29" i="5"/>
  <c r="BU23" i="5"/>
  <c r="BU34" i="5"/>
  <c r="BU30" i="5"/>
  <c r="BU41" i="5"/>
  <c r="BU38" i="5"/>
  <c r="BU50" i="5"/>
  <c r="BU22" i="5"/>
  <c r="BU16" i="5"/>
  <c r="BU42" i="5"/>
  <c r="BU37" i="5"/>
  <c r="BU27" i="5"/>
  <c r="BU24" i="5"/>
  <c r="BU43" i="5"/>
  <c r="BU17" i="5"/>
  <c r="BU40" i="5"/>
  <c r="BU26" i="5"/>
  <c r="BU45" i="5"/>
  <c r="BU49" i="5"/>
  <c r="BU33" i="5"/>
  <c r="BU20" i="5"/>
  <c r="BU21" i="5"/>
  <c r="BU47" i="5"/>
  <c r="BU48" i="5"/>
  <c r="BU46" i="5"/>
  <c r="BU51" i="5"/>
  <c r="BU35" i="5"/>
  <c r="CI51" i="5" l="1"/>
  <c r="R40" i="28" s="1"/>
  <c r="CM51" i="5"/>
  <c r="V40" i="28" s="1"/>
  <c r="E40" i="28"/>
  <c r="CA51" i="5"/>
  <c r="J40" i="28" s="1"/>
  <c r="CE51" i="5"/>
  <c r="N40" i="28" s="1"/>
  <c r="BW51" i="5"/>
  <c r="F40" i="28" s="1"/>
  <c r="CI21" i="5"/>
  <c r="R10" i="28" s="1"/>
  <c r="CM21" i="5"/>
  <c r="V10" i="28" s="1"/>
  <c r="CA21" i="5"/>
  <c r="J10" i="28" s="1"/>
  <c r="CE21" i="5"/>
  <c r="N10" i="28" s="1"/>
  <c r="E10" i="28"/>
  <c r="BW21" i="5"/>
  <c r="F10" i="28" s="1"/>
  <c r="CA45" i="5"/>
  <c r="J34" i="28" s="1"/>
  <c r="CE45" i="5"/>
  <c r="N34" i="28" s="1"/>
  <c r="CI45" i="5"/>
  <c r="R34" i="28" s="1"/>
  <c r="CM45" i="5"/>
  <c r="V34" i="28" s="1"/>
  <c r="E34" i="28"/>
  <c r="BW45" i="5"/>
  <c r="F34" i="28" s="1"/>
  <c r="CA43" i="5"/>
  <c r="J32" i="28" s="1"/>
  <c r="CI43" i="5"/>
  <c r="R32" i="28" s="1"/>
  <c r="CE43" i="5"/>
  <c r="N32" i="28" s="1"/>
  <c r="CM43" i="5"/>
  <c r="V32" i="28" s="1"/>
  <c r="E32" i="28"/>
  <c r="BW43" i="5"/>
  <c r="F32" i="28" s="1"/>
  <c r="CA42" i="5"/>
  <c r="J31" i="28" s="1"/>
  <c r="CE42" i="5"/>
  <c r="N31" i="28" s="1"/>
  <c r="CI42" i="5"/>
  <c r="R31" i="28" s="1"/>
  <c r="E31" i="28"/>
  <c r="CM42" i="5"/>
  <c r="V31" i="28" s="1"/>
  <c r="BW42" i="5"/>
  <c r="F31" i="28" s="1"/>
  <c r="CI38" i="5"/>
  <c r="R27" i="28" s="1"/>
  <c r="CM38" i="5"/>
  <c r="V27" i="28" s="1"/>
  <c r="CE38" i="5"/>
  <c r="N27" i="28" s="1"/>
  <c r="CA38" i="5"/>
  <c r="J27" i="28" s="1"/>
  <c r="E27" i="28"/>
  <c r="BW38" i="5"/>
  <c r="F27" i="28" s="1"/>
  <c r="CI23" i="5"/>
  <c r="R12" i="28" s="1"/>
  <c r="CE23" i="5"/>
  <c r="N12" i="28" s="1"/>
  <c r="CM23" i="5"/>
  <c r="V12" i="28" s="1"/>
  <c r="CA23" i="5"/>
  <c r="J12" i="28" s="1"/>
  <c r="E12" i="28"/>
  <c r="BW23" i="5"/>
  <c r="F12" i="28" s="1"/>
  <c r="CM18" i="5"/>
  <c r="V7" i="28" s="1"/>
  <c r="CA18" i="5"/>
  <c r="J7" i="28" s="1"/>
  <c r="CE18" i="5"/>
  <c r="N7" i="28" s="1"/>
  <c r="CI18" i="5"/>
  <c r="R7" i="28" s="1"/>
  <c r="E7" i="28"/>
  <c r="BW18" i="5"/>
  <c r="F7" i="28" s="1"/>
  <c r="CI36" i="5"/>
  <c r="R25" i="28" s="1"/>
  <c r="CA36" i="5"/>
  <c r="J25" i="28" s="1"/>
  <c r="CM36" i="5"/>
  <c r="V25" i="28" s="1"/>
  <c r="E25" i="28"/>
  <c r="CE36" i="5"/>
  <c r="N25" i="28" s="1"/>
  <c r="BW36" i="5"/>
  <c r="F25" i="28" s="1"/>
  <c r="CM20" i="5"/>
  <c r="V9" i="28" s="1"/>
  <c r="CI20" i="5"/>
  <c r="R9" i="28" s="1"/>
  <c r="E9" i="28"/>
  <c r="CE20" i="5"/>
  <c r="N9" i="28" s="1"/>
  <c r="CA20" i="5"/>
  <c r="J9" i="28" s="1"/>
  <c r="BW20" i="5"/>
  <c r="F9" i="28" s="1"/>
  <c r="CA16" i="5"/>
  <c r="CI16" i="5"/>
  <c r="CE16" i="5"/>
  <c r="BU53" i="5"/>
  <c r="E11" i="6" s="1"/>
  <c r="CM16" i="5"/>
  <c r="E5" i="28"/>
  <c r="BW16" i="5"/>
  <c r="CI19" i="5"/>
  <c r="R8" i="28" s="1"/>
  <c r="CA19" i="5"/>
  <c r="J8" i="28" s="1"/>
  <c r="CM19" i="5"/>
  <c r="V8" i="28" s="1"/>
  <c r="CE19" i="5"/>
  <c r="N8" i="28" s="1"/>
  <c r="E8" i="28"/>
  <c r="BW19" i="5"/>
  <c r="F8" i="28" s="1"/>
  <c r="CA48" i="5"/>
  <c r="J37" i="28" s="1"/>
  <c r="E37" i="28"/>
  <c r="CE48" i="5"/>
  <c r="N37" i="28" s="1"/>
  <c r="CM48" i="5"/>
  <c r="V37" i="28" s="1"/>
  <c r="CI48" i="5"/>
  <c r="R37" i="28" s="1"/>
  <c r="BW48" i="5"/>
  <c r="F37" i="28" s="1"/>
  <c r="CE33" i="5"/>
  <c r="N22" i="28" s="1"/>
  <c r="CM33" i="5"/>
  <c r="V22" i="28" s="1"/>
  <c r="E22" i="28"/>
  <c r="CI33" i="5"/>
  <c r="R22" i="28" s="1"/>
  <c r="CA33" i="5"/>
  <c r="J22" i="28" s="1"/>
  <c r="BW33" i="5"/>
  <c r="F22" i="28" s="1"/>
  <c r="CE40" i="5"/>
  <c r="N29" i="28" s="1"/>
  <c r="CI40" i="5"/>
  <c r="R29" i="28" s="1"/>
  <c r="E29" i="28"/>
  <c r="CM40" i="5"/>
  <c r="V29" i="28" s="1"/>
  <c r="CA40" i="5"/>
  <c r="J29" i="28" s="1"/>
  <c r="BW40" i="5"/>
  <c r="F29" i="28" s="1"/>
  <c r="CI27" i="5"/>
  <c r="R16" i="28" s="1"/>
  <c r="CE27" i="5"/>
  <c r="N16" i="28" s="1"/>
  <c r="CA27" i="5"/>
  <c r="J16" i="28" s="1"/>
  <c r="CM27" i="5"/>
  <c r="V16" i="28" s="1"/>
  <c r="E16" i="28"/>
  <c r="BW27" i="5"/>
  <c r="F16" i="28" s="1"/>
  <c r="E11" i="28"/>
  <c r="CE22" i="5"/>
  <c r="N11" i="28" s="1"/>
  <c r="CI22" i="5"/>
  <c r="R11" i="28" s="1"/>
  <c r="CM22" i="5"/>
  <c r="V11" i="28" s="1"/>
  <c r="CA22" i="5"/>
  <c r="J11" i="28" s="1"/>
  <c r="BW22" i="5"/>
  <c r="F11" i="28" s="1"/>
  <c r="CI30" i="5"/>
  <c r="R19" i="28" s="1"/>
  <c r="E19" i="28"/>
  <c r="CA30" i="5"/>
  <c r="J19" i="28" s="1"/>
  <c r="CE30" i="5"/>
  <c r="N19" i="28" s="1"/>
  <c r="CM30" i="5"/>
  <c r="V19" i="28" s="1"/>
  <c r="BW30" i="5"/>
  <c r="F19" i="28" s="1"/>
  <c r="CM52" i="5"/>
  <c r="V41" i="28" s="1"/>
  <c r="CE52" i="5"/>
  <c r="N41" i="28" s="1"/>
  <c r="CI52" i="5"/>
  <c r="R41" i="28" s="1"/>
  <c r="CA52" i="5"/>
  <c r="J41" i="28" s="1"/>
  <c r="E41" i="28"/>
  <c r="BW52" i="5"/>
  <c r="F41" i="28" s="1"/>
  <c r="CM25" i="5"/>
  <c r="V14" i="28" s="1"/>
  <c r="CA25" i="5"/>
  <c r="J14" i="28" s="1"/>
  <c r="CE25" i="5"/>
  <c r="N14" i="28" s="1"/>
  <c r="E14" i="28"/>
  <c r="CI25" i="5"/>
  <c r="R14" i="28" s="1"/>
  <c r="BW25" i="5"/>
  <c r="F14" i="28" s="1"/>
  <c r="CM32" i="5"/>
  <c r="V21" i="28" s="1"/>
  <c r="CA32" i="5"/>
  <c r="J21" i="28" s="1"/>
  <c r="E21" i="28"/>
  <c r="CI32" i="5"/>
  <c r="R21" i="28" s="1"/>
  <c r="CE32" i="5"/>
  <c r="N21" i="28" s="1"/>
  <c r="BW32" i="5"/>
  <c r="F21" i="28" s="1"/>
  <c r="CE46" i="5"/>
  <c r="N35" i="28" s="1"/>
  <c r="E35" i="28"/>
  <c r="CM46" i="5"/>
  <c r="V35" i="28" s="1"/>
  <c r="CI46" i="5"/>
  <c r="R35" i="28" s="1"/>
  <c r="CA46" i="5"/>
  <c r="J35" i="28" s="1"/>
  <c r="BW46" i="5"/>
  <c r="F35" i="28" s="1"/>
  <c r="CM26" i="5"/>
  <c r="V15" i="28" s="1"/>
  <c r="CA26" i="5"/>
  <c r="J15" i="28" s="1"/>
  <c r="CE26" i="5"/>
  <c r="N15" i="28" s="1"/>
  <c r="E15" i="28"/>
  <c r="CI26" i="5"/>
  <c r="R15" i="28" s="1"/>
  <c r="BW26" i="5"/>
  <c r="F15" i="28" s="1"/>
  <c r="CI24" i="5"/>
  <c r="R13" i="28" s="1"/>
  <c r="CA24" i="5"/>
  <c r="J13" i="28" s="1"/>
  <c r="CE24" i="5"/>
  <c r="N13" i="28" s="1"/>
  <c r="E13" i="28"/>
  <c r="CM24" i="5"/>
  <c r="V13" i="28" s="1"/>
  <c r="BW24" i="5"/>
  <c r="F13" i="28" s="1"/>
  <c r="CE41" i="5"/>
  <c r="N30" i="28" s="1"/>
  <c r="CM41" i="5"/>
  <c r="V30" i="28" s="1"/>
  <c r="E30" i="28"/>
  <c r="CA41" i="5"/>
  <c r="J30" i="28" s="1"/>
  <c r="CI41" i="5"/>
  <c r="R30" i="28" s="1"/>
  <c r="BW41" i="5"/>
  <c r="F30" i="28" s="1"/>
  <c r="CA29" i="5"/>
  <c r="J18" i="28" s="1"/>
  <c r="CI29" i="5"/>
  <c r="R18" i="28" s="1"/>
  <c r="E18" i="28"/>
  <c r="CE29" i="5"/>
  <c r="N18" i="28" s="1"/>
  <c r="CM29" i="5"/>
  <c r="V18" i="28" s="1"/>
  <c r="BW29" i="5"/>
  <c r="F18" i="28" s="1"/>
  <c r="CI39" i="5"/>
  <c r="R28" i="28" s="1"/>
  <c r="CE39" i="5"/>
  <c r="N28" i="28" s="1"/>
  <c r="CA39" i="5"/>
  <c r="J28" i="28" s="1"/>
  <c r="E28" i="28"/>
  <c r="CM39" i="5"/>
  <c r="V28" i="28" s="1"/>
  <c r="BW39" i="5"/>
  <c r="F28" i="28" s="1"/>
  <c r="CA35" i="5"/>
  <c r="J24" i="28" s="1"/>
  <c r="CE35" i="5"/>
  <c r="N24" i="28" s="1"/>
  <c r="CM35" i="5"/>
  <c r="V24" i="28" s="1"/>
  <c r="E24" i="28"/>
  <c r="CI35" i="5"/>
  <c r="R24" i="28" s="1"/>
  <c r="BW35" i="5"/>
  <c r="F24" i="28" s="1"/>
  <c r="CI47" i="5"/>
  <c r="R36" i="28" s="1"/>
  <c r="CM47" i="5"/>
  <c r="V36" i="28" s="1"/>
  <c r="E36" i="28"/>
  <c r="CA47" i="5"/>
  <c r="J36" i="28" s="1"/>
  <c r="CE47" i="5"/>
  <c r="N36" i="28" s="1"/>
  <c r="BW47" i="5"/>
  <c r="F36" i="28" s="1"/>
  <c r="CA49" i="5"/>
  <c r="J38" i="28" s="1"/>
  <c r="CE49" i="5"/>
  <c r="N38" i="28" s="1"/>
  <c r="E38" i="28"/>
  <c r="CI49" i="5"/>
  <c r="R38" i="28" s="1"/>
  <c r="CM49" i="5"/>
  <c r="V38" i="28" s="1"/>
  <c r="BW49" i="5"/>
  <c r="F38" i="28" s="1"/>
  <c r="CE17" i="5"/>
  <c r="N6" i="28" s="1"/>
  <c r="CM17" i="5"/>
  <c r="V6" i="28" s="1"/>
  <c r="E6" i="28"/>
  <c r="CA17" i="5"/>
  <c r="J6" i="28" s="1"/>
  <c r="CI17" i="5"/>
  <c r="R6" i="28" s="1"/>
  <c r="BW17" i="5"/>
  <c r="F6" i="28" s="1"/>
  <c r="CA37" i="5"/>
  <c r="J26" i="28" s="1"/>
  <c r="E26" i="28"/>
  <c r="CE37" i="5"/>
  <c r="N26" i="28" s="1"/>
  <c r="CI37" i="5"/>
  <c r="R26" i="28" s="1"/>
  <c r="CM37" i="5"/>
  <c r="V26" i="28" s="1"/>
  <c r="BW37" i="5"/>
  <c r="F26" i="28" s="1"/>
  <c r="CA50" i="5"/>
  <c r="J39" i="28" s="1"/>
  <c r="E39" i="28"/>
  <c r="CI50" i="5"/>
  <c r="R39" i="28" s="1"/>
  <c r="CM50" i="5"/>
  <c r="V39" i="28" s="1"/>
  <c r="CE50" i="5"/>
  <c r="N39" i="28" s="1"/>
  <c r="BW50" i="5"/>
  <c r="F39" i="28" s="1"/>
  <c r="CA34" i="5"/>
  <c r="J23" i="28" s="1"/>
  <c r="E23" i="28"/>
  <c r="CI34" i="5"/>
  <c r="R23" i="28" s="1"/>
  <c r="CM34" i="5"/>
  <c r="V23" i="28" s="1"/>
  <c r="CE34" i="5"/>
  <c r="N23" i="28" s="1"/>
  <c r="BW34" i="5"/>
  <c r="F23" i="28" s="1"/>
  <c r="CE31" i="5"/>
  <c r="N20" i="28" s="1"/>
  <c r="CI31" i="5"/>
  <c r="R20" i="28" s="1"/>
  <c r="CM31" i="5"/>
  <c r="V20" i="28" s="1"/>
  <c r="CA31" i="5"/>
  <c r="J20" i="28" s="1"/>
  <c r="E20" i="28"/>
  <c r="BW31" i="5"/>
  <c r="F20" i="28" s="1"/>
  <c r="CI28" i="5"/>
  <c r="R17" i="28" s="1"/>
  <c r="CM28" i="5"/>
  <c r="V17" i="28" s="1"/>
  <c r="CE28" i="5"/>
  <c r="N17" i="28" s="1"/>
  <c r="E17" i="28"/>
  <c r="CA28" i="5"/>
  <c r="J17" i="28" s="1"/>
  <c r="BW28" i="5"/>
  <c r="F17" i="28" s="1"/>
  <c r="CM44" i="5"/>
  <c r="V33" i="28" s="1"/>
  <c r="CE44" i="5"/>
  <c r="N33" i="28" s="1"/>
  <c r="E33" i="28"/>
  <c r="CA44" i="5"/>
  <c r="J33" i="28" s="1"/>
  <c r="CI44" i="5"/>
  <c r="R33" i="28" s="1"/>
  <c r="BW44" i="5"/>
  <c r="F33" i="28" s="1"/>
  <c r="P4" i="5" l="1"/>
  <c r="E42" i="28"/>
  <c r="R5" i="28"/>
  <c r="R42" i="28" s="1"/>
  <c r="CI53" i="5"/>
  <c r="B32" i="21" s="1"/>
  <c r="H31" i="21"/>
  <c r="H11" i="6"/>
  <c r="BW53" i="5"/>
  <c r="F5" i="28"/>
  <c r="F42" i="28" s="1"/>
  <c r="CE53" i="5"/>
  <c r="P6" i="5" s="1"/>
  <c r="N5" i="28"/>
  <c r="N42" i="28" s="1"/>
  <c r="CM53" i="5"/>
  <c r="V5" i="28"/>
  <c r="V42" i="28" s="1"/>
  <c r="J5" i="28"/>
  <c r="J42" i="28" s="1"/>
  <c r="CA53" i="5"/>
  <c r="P5" i="5" s="1"/>
  <c r="M4" i="5" l="1"/>
  <c r="M6" i="5"/>
  <c r="M5" i="5"/>
  <c r="H12" i="6"/>
  <c r="E12" i="6" s="1"/>
  <c r="M31" i="21"/>
  <c r="E19" i="6"/>
  <c r="E18" i="6"/>
  <c r="B34" i="21"/>
  <c r="B22" i="6"/>
  <c r="M32" i="21"/>
  <c r="H13" i="6"/>
  <c r="E1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4" authorId="0" shapeId="0" xr:uid="{0013B9C3-31C0-444A-AAD9-CF8F9CA23ADD}">
      <text>
        <r>
          <rPr>
            <b/>
            <sz val="9"/>
            <color indexed="81"/>
            <rFont val="MS P ゴシック"/>
            <family val="3"/>
            <charset val="128"/>
          </rPr>
          <t>財・サービスが、
すべて県内で調達される場合は、
該当部門の設定欄に「1」（100％）を入力し、不明の場合は空欄のままにします。（千葉県産業連関表で計算した自給率が適用されます。）</t>
        </r>
      </text>
    </comment>
    <comment ref="AB14" authorId="0" shapeId="0" xr:uid="{8B38A2EC-1A9F-42FD-BA88-BDA9C1BD8D56}">
      <text>
        <r>
          <rPr>
            <b/>
            <sz val="9"/>
            <color indexed="81"/>
            <rFont val="MS P ゴシック"/>
            <family val="3"/>
            <charset val="128"/>
          </rPr>
          <t>観光・イベントでの消費額だけを対象にしていることから、この列に、数値は入りません。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8" authorId="0" shapeId="0" xr:uid="{00000000-0006-0000-0700-00000100000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<sst xmlns="http://schemas.openxmlformats.org/spreadsheetml/2006/main" count="3411" uniqueCount="1086">
  <si>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</si>
  <si>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</si>
  <si>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</si>
  <si>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</si>
  <si>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</si>
  <si>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</si>
  <si>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</si>
  <si>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</si>
  <si>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</si>
  <si>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</si>
  <si>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</si>
  <si>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</si>
  <si>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</si>
  <si>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</si>
  <si>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</si>
  <si>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民間消費支出</t>
  </si>
  <si>
    <t>在庫純増</t>
  </si>
  <si>
    <t>最終需要計</t>
  </si>
  <si>
    <t>需要合計</t>
  </si>
  <si>
    <t>家計外消費支出（行）</t>
  </si>
  <si>
    <t>雇用者所得</t>
  </si>
  <si>
    <t>営業余剰</t>
  </si>
  <si>
    <t>資本減耗引当</t>
  </si>
  <si>
    <t>（控除）経常補助金</t>
  </si>
  <si>
    <t>粗付加価値部門計</t>
  </si>
  <si>
    <t>その他の製造工業製品</t>
  </si>
  <si>
    <t>建設</t>
  </si>
  <si>
    <t>商業</t>
  </si>
  <si>
    <t>金融・保険</t>
  </si>
  <si>
    <t>不動産</t>
  </si>
  <si>
    <t>公務</t>
  </si>
  <si>
    <t>教育・研究</t>
  </si>
  <si>
    <t>対事業所サービス</t>
  </si>
  <si>
    <t>対個人サービス</t>
  </si>
  <si>
    <t>事務用品</t>
  </si>
  <si>
    <t>輸送機械</t>
  </si>
  <si>
    <t>自給率</t>
    <rPh sb="0" eb="3">
      <t>ジキュウリツ</t>
    </rPh>
    <phoneticPr fontId="5"/>
  </si>
  <si>
    <t>商業マージン</t>
    <rPh sb="0" eb="2">
      <t>ショウギョウ</t>
    </rPh>
    <phoneticPr fontId="5"/>
  </si>
  <si>
    <t>雇用者所得率</t>
    <rPh sb="0" eb="3">
      <t>コヨウシャ</t>
    </rPh>
    <rPh sb="3" eb="6">
      <t>ショトクリツ</t>
    </rPh>
    <phoneticPr fontId="5"/>
  </si>
  <si>
    <t>雇用者所得誘発額</t>
    <rPh sb="0" eb="3">
      <t>コヨウシャ</t>
    </rPh>
    <rPh sb="3" eb="5">
      <t>ショトク</t>
    </rPh>
    <rPh sb="5" eb="7">
      <t>ユウハツ</t>
    </rPh>
    <rPh sb="7" eb="8">
      <t>ガク</t>
    </rPh>
    <phoneticPr fontId="5"/>
  </si>
  <si>
    <t>部門別消費誘発額</t>
    <rPh sb="0" eb="2">
      <t>ブモン</t>
    </rPh>
    <rPh sb="2" eb="3">
      <t>ベツ</t>
    </rPh>
    <rPh sb="3" eb="5">
      <t>ショウヒ</t>
    </rPh>
    <rPh sb="5" eb="8">
      <t>ユウハツガク</t>
    </rPh>
    <phoneticPr fontId="7"/>
  </si>
  <si>
    <t>県内消費誘発額</t>
    <rPh sb="0" eb="2">
      <t>ケンナイ</t>
    </rPh>
    <rPh sb="2" eb="4">
      <t>ショウヒ</t>
    </rPh>
    <rPh sb="4" eb="6">
      <t>ユウハツ</t>
    </rPh>
    <rPh sb="6" eb="7">
      <t>ガク</t>
    </rPh>
    <phoneticPr fontId="5"/>
  </si>
  <si>
    <t>購入者価格</t>
    <rPh sb="0" eb="3">
      <t>コウニュウシャ</t>
    </rPh>
    <rPh sb="3" eb="5">
      <t>カカク</t>
    </rPh>
    <phoneticPr fontId="5"/>
  </si>
  <si>
    <t>率</t>
    <rPh sb="0" eb="1">
      <t>リツ</t>
    </rPh>
    <phoneticPr fontId="5"/>
  </si>
  <si>
    <t>額</t>
    <rPh sb="0" eb="1">
      <t>ガク</t>
    </rPh>
    <phoneticPr fontId="5"/>
  </si>
  <si>
    <t>生産者価格</t>
    <rPh sb="0" eb="3">
      <t>セイサンシャ</t>
    </rPh>
    <rPh sb="3" eb="5">
      <t>カカク</t>
    </rPh>
    <phoneticPr fontId="5"/>
  </si>
  <si>
    <t>需要増加額</t>
    <rPh sb="0" eb="2">
      <t>ジュヨウ</t>
    </rPh>
    <rPh sb="2" eb="4">
      <t>ゾウカ</t>
    </rPh>
    <rPh sb="4" eb="5">
      <t>ガク</t>
    </rPh>
    <phoneticPr fontId="5"/>
  </si>
  <si>
    <t xml:space="preserve">１　最終需要増加額（初期投資額） </t>
    <rPh sb="2" eb="4">
      <t>サイシュウ</t>
    </rPh>
    <rPh sb="4" eb="6">
      <t>ジュヨウ</t>
    </rPh>
    <rPh sb="6" eb="8">
      <t>ゾウカ</t>
    </rPh>
    <rPh sb="8" eb="9">
      <t>ガク</t>
    </rPh>
    <rPh sb="10" eb="12">
      <t>ショキ</t>
    </rPh>
    <rPh sb="12" eb="15">
      <t>トウシガク</t>
    </rPh>
    <phoneticPr fontId="5"/>
  </si>
  <si>
    <t>県内需要額</t>
    <phoneticPr fontId="5"/>
  </si>
  <si>
    <t>２　分析結果</t>
    <rPh sb="2" eb="4">
      <t>ブンセキ</t>
    </rPh>
    <rPh sb="4" eb="6">
      <t>ケッカ</t>
    </rPh>
    <phoneticPr fontId="5"/>
  </si>
  <si>
    <t>合計</t>
    <rPh sb="0" eb="2">
      <t>ゴウケイ</t>
    </rPh>
    <phoneticPr fontId="5"/>
  </si>
  <si>
    <t>直接効果</t>
  </si>
  <si>
    <t>第1次間接効果</t>
  </si>
  <si>
    <t>第2次間接効果</t>
  </si>
  <si>
    <t>生産誘発額</t>
    <rPh sb="0" eb="2">
      <t>セイサン</t>
    </rPh>
    <rPh sb="2" eb="4">
      <t>ユウハツ</t>
    </rPh>
    <rPh sb="4" eb="5">
      <t>ガク</t>
    </rPh>
    <phoneticPr fontId="5"/>
  </si>
  <si>
    <t>粗付加価値誘発額</t>
    <phoneticPr fontId="5"/>
  </si>
  <si>
    <t>雇用者所得誘発額</t>
    <phoneticPr fontId="5"/>
  </si>
  <si>
    <t>３　波及効果倍率</t>
    <rPh sb="2" eb="6">
      <t>ハキュウコウカ</t>
    </rPh>
    <rPh sb="6" eb="8">
      <t>バイリツ</t>
    </rPh>
    <phoneticPr fontId="5"/>
  </si>
  <si>
    <t>（単位：倍）</t>
    <rPh sb="1" eb="3">
      <t>タンイ</t>
    </rPh>
    <rPh sb="4" eb="5">
      <t>バイ</t>
    </rPh>
    <phoneticPr fontId="5"/>
  </si>
  <si>
    <t>生産誘発額計÷需要増加額</t>
    <rPh sb="0" eb="2">
      <t>セイサン</t>
    </rPh>
    <rPh sb="2" eb="4">
      <t>ユウハツ</t>
    </rPh>
    <rPh sb="4" eb="5">
      <t>ガク</t>
    </rPh>
    <rPh sb="5" eb="6">
      <t>ケイ</t>
    </rPh>
    <rPh sb="7" eb="9">
      <t>ジュヨウ</t>
    </rPh>
    <rPh sb="9" eb="11">
      <t>ゾウカ</t>
    </rPh>
    <rPh sb="11" eb="12">
      <t>ガク</t>
    </rPh>
    <phoneticPr fontId="5"/>
  </si>
  <si>
    <t>生産誘発額計÷県内需要額</t>
    <phoneticPr fontId="5"/>
  </si>
  <si>
    <t>４　雇用誘発者数</t>
    <rPh sb="2" eb="4">
      <t>コヨウ</t>
    </rPh>
    <rPh sb="4" eb="6">
      <t>ユウハツ</t>
    </rPh>
    <rPh sb="6" eb="7">
      <t>シャ</t>
    </rPh>
    <rPh sb="7" eb="8">
      <t>スウ</t>
    </rPh>
    <phoneticPr fontId="5"/>
  </si>
  <si>
    <t>人</t>
    <rPh sb="0" eb="1">
      <t>ニン</t>
    </rPh>
    <phoneticPr fontId="5"/>
  </si>
  <si>
    <t>（注）</t>
    <rPh sb="1" eb="2">
      <t>チュウ</t>
    </rPh>
    <phoneticPr fontId="5"/>
  </si>
  <si>
    <t>中間投入額</t>
    <rPh sb="0" eb="2">
      <t>チュウカン</t>
    </rPh>
    <rPh sb="2" eb="4">
      <t>トウニュウ</t>
    </rPh>
    <rPh sb="4" eb="5">
      <t>ガク</t>
    </rPh>
    <phoneticPr fontId="5"/>
  </si>
  <si>
    <t>粗付加価値率</t>
    <rPh sb="0" eb="5">
      <t>ソフカカチ</t>
    </rPh>
    <rPh sb="5" eb="6">
      <t>リツ</t>
    </rPh>
    <phoneticPr fontId="5"/>
  </si>
  <si>
    <t>粗付加価値額／生産額</t>
    <rPh sb="0" eb="5">
      <t>ソフカカチ</t>
    </rPh>
    <rPh sb="5" eb="6">
      <t>ガク</t>
    </rPh>
    <rPh sb="7" eb="10">
      <t>セイサンガク</t>
    </rPh>
    <phoneticPr fontId="5"/>
  </si>
  <si>
    <t>粗付加価値誘発額</t>
    <rPh sb="0" eb="1">
      <t>ソ</t>
    </rPh>
    <rPh sb="5" eb="7">
      <t>ユウハツ</t>
    </rPh>
    <rPh sb="7" eb="8">
      <t>ガク</t>
    </rPh>
    <phoneticPr fontId="5"/>
  </si>
  <si>
    <t>直接</t>
    <rPh sb="0" eb="2">
      <t>チョクセツ</t>
    </rPh>
    <phoneticPr fontId="5"/>
  </si>
  <si>
    <t>１次</t>
    <rPh sb="1" eb="2">
      <t>ジ</t>
    </rPh>
    <phoneticPr fontId="5"/>
  </si>
  <si>
    <t>２次</t>
    <rPh sb="1" eb="2">
      <t>ジ</t>
    </rPh>
    <phoneticPr fontId="5"/>
  </si>
  <si>
    <t>雇用者所得率</t>
    <rPh sb="0" eb="3">
      <t>コヨウシャ</t>
    </rPh>
    <rPh sb="3" eb="5">
      <t>ショトク</t>
    </rPh>
    <rPh sb="5" eb="6">
      <t>リツ</t>
    </rPh>
    <phoneticPr fontId="5"/>
  </si>
  <si>
    <t>雇用者所得額／生産額</t>
    <rPh sb="0" eb="3">
      <t>コヨウシャ</t>
    </rPh>
    <rPh sb="3" eb="5">
      <t>ショトク</t>
    </rPh>
    <rPh sb="5" eb="6">
      <t>ガク</t>
    </rPh>
    <rPh sb="7" eb="10">
      <t>セイサンガク</t>
    </rPh>
    <phoneticPr fontId="5"/>
  </si>
  <si>
    <t>雇用誘発者数（人）</t>
    <rPh sb="0" eb="2">
      <t>コヨウ</t>
    </rPh>
    <rPh sb="2" eb="4">
      <t>ユウハツ</t>
    </rPh>
    <rPh sb="4" eb="5">
      <t>シャ</t>
    </rPh>
    <rPh sb="5" eb="6">
      <t>スウ</t>
    </rPh>
    <rPh sb="7" eb="8">
      <t>ニン</t>
    </rPh>
    <phoneticPr fontId="5"/>
  </si>
  <si>
    <t>雇用係数</t>
    <rPh sb="0" eb="2">
      <t>コヨウ</t>
    </rPh>
    <rPh sb="2" eb="4">
      <t>ケイスウ</t>
    </rPh>
    <phoneticPr fontId="5"/>
  </si>
  <si>
    <t>民間消費
構成比</t>
    <rPh sb="0" eb="2">
      <t>ミンカン</t>
    </rPh>
    <rPh sb="2" eb="4">
      <t>ショウヒ</t>
    </rPh>
    <rPh sb="5" eb="8">
      <t>コウセイヒ</t>
    </rPh>
    <phoneticPr fontId="5"/>
  </si>
  <si>
    <t>消費
誘発額</t>
    <rPh sb="0" eb="2">
      <t>ショウヒ</t>
    </rPh>
    <rPh sb="3" eb="6">
      <t>ユウハツガク</t>
    </rPh>
    <phoneticPr fontId="5"/>
  </si>
  <si>
    <t>11</t>
  </si>
  <si>
    <t>飲食料品</t>
  </si>
  <si>
    <t>15</t>
  </si>
  <si>
    <t>16</t>
  </si>
  <si>
    <t>20</t>
  </si>
  <si>
    <t>21</t>
  </si>
  <si>
    <t>22</t>
  </si>
  <si>
    <t>25</t>
  </si>
  <si>
    <t>26</t>
  </si>
  <si>
    <t>27</t>
  </si>
  <si>
    <t>28</t>
  </si>
  <si>
    <t>29</t>
  </si>
  <si>
    <t>はん用機械</t>
  </si>
  <si>
    <t>30</t>
  </si>
  <si>
    <t>生産用機械</t>
  </si>
  <si>
    <t>31</t>
  </si>
  <si>
    <t>業務用機械</t>
  </si>
  <si>
    <t>32</t>
  </si>
  <si>
    <t>電子部品</t>
  </si>
  <si>
    <t>33</t>
  </si>
  <si>
    <t>34</t>
  </si>
  <si>
    <t>35</t>
  </si>
  <si>
    <t>39</t>
  </si>
  <si>
    <t>41</t>
  </si>
  <si>
    <t>46</t>
  </si>
  <si>
    <t>47</t>
  </si>
  <si>
    <t>水道</t>
  </si>
  <si>
    <t>48</t>
  </si>
  <si>
    <t>廃棄物処理</t>
  </si>
  <si>
    <t>51</t>
  </si>
  <si>
    <t>53</t>
  </si>
  <si>
    <t>55</t>
  </si>
  <si>
    <t>57</t>
  </si>
  <si>
    <t>運輸・郵便</t>
  </si>
  <si>
    <t>59</t>
  </si>
  <si>
    <t>情報通信</t>
  </si>
  <si>
    <t>61</t>
  </si>
  <si>
    <t>63</t>
  </si>
  <si>
    <t>64</t>
  </si>
  <si>
    <t>医療・福祉</t>
  </si>
  <si>
    <t>65</t>
  </si>
  <si>
    <t>66</t>
  </si>
  <si>
    <t>67</t>
  </si>
  <si>
    <t>68</t>
  </si>
  <si>
    <t>69</t>
  </si>
  <si>
    <t>70</t>
  </si>
  <si>
    <t>71</t>
  </si>
  <si>
    <t>91</t>
  </si>
  <si>
    <t>92</t>
  </si>
  <si>
    <t>93</t>
  </si>
  <si>
    <t>94</t>
  </si>
  <si>
    <t>95</t>
  </si>
  <si>
    <t>96</t>
  </si>
  <si>
    <t>97</t>
  </si>
  <si>
    <t>72</t>
  </si>
  <si>
    <t>73</t>
  </si>
  <si>
    <t>74</t>
  </si>
  <si>
    <t>75</t>
  </si>
  <si>
    <t>76</t>
  </si>
  <si>
    <t>78</t>
  </si>
  <si>
    <t>79</t>
  </si>
  <si>
    <t>82</t>
  </si>
  <si>
    <t>83</t>
  </si>
  <si>
    <t>粗付加価値計／県内生産額</t>
    <rPh sb="0" eb="5">
      <t>ソフカカチ</t>
    </rPh>
    <rPh sb="5" eb="6">
      <t>ケイ</t>
    </rPh>
    <rPh sb="7" eb="8">
      <t>ケン</t>
    </rPh>
    <rPh sb="8" eb="9">
      <t>ナイ</t>
    </rPh>
    <rPh sb="9" eb="12">
      <t>セイサンガク</t>
    </rPh>
    <phoneticPr fontId="5"/>
  </si>
  <si>
    <t>雇用者所得／県内生産額</t>
    <rPh sb="0" eb="3">
      <t>コヨウシャ</t>
    </rPh>
    <rPh sb="3" eb="5">
      <t>ショトク</t>
    </rPh>
    <rPh sb="6" eb="7">
      <t>ケン</t>
    </rPh>
    <rPh sb="7" eb="8">
      <t>ナイ</t>
    </rPh>
    <rPh sb="8" eb="11">
      <t>セイサンガク</t>
    </rPh>
    <phoneticPr fontId="5"/>
  </si>
  <si>
    <t>就業誘発者数（人）</t>
    <rPh sb="0" eb="2">
      <t>シュウギョウ</t>
    </rPh>
    <rPh sb="2" eb="4">
      <t>ユウハツ</t>
    </rPh>
    <rPh sb="4" eb="5">
      <t>シャ</t>
    </rPh>
    <rPh sb="5" eb="6">
      <t>スウ</t>
    </rPh>
    <rPh sb="7" eb="8">
      <t>ニン</t>
    </rPh>
    <phoneticPr fontId="5"/>
  </si>
  <si>
    <t>就業係数</t>
    <rPh sb="0" eb="2">
      <t>シュウギョウ</t>
    </rPh>
    <rPh sb="2" eb="4">
      <t>ケイスウ</t>
    </rPh>
    <phoneticPr fontId="5"/>
  </si>
  <si>
    <t>穀類</t>
  </si>
  <si>
    <t>乳製品</t>
  </si>
  <si>
    <t>菓子類</t>
  </si>
  <si>
    <t>調味料</t>
  </si>
  <si>
    <t>たばこ</t>
  </si>
  <si>
    <t>医薬品</t>
  </si>
  <si>
    <t>教育</t>
  </si>
  <si>
    <t>A</t>
    <phoneticPr fontId="5"/>
  </si>
  <si>
    <t>B</t>
    <phoneticPr fontId="5"/>
  </si>
  <si>
    <t>H</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</si>
  <si>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</si>
  <si>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</si>
  <si>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</si>
  <si>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</si>
  <si>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</si>
  <si>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</si>
  <si>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</si>
  <si>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</si>
  <si>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</si>
  <si>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</si>
  <si>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</si>
  <si>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</si>
  <si>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</si>
  <si>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</si>
  <si>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</si>
  <si>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【直接効果】</t>
    <phoneticPr fontId="5"/>
  </si>
  <si>
    <t>百万円</t>
    <rPh sb="0" eb="3">
      <t>ヒャクマンエン</t>
    </rPh>
    <phoneticPr fontId="5"/>
  </si>
  <si>
    <t>×自給率</t>
    <rPh sb="1" eb="4">
      <t>ジキュウリツ</t>
    </rPh>
    <phoneticPr fontId="5"/>
  </si>
  <si>
    <t>×就業係数</t>
    <rPh sb="1" eb="3">
      <t>シュウギョウ</t>
    </rPh>
    <rPh sb="3" eb="5">
      <t>ケイスウ</t>
    </rPh>
    <phoneticPr fontId="5"/>
  </si>
  <si>
    <t>×雇用係数</t>
    <rPh sb="1" eb="3">
      <t>コヨウ</t>
    </rPh>
    <rPh sb="3" eb="5">
      <t>ケイスウ</t>
    </rPh>
    <phoneticPr fontId="5"/>
  </si>
  <si>
    <t>×投入係数</t>
    <rPh sb="1" eb="3">
      <t>トウニュウ</t>
    </rPh>
    <rPh sb="3" eb="5">
      <t>ケイスウ</t>
    </rPh>
    <phoneticPr fontId="5"/>
  </si>
  <si>
    <t>【１次波及効果】</t>
    <phoneticPr fontId="5"/>
  </si>
  <si>
    <t>×逆行列係数</t>
    <rPh sb="1" eb="4">
      <t>ギャクギョウレツ</t>
    </rPh>
    <rPh sb="4" eb="6">
      <t>ケイスウ</t>
    </rPh>
    <phoneticPr fontId="5"/>
  </si>
  <si>
    <t>　×粗付加価値率</t>
    <phoneticPr fontId="5"/>
  </si>
  <si>
    <t>　　　　　</t>
    <phoneticPr fontId="5"/>
  </si>
  <si>
    <t>　×雇用者所得率</t>
    <rPh sb="2" eb="5">
      <t>コヨウシャ</t>
    </rPh>
    <rPh sb="5" eb="8">
      <t>ショトクリツ</t>
    </rPh>
    <phoneticPr fontId="5"/>
  </si>
  <si>
    <t>【２次波及効果】</t>
    <phoneticPr fontId="5"/>
  </si>
  <si>
    <t>　×粗付加価値率</t>
    <rPh sb="2" eb="3">
      <t>ソ</t>
    </rPh>
    <rPh sb="3" eb="5">
      <t>フカ</t>
    </rPh>
    <rPh sb="5" eb="7">
      <t>カチ</t>
    </rPh>
    <rPh sb="7" eb="8">
      <t>リツ</t>
    </rPh>
    <phoneticPr fontId="5"/>
  </si>
  <si>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5"/>
  </si>
  <si>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5"/>
  </si>
  <si>
    <t>【利用方法】</t>
    <phoneticPr fontId="5"/>
  </si>
  <si>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5"/>
  </si>
  <si>
    <t>　　（その他のシートは測定に必要な係数が入力されています。）</t>
    <rPh sb="5" eb="6">
      <t>タ</t>
    </rPh>
    <rPh sb="11" eb="13">
      <t>ソクテイ</t>
    </rPh>
    <rPh sb="14" eb="16">
      <t>ヒツヨウ</t>
    </rPh>
    <rPh sb="17" eb="19">
      <t>ケイスウ</t>
    </rPh>
    <rPh sb="20" eb="22">
      <t>ニュウリョク</t>
    </rPh>
    <phoneticPr fontId="5"/>
  </si>
  <si>
    <t>【留意事項】</t>
    <rPh sb="1" eb="3">
      <t>リュウイ</t>
    </rPh>
    <rPh sb="3" eb="5">
      <t>ジコウ</t>
    </rPh>
    <phoneticPr fontId="5"/>
  </si>
  <si>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5"/>
  </si>
  <si>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5"/>
  </si>
  <si>
    <t>　　（変更した場合はバージョンナンバーを更新します。）</t>
    <rPh sb="3" eb="5">
      <t>ヘンコウ</t>
    </rPh>
    <rPh sb="7" eb="9">
      <t>バアイ</t>
    </rPh>
    <rPh sb="20" eb="22">
      <t>コウシン</t>
    </rPh>
    <phoneticPr fontId="5"/>
  </si>
  <si>
    <t>＜産業連関分析モデルの主な前提条件＞</t>
    <rPh sb="1" eb="3">
      <t>サンギョウ</t>
    </rPh>
    <rPh sb="3" eb="5">
      <t>レンカン</t>
    </rPh>
    <rPh sb="5" eb="7">
      <t>ブンセキ</t>
    </rPh>
    <rPh sb="11" eb="12">
      <t>オモ</t>
    </rPh>
    <rPh sb="13" eb="15">
      <t>ゼンテイ</t>
    </rPh>
    <rPh sb="15" eb="17">
      <t>ジョウケン</t>
    </rPh>
    <phoneticPr fontId="5"/>
  </si>
  <si>
    <t>全ての「生産」は、「最終需要」を満たすために行われる。</t>
    <rPh sb="0" eb="1">
      <t>スベ</t>
    </rPh>
    <rPh sb="4" eb="6">
      <t>セイサン</t>
    </rPh>
    <rPh sb="10" eb="12">
      <t>サイシュウ</t>
    </rPh>
    <rPh sb="12" eb="14">
      <t>ジュヨウ</t>
    </rPh>
    <rPh sb="16" eb="17">
      <t>ミ</t>
    </rPh>
    <rPh sb="22" eb="23">
      <t>オコナ</t>
    </rPh>
    <phoneticPr fontId="5"/>
  </si>
  <si>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5"/>
  </si>
  <si>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5"/>
  </si>
  <si>
    <t>④</t>
    <phoneticPr fontId="5"/>
  </si>
  <si>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5"/>
  </si>
  <si>
    <t>⑤</t>
    <phoneticPr fontId="5"/>
  </si>
  <si>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5"/>
  </si>
  <si>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5"/>
  </si>
  <si>
    <t>⑦</t>
    <phoneticPr fontId="5"/>
  </si>
  <si>
    <t>⑧</t>
    <phoneticPr fontId="5"/>
  </si>
  <si>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5"/>
  </si>
  <si>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5"/>
  </si>
  <si>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5"/>
  </si>
  <si>
    <t>T 県内消費誘発額</t>
    <rPh sb="2" eb="4">
      <t>ケンナイ</t>
    </rPh>
    <rPh sb="4" eb="6">
      <t>ショウヒ</t>
    </rPh>
    <rPh sb="6" eb="8">
      <t>ユウハツ</t>
    </rPh>
    <rPh sb="8" eb="9">
      <t>ガク</t>
    </rPh>
    <phoneticPr fontId="5"/>
  </si>
  <si>
    <t>U 生産誘発額（2次）</t>
    <rPh sb="2" eb="4">
      <t>セイサン</t>
    </rPh>
    <rPh sb="4" eb="7">
      <t>ユウハツガク</t>
    </rPh>
    <phoneticPr fontId="5"/>
  </si>
  <si>
    <t>採用する数値</t>
    <rPh sb="0" eb="2">
      <t>サイヨウ</t>
    </rPh>
    <rPh sb="4" eb="6">
      <t>スウチ</t>
    </rPh>
    <phoneticPr fontId="5"/>
  </si>
  <si>
    <t>項目</t>
    <rPh sb="0" eb="2">
      <t>コウモク</t>
    </rPh>
    <phoneticPr fontId="5"/>
  </si>
  <si>
    <t>数値</t>
    <rPh sb="0" eb="2">
      <t>スウチ</t>
    </rPh>
    <phoneticPr fontId="5"/>
  </si>
  <si>
    <t>消費支出</t>
    <rPh sb="0" eb="2">
      <t>ショウヒ</t>
    </rPh>
    <rPh sb="2" eb="4">
      <t>シシュツ</t>
    </rPh>
    <phoneticPr fontId="29"/>
  </si>
  <si>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4"/>
  </si>
  <si>
    <t>項      目</t>
    <rPh sb="0" eb="1">
      <t>コウ</t>
    </rPh>
    <rPh sb="7" eb="8">
      <t>モク</t>
    </rPh>
    <phoneticPr fontId="24"/>
  </si>
  <si>
    <t>関  東</t>
    <rPh sb="0" eb="4">
      <t>カントウ</t>
    </rPh>
    <phoneticPr fontId="24"/>
  </si>
  <si>
    <t>千 葉 市</t>
    <rPh sb="0" eb="5">
      <t>チバシ</t>
    </rPh>
    <phoneticPr fontId="26"/>
  </si>
  <si>
    <t>集計世帯数</t>
  </si>
  <si>
    <t>実収入</t>
  </si>
  <si>
    <t>経常収入</t>
  </si>
  <si>
    <t>勤め先収入</t>
  </si>
  <si>
    <t>世帯主収入</t>
  </si>
  <si>
    <t>うち男</t>
  </si>
  <si>
    <t>定期収入</t>
  </si>
  <si>
    <t>世帯主の配偶者の収入</t>
  </si>
  <si>
    <t>うち女</t>
  </si>
  <si>
    <t>他の世帯員収入</t>
  </si>
  <si>
    <t>事業・内職収入</t>
  </si>
  <si>
    <t>家賃収入</t>
  </si>
  <si>
    <t>他の事業収入</t>
  </si>
  <si>
    <t>内職収入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</si>
  <si>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</si>
  <si>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</si>
  <si>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</si>
  <si>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</si>
  <si>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</si>
  <si>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</si>
  <si>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</si>
  <si>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</si>
  <si>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6"/>
  </si>
  <si>
    <t>預貯金引出</t>
  </si>
  <si>
    <t>個人・企業年金保険金</t>
  </si>
  <si>
    <t>他の保険金</t>
  </si>
  <si>
    <t>有価証券売却</t>
  </si>
  <si>
    <t>土地家屋借入金</t>
  </si>
  <si>
    <t>他の借入金</t>
  </si>
  <si>
    <t>財産売却</t>
  </si>
  <si>
    <t>実収入以外の受取のその他</t>
    <rPh sb="0" eb="1">
      <t>ジツ</t>
    </rPh>
    <rPh sb="1" eb="3">
      <t>シュウニュウ</t>
    </rPh>
    <rPh sb="3" eb="5">
      <t>イガイ</t>
    </rPh>
    <rPh sb="6" eb="8">
      <t>ウケトリ</t>
    </rPh>
    <rPh sb="11" eb="12">
      <t>タ</t>
    </rPh>
    <phoneticPr fontId="26"/>
  </si>
  <si>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</si>
  <si>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</si>
  <si>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</si>
  <si>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</si>
  <si>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</si>
  <si>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</si>
  <si>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</si>
  <si>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</si>
  <si>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</si>
  <si>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</si>
  <si>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</si>
  <si>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</si>
  <si>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</si>
  <si>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</si>
  <si>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</si>
  <si>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</si>
  <si>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</si>
  <si>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</si>
  <si>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</si>
  <si>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</si>
  <si>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</si>
  <si>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</si>
  <si>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</si>
  <si>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</si>
  <si>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</si>
  <si>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</si>
  <si>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</si>
  <si>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</si>
  <si>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</si>
  <si>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</si>
  <si>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</si>
  <si>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</si>
  <si>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</si>
  <si>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</si>
  <si>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</si>
  <si>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</si>
  <si>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</si>
  <si>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</si>
  <si>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</si>
  <si>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</si>
  <si>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</si>
  <si>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</si>
  <si>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</si>
  <si>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</si>
  <si>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</si>
  <si>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</si>
  <si>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</si>
  <si>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</si>
  <si>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</si>
  <si>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</si>
  <si>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</si>
  <si>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</si>
  <si>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</si>
  <si>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</si>
  <si>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</si>
  <si>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</si>
  <si>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</si>
  <si>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</si>
  <si>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</si>
  <si>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</si>
  <si>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</si>
  <si>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</si>
  <si>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</si>
  <si>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</si>
  <si>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</si>
  <si>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</si>
  <si>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</si>
  <si>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</si>
  <si>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</si>
  <si>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</si>
  <si>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</si>
  <si>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</si>
  <si>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</si>
  <si>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</si>
  <si>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</si>
  <si>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</si>
  <si>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</si>
  <si>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</si>
  <si>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</si>
  <si>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</si>
  <si>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</si>
  <si>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</si>
  <si>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</si>
  <si>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</si>
  <si>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</si>
  <si>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</si>
  <si>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</si>
  <si>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</si>
  <si>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</si>
  <si>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</si>
  <si>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</si>
  <si>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</si>
  <si>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</si>
  <si>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</si>
  <si>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</si>
  <si>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4"/>
  </si>
  <si>
    <t>教育関係費</t>
    <rPh sb="0" eb="2">
      <t>キョウイク</t>
    </rPh>
    <rPh sb="2" eb="5">
      <t>カンケイヒ</t>
    </rPh>
    <phoneticPr fontId="24"/>
  </si>
  <si>
    <t>教養娯楽関係費</t>
    <rPh sb="0" eb="2">
      <t>キョウヨウ</t>
    </rPh>
    <rPh sb="2" eb="4">
      <t>ゴラク</t>
    </rPh>
    <rPh sb="4" eb="7">
      <t>カンケイヒ</t>
    </rPh>
    <phoneticPr fontId="24"/>
  </si>
  <si>
    <t>情報通信関係費</t>
    <rPh sb="0" eb="2">
      <t>ジョウホウ</t>
    </rPh>
    <rPh sb="2" eb="4">
      <t>ツウシン</t>
    </rPh>
    <rPh sb="4" eb="7">
      <t>カンケイヒ</t>
    </rPh>
    <phoneticPr fontId="24"/>
  </si>
  <si>
    <t>消費支出(除く住居等) 1)</t>
    <rPh sb="0" eb="2">
      <t>ショウヒ</t>
    </rPh>
    <rPh sb="2" eb="4">
      <t>シシュツ</t>
    </rPh>
    <rPh sb="5" eb="6">
      <t>ノゾ</t>
    </rPh>
    <rPh sb="7" eb="9">
      <t>ジュウキョ</t>
    </rPh>
    <rPh sb="9" eb="10">
      <t>トウ</t>
    </rPh>
    <phoneticPr fontId="26"/>
  </si>
  <si>
    <t>財・サービス支出計 2)</t>
    <rPh sb="0" eb="1">
      <t>ザイ</t>
    </rPh>
    <rPh sb="6" eb="8">
      <t>シシュツ</t>
    </rPh>
    <rPh sb="8" eb="9">
      <t>ケイ</t>
    </rPh>
    <phoneticPr fontId="26"/>
  </si>
  <si>
    <t>財(商品)</t>
  </si>
  <si>
    <t>非消費支出</t>
  </si>
  <si>
    <t>直接税</t>
  </si>
  <si>
    <t>勤労所得税</t>
  </si>
  <si>
    <t>個人住民税</t>
  </si>
  <si>
    <t>他の税</t>
  </si>
  <si>
    <t>社会保険料</t>
  </si>
  <si>
    <t>公的年金保険料</t>
  </si>
  <si>
    <t>健康保険料</t>
  </si>
  <si>
    <t>介護保険料</t>
    <rPh sb="0" eb="2">
      <t>カイゴ</t>
    </rPh>
    <phoneticPr fontId="26"/>
  </si>
  <si>
    <t>他の社会保険料</t>
  </si>
  <si>
    <t>他の非消費支出</t>
  </si>
  <si>
    <t>預貯金</t>
  </si>
  <si>
    <t>保険料</t>
  </si>
  <si>
    <t>個人・企業年金保険料</t>
  </si>
  <si>
    <t>他の保険料</t>
  </si>
  <si>
    <t>有価証券購入</t>
  </si>
  <si>
    <t>土地家屋借金返済</t>
  </si>
  <si>
    <t>他の借金返済</t>
  </si>
  <si>
    <t>財産購入</t>
  </si>
  <si>
    <t>実支出以外の支払のその他</t>
    <rPh sb="0" eb="3">
      <t>ジツシシュツ</t>
    </rPh>
    <rPh sb="3" eb="5">
      <t>イガイ</t>
    </rPh>
    <rPh sb="6" eb="8">
      <t>シハライ</t>
    </rPh>
    <rPh sb="11" eb="12">
      <t>タ</t>
    </rPh>
    <phoneticPr fontId="26"/>
  </si>
  <si>
    <t>繰越金</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</si>
  <si>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</si>
  <si>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</si>
  <si>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</si>
  <si>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</si>
  <si>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</si>
  <si>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</si>
  <si>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</si>
  <si>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</si>
  <si>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</si>
  <si>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</si>
  <si>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</si>
  <si>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財産純増</t>
  </si>
  <si>
    <t>その他の純増</t>
  </si>
  <si>
    <t>繰越純増</t>
  </si>
  <si>
    <t>貯 蓄 純 増(平 均 貯 蓄 率)(％)</t>
    <rPh sb="8" eb="11">
      <t>ヘイキン</t>
    </rPh>
    <rPh sb="12" eb="17">
      <t>チョチクリツ</t>
    </rPh>
    <phoneticPr fontId="28"/>
  </si>
  <si>
    <t>年間収入(万円)</t>
    <rPh sb="0" eb="2">
      <t>ネンカン</t>
    </rPh>
    <rPh sb="2" eb="4">
      <t>シュウニュウ</t>
    </rPh>
    <rPh sb="5" eb="7">
      <t>マンエン</t>
    </rPh>
    <phoneticPr fontId="26"/>
  </si>
  <si>
    <t>...</t>
  </si>
  <si>
    <t>調整集計世帯数</t>
    <rPh sb="0" eb="2">
      <t>チョウセイ</t>
    </rPh>
    <rPh sb="2" eb="4">
      <t>シュウケイ</t>
    </rPh>
    <rPh sb="4" eb="7">
      <t>セタイスウ</t>
    </rPh>
    <phoneticPr fontId="26"/>
  </si>
  <si>
    <t>リスト</t>
    <phoneticPr fontId="5"/>
  </si>
  <si>
    <t>Kanto</t>
    <phoneticPr fontId="24"/>
  </si>
  <si>
    <t>Chiba-shi</t>
    <phoneticPr fontId="26"/>
  </si>
  <si>
    <t>有         業         人       員(人)</t>
    <phoneticPr fontId="28"/>
  </si>
  <si>
    <t>世    帯    主    の    年    齢(歳)</t>
    <phoneticPr fontId="28"/>
  </si>
  <si>
    <t>受取</t>
    <phoneticPr fontId="26"/>
  </si>
  <si>
    <t>消費転換率</t>
    <rPh sb="0" eb="2">
      <t>ショウヒ</t>
    </rPh>
    <rPh sb="2" eb="4">
      <t>テンカン</t>
    </rPh>
    <rPh sb="4" eb="5">
      <t>リツ</t>
    </rPh>
    <phoneticPr fontId="5"/>
  </si>
  <si>
    <t>合　　計</t>
    <rPh sb="0" eb="1">
      <t>ゴウ</t>
    </rPh>
    <rPh sb="3" eb="4">
      <t>ケイ</t>
    </rPh>
    <phoneticPr fontId="5"/>
  </si>
  <si>
    <t xml:space="preserve">  ×雇用者所得率</t>
    <rPh sb="3" eb="6">
      <t>コヨウシャ</t>
    </rPh>
    <rPh sb="6" eb="9">
      <t>ショトクリツ</t>
    </rPh>
    <phoneticPr fontId="5"/>
  </si>
  <si>
    <t xml:space="preserve">   ×粗付加価値率</t>
    <rPh sb="4" eb="5">
      <t>ソ</t>
    </rPh>
    <rPh sb="5" eb="7">
      <t>フカ</t>
    </rPh>
    <rPh sb="7" eb="9">
      <t>カチ</t>
    </rPh>
    <rPh sb="9" eb="10">
      <t>リツ</t>
    </rPh>
    <phoneticPr fontId="5"/>
  </si>
  <si>
    <t>　【経済波及効果計算　フローチャート】</t>
    <rPh sb="2" eb="4">
      <t>ケイザイ</t>
    </rPh>
    <rPh sb="4" eb="6">
      <t>ハキュウ</t>
    </rPh>
    <rPh sb="6" eb="8">
      <t>コウカ</t>
    </rPh>
    <rPh sb="8" eb="10">
      <t>ケイサン</t>
    </rPh>
    <phoneticPr fontId="5"/>
  </si>
  <si>
    <t>Z 雇用誘発者数(直接)</t>
    <rPh sb="2" eb="4">
      <t>コヨウ</t>
    </rPh>
    <rPh sb="4" eb="6">
      <t>ユウハツ</t>
    </rPh>
    <rPh sb="6" eb="7">
      <t>シャ</t>
    </rPh>
    <rPh sb="7" eb="8">
      <t>スウ</t>
    </rPh>
    <phoneticPr fontId="5"/>
  </si>
  <si>
    <t>Z</t>
    <phoneticPr fontId="5"/>
  </si>
  <si>
    <t>I</t>
    <phoneticPr fontId="5"/>
  </si>
  <si>
    <t>I 県内需要増加額（直接効果）</t>
    <rPh sb="2" eb="4">
      <t>ケンナイ</t>
    </rPh>
    <rPh sb="4" eb="6">
      <t>ジュヨウ</t>
    </rPh>
    <rPh sb="6" eb="8">
      <t>ゾウカ</t>
    </rPh>
    <rPh sb="8" eb="9">
      <t>ガク</t>
    </rPh>
    <rPh sb="12" eb="14">
      <t>コウカ</t>
    </rPh>
    <phoneticPr fontId="5"/>
  </si>
  <si>
    <t>J 中間投入額</t>
    <rPh sb="2" eb="4">
      <t>チュウカン</t>
    </rPh>
    <rPh sb="4" eb="6">
      <t>トウニュウ</t>
    </rPh>
    <rPh sb="6" eb="7">
      <t>ガク</t>
    </rPh>
    <phoneticPr fontId="5"/>
  </si>
  <si>
    <t>K 県内自給額</t>
    <rPh sb="2" eb="4">
      <t>ケンナイ</t>
    </rPh>
    <rPh sb="4" eb="6">
      <t>ジキュウ</t>
    </rPh>
    <rPh sb="6" eb="7">
      <t>ガク</t>
    </rPh>
    <phoneticPr fontId="5"/>
  </si>
  <si>
    <t>L 生産誘発額（1次）</t>
    <phoneticPr fontId="5"/>
  </si>
  <si>
    <t>×P 消費転換率</t>
    <rPh sb="3" eb="5">
      <t>ショウヒ</t>
    </rPh>
    <rPh sb="5" eb="7">
      <t>テンカン</t>
    </rPh>
    <rPh sb="7" eb="8">
      <t>リツ</t>
    </rPh>
    <phoneticPr fontId="5"/>
  </si>
  <si>
    <t>Y 就業誘発者数(直接)</t>
    <rPh sb="2" eb="4">
      <t>シュウギョウ</t>
    </rPh>
    <rPh sb="4" eb="6">
      <t>ユウハツ</t>
    </rPh>
    <rPh sb="6" eb="7">
      <t>シャ</t>
    </rPh>
    <rPh sb="7" eb="8">
      <t>スウ</t>
    </rPh>
    <phoneticPr fontId="5"/>
  </si>
  <si>
    <t>Y 就業誘発者数(1次)</t>
    <rPh sb="2" eb="4">
      <t>シュウギョウ</t>
    </rPh>
    <rPh sb="4" eb="6">
      <t>ユウハツ</t>
    </rPh>
    <rPh sb="6" eb="7">
      <t>シャ</t>
    </rPh>
    <rPh sb="7" eb="8">
      <t>スウ</t>
    </rPh>
    <phoneticPr fontId="5"/>
  </si>
  <si>
    <t>Z 雇用誘発者数(1次)</t>
    <rPh sb="2" eb="4">
      <t>コヨウ</t>
    </rPh>
    <rPh sb="4" eb="6">
      <t>ユウハツ</t>
    </rPh>
    <rPh sb="6" eb="7">
      <t>シャ</t>
    </rPh>
    <rPh sb="7" eb="8">
      <t>スウ</t>
    </rPh>
    <phoneticPr fontId="5"/>
  </si>
  <si>
    <t>Y 就業誘発者数(2次)</t>
    <rPh sb="2" eb="4">
      <t>シュウギョウ</t>
    </rPh>
    <rPh sb="4" eb="6">
      <t>ユウハツ</t>
    </rPh>
    <rPh sb="6" eb="7">
      <t>シャ</t>
    </rPh>
    <rPh sb="7" eb="8">
      <t>スウ</t>
    </rPh>
    <phoneticPr fontId="5"/>
  </si>
  <si>
    <t>Z 雇用誘発者数(2次)</t>
    <rPh sb="2" eb="4">
      <t>コヨウ</t>
    </rPh>
    <rPh sb="4" eb="6">
      <t>ユウハツ</t>
    </rPh>
    <rPh sb="6" eb="7">
      <t>シャ</t>
    </rPh>
    <rPh sb="7" eb="8">
      <t>スウ</t>
    </rPh>
    <phoneticPr fontId="5"/>
  </si>
  <si>
    <t>O 雇用者所得誘発額計</t>
    <rPh sb="2" eb="5">
      <t>コヨウシャ</t>
    </rPh>
    <rPh sb="5" eb="7">
      <t>ショトク</t>
    </rPh>
    <rPh sb="7" eb="9">
      <t>ユウハツ</t>
    </rPh>
    <rPh sb="9" eb="10">
      <t>ガク</t>
    </rPh>
    <rPh sb="10" eb="11">
      <t>ケイ</t>
    </rPh>
    <phoneticPr fontId="5"/>
  </si>
  <si>
    <t>G 需要増加額（マージン処理後）</t>
    <rPh sb="2" eb="4">
      <t>ジュヨウ</t>
    </rPh>
    <rPh sb="4" eb="6">
      <t>ゾウカ</t>
    </rPh>
    <rPh sb="6" eb="7">
      <t>ガク</t>
    </rPh>
    <rPh sb="12" eb="14">
      <t>ショリ</t>
    </rPh>
    <rPh sb="14" eb="15">
      <t>ゴ</t>
    </rPh>
    <phoneticPr fontId="5"/>
  </si>
  <si>
    <t>×民間消費支出の構成比　×自給率</t>
    <rPh sb="1" eb="3">
      <t>ミンカン</t>
    </rPh>
    <rPh sb="3" eb="5">
      <t>ショウヒ</t>
    </rPh>
    <rPh sb="5" eb="7">
      <t>シシュツ</t>
    </rPh>
    <rPh sb="8" eb="11">
      <t>コウセイヒ</t>
    </rPh>
    <phoneticPr fontId="5"/>
  </si>
  <si>
    <t>Q 消費誘発額</t>
    <rPh sb="2" eb="4">
      <t>ショウヒ</t>
    </rPh>
    <rPh sb="4" eb="6">
      <t>ユウハツ</t>
    </rPh>
    <rPh sb="6" eb="7">
      <t>ガク</t>
    </rPh>
    <phoneticPr fontId="5"/>
  </si>
  <si>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5"/>
  </si>
  <si>
    <t>Ｍ×Ｎ</t>
    <phoneticPr fontId="5"/>
  </si>
  <si>
    <t>Ｓ×自給率</t>
    <rPh sb="2" eb="5">
      <t>ジキュウリツ</t>
    </rPh>
    <phoneticPr fontId="5"/>
  </si>
  <si>
    <t>Ｊ×自給率</t>
    <rPh sb="2" eb="5">
      <t>ジキュウリツ</t>
    </rPh>
    <phoneticPr fontId="5"/>
  </si>
  <si>
    <t>Ｍ＋Ｕ（又は
 Ｉ＋Ｌ＋Ｕ）</t>
    <rPh sb="4" eb="5">
      <t>マタ</t>
    </rPh>
    <phoneticPr fontId="5"/>
  </si>
  <si>
    <t>合　　　計</t>
    <rPh sb="0" eb="1">
      <t>ゴウ</t>
    </rPh>
    <rPh sb="4" eb="5">
      <t>ケイ</t>
    </rPh>
    <phoneticPr fontId="5"/>
  </si>
  <si>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39"/>
  </si>
  <si>
    <t>(注）</t>
    <rPh sb="1" eb="2">
      <t>チュウ</t>
    </rPh>
    <phoneticPr fontId="5"/>
  </si>
  <si>
    <t>　　→民間消費支出増加（新規最終需要の発生）</t>
    <phoneticPr fontId="5"/>
  </si>
  <si>
    <t>　　生産増加（直接及び１次誘発）→雇用者所得増加→</t>
    <rPh sb="13" eb="15">
      <t>ユウハツ</t>
    </rPh>
    <phoneticPr fontId="5"/>
  </si>
  <si>
    <t>　　</t>
    <phoneticPr fontId="5"/>
  </si>
  <si>
    <t>　　　　　　　　　　　　　　　　　の　均衡産出高モデルにより算出している。</t>
    <phoneticPr fontId="5"/>
  </si>
  <si>
    <t>　　民間消費支出の構成比</t>
    <phoneticPr fontId="5"/>
  </si>
  <si>
    <t>　　分割し算出している。</t>
    <phoneticPr fontId="5"/>
  </si>
  <si>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5"/>
  </si>
  <si>
    <t>有給役員・雇用者／生産額</t>
    <rPh sb="0" eb="2">
      <t>ユウキュウ</t>
    </rPh>
    <rPh sb="2" eb="4">
      <t>ヤクイン</t>
    </rPh>
    <rPh sb="5" eb="8">
      <t>コヨウシャ</t>
    </rPh>
    <rPh sb="9" eb="12">
      <t>セイサンガク</t>
    </rPh>
    <phoneticPr fontId="12"/>
  </si>
  <si>
    <t>従業者総数／生産額</t>
    <rPh sb="0" eb="3">
      <t>ジュウギョウシャ</t>
    </rPh>
    <rPh sb="3" eb="5">
      <t>ソウスウ</t>
    </rPh>
    <rPh sb="6" eb="9">
      <t>セイサンガク</t>
    </rPh>
    <phoneticPr fontId="12"/>
  </si>
  <si>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39"/>
  </si>
  <si>
    <t>　２ 　２次生産誘発額は、次の経路による。</t>
    <rPh sb="6" eb="8">
      <t>セイサン</t>
    </rPh>
    <rPh sb="10" eb="11">
      <t>ガク</t>
    </rPh>
    <phoneticPr fontId="5"/>
  </si>
  <si>
    <t>　　　→生産増加（２次生産誘発額）</t>
    <rPh sb="11" eb="13">
      <t>セイサン</t>
    </rPh>
    <rPh sb="13" eb="15">
      <t>ユウハツ</t>
    </rPh>
    <rPh sb="15" eb="16">
      <t>ガク</t>
    </rPh>
    <phoneticPr fontId="5"/>
  </si>
  <si>
    <t>　３  　２次生産誘発額に係る消費ベクトルは、</t>
    <rPh sb="6" eb="7">
      <t>ジ</t>
    </rPh>
    <rPh sb="7" eb="9">
      <t>セイサン</t>
    </rPh>
    <rPh sb="9" eb="11">
      <t>ユウハツ</t>
    </rPh>
    <rPh sb="11" eb="12">
      <t>ガク</t>
    </rPh>
    <rPh sb="13" eb="14">
      <t>カカ</t>
    </rPh>
    <phoneticPr fontId="39"/>
  </si>
  <si>
    <t>　　直接・１次生産誘発に対応する雇用者所得誘発額に</t>
    <rPh sb="7" eb="9">
      <t>セイサン</t>
    </rPh>
    <rPh sb="12" eb="14">
      <t>タイオウ</t>
    </rPh>
    <phoneticPr fontId="5"/>
  </si>
  <si>
    <t>生産誘発額×雇用係数</t>
    <rPh sb="0" eb="2">
      <t>セイサン</t>
    </rPh>
    <rPh sb="2" eb="4">
      <t>ユウハツ</t>
    </rPh>
    <rPh sb="4" eb="5">
      <t>ガク</t>
    </rPh>
    <rPh sb="6" eb="8">
      <t>コヨウ</t>
    </rPh>
    <rPh sb="8" eb="10">
      <t>ケイスウ</t>
    </rPh>
    <phoneticPr fontId="5"/>
  </si>
  <si>
    <t>生産誘発額×就業係数</t>
    <rPh sb="0" eb="2">
      <t>セイサン</t>
    </rPh>
    <rPh sb="2" eb="4">
      <t>ユウハツ</t>
    </rPh>
    <rPh sb="4" eb="5">
      <t>ガク</t>
    </rPh>
    <rPh sb="6" eb="8">
      <t>シュウギョウ</t>
    </rPh>
    <rPh sb="8" eb="10">
      <t>ケイスウ</t>
    </rPh>
    <phoneticPr fontId="5"/>
  </si>
  <si>
    <t>生産誘発額×雇用者所得率</t>
    <rPh sb="0" eb="2">
      <t>セイサン</t>
    </rPh>
    <rPh sb="2" eb="4">
      <t>ユウハツ</t>
    </rPh>
    <rPh sb="4" eb="5">
      <t>ガク</t>
    </rPh>
    <rPh sb="6" eb="9">
      <t>コヨウシャ</t>
    </rPh>
    <rPh sb="9" eb="11">
      <t>ショトク</t>
    </rPh>
    <rPh sb="11" eb="12">
      <t>リツ</t>
    </rPh>
    <phoneticPr fontId="5"/>
  </si>
  <si>
    <t>生産誘発額×粗付加価値率</t>
    <rPh sb="0" eb="2">
      <t>セイサン</t>
    </rPh>
    <rPh sb="2" eb="4">
      <t>ユウハツ</t>
    </rPh>
    <rPh sb="4" eb="5">
      <t>ガク</t>
    </rPh>
    <rPh sb="6" eb="11">
      <t>ソフカカチ</t>
    </rPh>
    <rPh sb="11" eb="12">
      <t>リツ</t>
    </rPh>
    <phoneticPr fontId="5"/>
  </si>
  <si>
    <t>　　(屑・副産物の発生でマイナスとなっている部門を除く）で</t>
    <phoneticPr fontId="5"/>
  </si>
  <si>
    <t>A'</t>
    <phoneticPr fontId="5"/>
  </si>
  <si>
    <t>G</t>
    <phoneticPr fontId="5"/>
  </si>
  <si>
    <t>設定</t>
    <rPh sb="0" eb="2">
      <t>セッテイ</t>
    </rPh>
    <phoneticPr fontId="5"/>
  </si>
  <si>
    <t>直接効果</t>
    <rPh sb="0" eb="2">
      <t>チョクセツ</t>
    </rPh>
    <rPh sb="2" eb="4">
      <t>コウカ</t>
    </rPh>
    <phoneticPr fontId="5"/>
  </si>
  <si>
    <t>①</t>
    <phoneticPr fontId="5"/>
  </si>
  <si>
    <t>②</t>
    <phoneticPr fontId="5"/>
  </si>
  <si>
    <t>③</t>
    <phoneticPr fontId="5"/>
  </si>
  <si>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5"/>
  </si>
  <si>
    <t>⑥</t>
    <phoneticPr fontId="5"/>
  </si>
  <si>
    <t>⑨</t>
    <phoneticPr fontId="5"/>
  </si>
  <si>
    <t>購入者価格を生産者価格へ変換</t>
    <rPh sb="0" eb="3">
      <t>コウニュウシャ</t>
    </rPh>
    <rPh sb="3" eb="5">
      <t>カカク</t>
    </rPh>
    <rPh sb="6" eb="9">
      <t>セイサンシャ</t>
    </rPh>
    <rPh sb="9" eb="11">
      <t>カカク</t>
    </rPh>
    <rPh sb="12" eb="14">
      <t>ヘンカン</t>
    </rPh>
    <phoneticPr fontId="5"/>
  </si>
  <si>
    <t>投入係数表　　統合大分類</t>
    <rPh sb="0" eb="2">
      <t>トウニュウ</t>
    </rPh>
    <rPh sb="2" eb="4">
      <t>ケイスウ</t>
    </rPh>
    <rPh sb="4" eb="5">
      <t>ヒョウ</t>
    </rPh>
    <rPh sb="7" eb="9">
      <t>トウゴウ</t>
    </rPh>
    <rPh sb="9" eb="12">
      <t>ダイブンルイ</t>
    </rPh>
    <phoneticPr fontId="12"/>
  </si>
  <si>
    <t>逆行列係数表　　統合大分類</t>
    <rPh sb="0" eb="3">
      <t>ギャクギョウレツ</t>
    </rPh>
    <rPh sb="3" eb="5">
      <t>ケイスウ</t>
    </rPh>
    <rPh sb="5" eb="6">
      <t>ヒョウ</t>
    </rPh>
    <rPh sb="8" eb="10">
      <t>トウゴウ</t>
    </rPh>
    <rPh sb="10" eb="13">
      <t>ダイブンルイ</t>
    </rPh>
    <phoneticPr fontId="12"/>
  </si>
  <si>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5"/>
  </si>
  <si>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5"/>
  </si>
  <si>
    <t>逆行列係数
×K</t>
    <rPh sb="0" eb="3">
      <t>ギャクギョウレツ</t>
    </rPh>
    <rPh sb="3" eb="5">
      <t>ケイスウ</t>
    </rPh>
    <phoneticPr fontId="5"/>
  </si>
  <si>
    <t>Ｑの合計
×Ｒ</t>
    <rPh sb="2" eb="4">
      <t>ゴウケイ</t>
    </rPh>
    <phoneticPr fontId="5"/>
  </si>
  <si>
    <t>逆行列係数×T</t>
    <rPh sb="0" eb="3">
      <t>ギャクギョウレツ</t>
    </rPh>
    <rPh sb="3" eb="5">
      <t>ケイスウ</t>
    </rPh>
    <phoneticPr fontId="5"/>
  </si>
  <si>
    <t>粗付加価値率</t>
    <phoneticPr fontId="5"/>
  </si>
  <si>
    <t>1.　四捨五入の関係で、「合計」が、直接効果、第1次間接効果、第2次間接効果の総額と一致しない場合があります。</t>
    <phoneticPr fontId="5"/>
  </si>
  <si>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5"/>
  </si>
  <si>
    <t>3.　粗付加価値誘発額については、家計外消費支出（行）を含んでいます。</t>
    <phoneticPr fontId="5"/>
  </si>
  <si>
    <t>投入係数×I (県内需要増加額）</t>
    <rPh sb="0" eb="2">
      <t>トウニュウ</t>
    </rPh>
    <rPh sb="2" eb="4">
      <t>ケイスウ</t>
    </rPh>
    <rPh sb="8" eb="10">
      <t>ケンナイ</t>
    </rPh>
    <rPh sb="10" eb="12">
      <t>ジュヨウ</t>
    </rPh>
    <rPh sb="12" eb="14">
      <t>ゾウカ</t>
    </rPh>
    <rPh sb="14" eb="15">
      <t>ガク</t>
    </rPh>
    <phoneticPr fontId="5"/>
  </si>
  <si>
    <t>逆行列係数
×I (県内需要増加額）</t>
    <rPh sb="0" eb="3">
      <t>ギャクギョウレツ</t>
    </rPh>
    <rPh sb="3" eb="5">
      <t>ケイスウ</t>
    </rPh>
    <rPh sb="16" eb="17">
      <t>ガク</t>
    </rPh>
    <phoneticPr fontId="5"/>
  </si>
  <si>
    <t>G×H</t>
    <phoneticPr fontId="5"/>
  </si>
  <si>
    <t>保険金</t>
    <phoneticPr fontId="26"/>
  </si>
  <si>
    <t>米</t>
    <phoneticPr fontId="28"/>
  </si>
  <si>
    <t>賄い費</t>
    <phoneticPr fontId="5"/>
  </si>
  <si>
    <t>非耐久財</t>
    <phoneticPr fontId="24"/>
  </si>
  <si>
    <t>実支出以外の支払(繰越金を除く)</t>
    <phoneticPr fontId="26"/>
  </si>
  <si>
    <t>黒             字             率(％)</t>
    <phoneticPr fontId="28"/>
  </si>
  <si>
    <t>金   融  資   産   純  増  率(％)</t>
    <phoneticPr fontId="28"/>
  </si>
  <si>
    <t>　　消費転換率を乗じて得た額を、平成27年千葉県産業連関表の</t>
    <phoneticPr fontId="5"/>
  </si>
  <si>
    <t>　４　 雇用係数は、平成27年千葉県産業連関表付帯表雇用表による。</t>
    <rPh sb="4" eb="6">
      <t>コヨウ</t>
    </rPh>
    <rPh sb="6" eb="8">
      <t>ケイスウ</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39"/>
  </si>
  <si>
    <t>　５　マージン率は平成27年全国産業連関表から算出している。</t>
    <rPh sb="16" eb="18">
      <t>サンギョウ</t>
    </rPh>
    <rPh sb="18" eb="20">
      <t>レンカン</t>
    </rPh>
    <rPh sb="23" eb="25">
      <t>サンシュツ</t>
    </rPh>
    <phoneticPr fontId="5"/>
  </si>
  <si>
    <t>農林漁業</t>
  </si>
  <si>
    <t>プラスチック・ゴム製品</t>
  </si>
  <si>
    <t>情報通信機器</t>
  </si>
  <si>
    <t>他に分類されない会員制団体</t>
  </si>
  <si>
    <t>県内生産額</t>
  </si>
  <si>
    <t>県内需要合計</t>
  </si>
  <si>
    <t>輸出</t>
  </si>
  <si>
    <t>（控除）輸入</t>
  </si>
  <si>
    <t>80</t>
  </si>
  <si>
    <t>81</t>
  </si>
  <si>
    <t>84</t>
  </si>
  <si>
    <t>85</t>
  </si>
  <si>
    <t>87</t>
  </si>
  <si>
    <t>平均</t>
    <rPh sb="0" eb="2">
      <t>ヘイキン</t>
    </rPh>
    <phoneticPr fontId="7"/>
  </si>
  <si>
    <t>行和</t>
    <rPh sb="0" eb="1">
      <t>ギョウ</t>
    </rPh>
    <rPh sb="1" eb="2">
      <t>ワ</t>
    </rPh>
    <phoneticPr fontId="8"/>
  </si>
  <si>
    <t>感応度係数</t>
    <rPh sb="0" eb="3">
      <t>カンノウド</t>
    </rPh>
    <rPh sb="3" eb="5">
      <t>ケイスウ</t>
    </rPh>
    <phoneticPr fontId="8"/>
  </si>
  <si>
    <t>麺類</t>
    <rPh sb="0" eb="1">
      <t>メン</t>
    </rPh>
    <phoneticPr fontId="26"/>
  </si>
  <si>
    <t>耐久財</t>
    <phoneticPr fontId="24"/>
  </si>
  <si>
    <t>世   帯   数   分   布(抽出率調整)</t>
    <phoneticPr fontId="5"/>
  </si>
  <si>
    <t>世         帯         人       員(人)</t>
    <phoneticPr fontId="28"/>
  </si>
  <si>
    <t>持             家              率(％)</t>
    <phoneticPr fontId="28"/>
  </si>
  <si>
    <t>家賃・地代を支払っている世帯の割合(％)</t>
    <phoneticPr fontId="28"/>
  </si>
  <si>
    <t>実収入以外の受取(繰入金を除く)</t>
    <phoneticPr fontId="26"/>
  </si>
  <si>
    <t>支払</t>
    <phoneticPr fontId="26"/>
  </si>
  <si>
    <t>他の諸雑費</t>
    <phoneticPr fontId="26"/>
  </si>
  <si>
    <t>こ   づ   か   い (使途不明)</t>
    <phoneticPr fontId="28"/>
  </si>
  <si>
    <t>交際費</t>
    <phoneticPr fontId="28"/>
  </si>
  <si>
    <t>半耐久財</t>
    <phoneticPr fontId="24"/>
  </si>
  <si>
    <t>エ    ン    ゲ    ル    係    数(％)</t>
    <phoneticPr fontId="28"/>
  </si>
  <si>
    <t>分類
コード</t>
    <rPh sb="0" eb="2">
      <t>ブンルイ</t>
    </rPh>
    <phoneticPr fontId="5"/>
  </si>
  <si>
    <t>統合大分類（37部門）</t>
    <rPh sb="0" eb="2">
      <t>トウゴウ</t>
    </rPh>
    <rPh sb="2" eb="5">
      <t>ダイブンルイ</t>
    </rPh>
    <rPh sb="8" eb="10">
      <t>ブモン</t>
    </rPh>
    <phoneticPr fontId="5"/>
  </si>
  <si>
    <t>県内需要
増加額</t>
    <rPh sb="0" eb="2">
      <t>ケンナイ</t>
    </rPh>
    <rPh sb="2" eb="4">
      <t>ジュヨウ</t>
    </rPh>
    <rPh sb="5" eb="7">
      <t>ゾウカ</t>
    </rPh>
    <rPh sb="7" eb="8">
      <t>ガク</t>
    </rPh>
    <phoneticPr fontId="5"/>
  </si>
  <si>
    <t>1次
生産誘発額</t>
    <rPh sb="1" eb="2">
      <t>ジ</t>
    </rPh>
    <rPh sb="3" eb="5">
      <t>セイサン</t>
    </rPh>
    <rPh sb="5" eb="8">
      <t>ユウハツガク</t>
    </rPh>
    <phoneticPr fontId="5"/>
  </si>
  <si>
    <t>直接・１次
生産誘発額</t>
    <rPh sb="0" eb="2">
      <t>チョクセツ</t>
    </rPh>
    <rPh sb="4" eb="5">
      <t>ジ</t>
    </rPh>
    <rPh sb="6" eb="8">
      <t>セイサン</t>
    </rPh>
    <rPh sb="8" eb="10">
      <t>ユウハツ</t>
    </rPh>
    <rPh sb="10" eb="11">
      <t>ガク</t>
    </rPh>
    <phoneticPr fontId="5"/>
  </si>
  <si>
    <t>県内自給額
（１次）</t>
    <rPh sb="0" eb="2">
      <t>ケンナイ</t>
    </rPh>
    <rPh sb="2" eb="4">
      <t>ジキュウ</t>
    </rPh>
    <rPh sb="4" eb="5">
      <t>ガク</t>
    </rPh>
    <rPh sb="8" eb="9">
      <t>ジ</t>
    </rPh>
    <phoneticPr fontId="5"/>
  </si>
  <si>
    <t>２次
生産誘発額</t>
    <rPh sb="1" eb="2">
      <t>ジ</t>
    </rPh>
    <rPh sb="3" eb="5">
      <t>セイサン</t>
    </rPh>
    <rPh sb="5" eb="8">
      <t>ユウハツガク</t>
    </rPh>
    <phoneticPr fontId="5"/>
  </si>
  <si>
    <t>総合
生産誘発額</t>
    <rPh sb="0" eb="2">
      <t>ソウゴウ</t>
    </rPh>
    <rPh sb="3" eb="5">
      <t>セイサン</t>
    </rPh>
    <rPh sb="5" eb="7">
      <t>ユウハツ</t>
    </rPh>
    <rPh sb="7" eb="8">
      <t>ガク</t>
    </rPh>
    <phoneticPr fontId="5"/>
  </si>
  <si>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5"/>
  </si>
  <si>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5"/>
  </si>
  <si>
    <t>〈その他の係数〉</t>
    <rPh sb="3" eb="4">
      <t>タ</t>
    </rPh>
    <rPh sb="5" eb="7">
      <t>ケイスウ</t>
    </rPh>
    <phoneticPr fontId="5"/>
  </si>
  <si>
    <t>型</t>
    <phoneticPr fontId="12"/>
  </si>
  <si>
    <t>W  粗付加価値誘発額（直接）</t>
    <rPh sb="3" eb="6">
      <t>ソフカ</t>
    </rPh>
    <rPh sb="6" eb="8">
      <t>カチ</t>
    </rPh>
    <rPh sb="8" eb="10">
      <t>ユウハツ</t>
    </rPh>
    <rPh sb="10" eb="11">
      <t>ガク</t>
    </rPh>
    <rPh sb="12" eb="14">
      <t>チョクセツ</t>
    </rPh>
    <phoneticPr fontId="5"/>
  </si>
  <si>
    <t>X 雇用者所得誘発額（直接）</t>
    <rPh sb="2" eb="5">
      <t>コヨウシャ</t>
    </rPh>
    <rPh sb="5" eb="7">
      <t>ショトク</t>
    </rPh>
    <rPh sb="7" eb="9">
      <t>ユウハツ</t>
    </rPh>
    <rPh sb="9" eb="10">
      <t>ガク</t>
    </rPh>
    <rPh sb="11" eb="13">
      <t>チョクセツ</t>
    </rPh>
    <phoneticPr fontId="5"/>
  </si>
  <si>
    <t>W  粗付加価値誘発額（1次）</t>
    <rPh sb="3" eb="6">
      <t>ソフカ</t>
    </rPh>
    <rPh sb="6" eb="8">
      <t>カチ</t>
    </rPh>
    <rPh sb="8" eb="10">
      <t>ユウハツ</t>
    </rPh>
    <rPh sb="10" eb="11">
      <t>ガク</t>
    </rPh>
    <rPh sb="13" eb="14">
      <t>ジ</t>
    </rPh>
    <phoneticPr fontId="5"/>
  </si>
  <si>
    <t>X 雇用者所得誘発額（1次）</t>
    <rPh sb="2" eb="5">
      <t>コヨウシャ</t>
    </rPh>
    <rPh sb="5" eb="7">
      <t>ショトク</t>
    </rPh>
    <rPh sb="7" eb="9">
      <t>ユウハツ</t>
    </rPh>
    <rPh sb="9" eb="10">
      <t>ガク</t>
    </rPh>
    <rPh sb="12" eb="13">
      <t>ジ</t>
    </rPh>
    <phoneticPr fontId="5"/>
  </si>
  <si>
    <t>W 粗付加価値誘発額（2次）</t>
    <rPh sb="2" eb="5">
      <t>ソフカ</t>
    </rPh>
    <rPh sb="5" eb="7">
      <t>カチ</t>
    </rPh>
    <rPh sb="7" eb="9">
      <t>ユウハツ</t>
    </rPh>
    <rPh sb="9" eb="10">
      <t>ガク</t>
    </rPh>
    <rPh sb="12" eb="13">
      <t>ジ</t>
    </rPh>
    <phoneticPr fontId="5"/>
  </si>
  <si>
    <t>X 雇用者所得誘発額（2次）</t>
    <rPh sb="2" eb="5">
      <t>コヨウシャ</t>
    </rPh>
    <rPh sb="5" eb="7">
      <t>ショトク</t>
    </rPh>
    <rPh sb="7" eb="9">
      <t>ユウハツ</t>
    </rPh>
    <rPh sb="9" eb="10">
      <t>ガク</t>
    </rPh>
    <rPh sb="12" eb="13">
      <t>ジ</t>
    </rPh>
    <phoneticPr fontId="5"/>
  </si>
  <si>
    <t>　６　「A'」欄では、「商業」、「運輸」部門について、
　　　他部門からのマージン額が加算される。</t>
    <rPh sb="7" eb="8">
      <t>ラン</t>
    </rPh>
    <rPh sb="12" eb="14">
      <t>ショウギョウ</t>
    </rPh>
    <rPh sb="17" eb="19">
      <t>ウンユ</t>
    </rPh>
    <rPh sb="20" eb="22">
      <t>ブモン</t>
    </rPh>
    <rPh sb="31" eb="34">
      <t>タブモン</t>
    </rPh>
    <rPh sb="41" eb="42">
      <t>ガク</t>
    </rPh>
    <rPh sb="43" eb="45">
      <t>カサン</t>
    </rPh>
    <phoneticPr fontId="7"/>
  </si>
  <si>
    <t>(再掲)可処分所得に対する割合
平    均    消    費    性    向 (％)</t>
    <phoneticPr fontId="28"/>
  </si>
  <si>
    <t>クレジット購入借入金純減</t>
  </si>
  <si>
    <t>クレジット購入借入金返済</t>
  </si>
  <si>
    <t>サービス</t>
    <phoneticPr fontId="24"/>
  </si>
  <si>
    <t>クレジット購入借入金</t>
  </si>
  <si>
    <t>賞与</t>
    <rPh sb="0" eb="2">
      <t>ショウヨ</t>
    </rPh>
    <phoneticPr fontId="26"/>
  </si>
  <si>
    <t>臨時収入</t>
    <rPh sb="0" eb="2">
      <t>リンジ</t>
    </rPh>
    <rPh sb="2" eb="4">
      <t>シュウニュウ</t>
    </rPh>
    <phoneticPr fontId="26"/>
  </si>
  <si>
    <t>臨時収入・賞与</t>
    <rPh sb="0" eb="2">
      <t>リンジ</t>
    </rPh>
    <rPh sb="2" eb="4">
      <t>シュウニュウ</t>
    </rPh>
    <rPh sb="5" eb="7">
      <t>ショウヨ</t>
    </rPh>
    <phoneticPr fontId="26"/>
  </si>
  <si>
    <t>2024年</t>
    <phoneticPr fontId="26"/>
  </si>
  <si>
    <t>１世帯当たり１か月間の収入と支出（総世帯のうち勤労者世帯）</t>
    <rPh sb="1" eb="3">
      <t>セタイ</t>
    </rPh>
    <rPh sb="3" eb="4">
      <t>ア</t>
    </rPh>
    <phoneticPr fontId="26"/>
  </si>
  <si>
    <t>÷</t>
    <phoneticPr fontId="61"/>
  </si>
  <si>
    <t>世帯人員</t>
  </si>
  <si>
    <t>世帯区分</t>
  </si>
  <si>
    <t>表章項目</t>
  </si>
  <si>
    <t>収支項目分類</t>
  </si>
  <si>
    <t>12000_千葉県</t>
  </si>
  <si>
    <t>1_勤労者世帯</t>
  </si>
  <si>
    <t>集計世帯数（概数）</t>
  </si>
  <si>
    <t>0_総数</t>
  </si>
  <si>
    <t>世帯数分布</t>
  </si>
  <si>
    <t>1_平均</t>
  </si>
  <si>
    <t>人</t>
  </si>
  <si>
    <t>18歳未満人員</t>
  </si>
  <si>
    <t>65歳以上人員</t>
  </si>
  <si>
    <t>有業人員</t>
  </si>
  <si>
    <t>世帯主の年齢</t>
  </si>
  <si>
    <t>歳</t>
  </si>
  <si>
    <t>1世帯当たり1か月間の収入と支出</t>
  </si>
  <si>
    <t>2_支払</t>
  </si>
  <si>
    <t>円</t>
  </si>
  <si>
    <t>21_実支出</t>
  </si>
  <si>
    <t>2101_消費支出</t>
  </si>
  <si>
    <t>210101_食料</t>
  </si>
  <si>
    <t>21010101_穀類</t>
  </si>
  <si>
    <t>21010102_魚介類</t>
  </si>
  <si>
    <t>21010103_肉類</t>
  </si>
  <si>
    <t>21010104_乳卵類</t>
  </si>
  <si>
    <t>21010105_野菜・海藻</t>
  </si>
  <si>
    <t>21010106_果物</t>
  </si>
  <si>
    <t>21010107_油脂・調味料</t>
  </si>
  <si>
    <t>21010108_菓子類</t>
  </si>
  <si>
    <t>21010109_調理食品</t>
  </si>
  <si>
    <t>21010110_飲料</t>
  </si>
  <si>
    <t>21010111_酒類</t>
  </si>
  <si>
    <t>21010112_外食</t>
  </si>
  <si>
    <t>210101121_一般外食</t>
  </si>
  <si>
    <t>210101122_学校給食</t>
  </si>
  <si>
    <t>210101123_賄い費</t>
  </si>
  <si>
    <t>-</t>
  </si>
  <si>
    <t>210102_住居</t>
  </si>
  <si>
    <t>21010201_家賃地代</t>
  </si>
  <si>
    <t>21010202_設備修繕・維持</t>
  </si>
  <si>
    <t>210102021_設備材料</t>
  </si>
  <si>
    <t>210102022_工事その他のサービス</t>
  </si>
  <si>
    <t>210103_光熱・水道</t>
  </si>
  <si>
    <t>21010301_電気代</t>
  </si>
  <si>
    <t>21010302_ガス代</t>
  </si>
  <si>
    <t>21010303_他の光熱</t>
  </si>
  <si>
    <t>21010304_上下水道料</t>
  </si>
  <si>
    <t>210104_家具・家事用品</t>
  </si>
  <si>
    <t>21010401_家庭用耐久財</t>
  </si>
  <si>
    <t>210104011_家事用耐久財</t>
  </si>
  <si>
    <t>210104012_冷暖房用器具</t>
  </si>
  <si>
    <t>210104013_一般家具</t>
  </si>
  <si>
    <t>21010402_室内装備・装飾品</t>
  </si>
  <si>
    <t>21010403_寝具類</t>
  </si>
  <si>
    <t>21010404_家事雑貨</t>
  </si>
  <si>
    <t>21010405_家事用消耗品</t>
  </si>
  <si>
    <t>210104051_ティッシュペーパー・トイレットペーパー</t>
  </si>
  <si>
    <t>210104052_洗剤</t>
  </si>
  <si>
    <t>210104053_他の家事用消耗品</t>
  </si>
  <si>
    <t>21010406_家事サービス</t>
  </si>
  <si>
    <t>210105_被服及び履物</t>
  </si>
  <si>
    <t>21010501_和服</t>
  </si>
  <si>
    <t>21010502_洋服</t>
  </si>
  <si>
    <t>21010503_シャツ・セーター類</t>
  </si>
  <si>
    <t>21010504_下着類</t>
  </si>
  <si>
    <t>21010505_生地・糸類</t>
  </si>
  <si>
    <t>21010506_他の被服</t>
  </si>
  <si>
    <t>21010507_履物類</t>
  </si>
  <si>
    <t>21010508_被服関連サービス</t>
  </si>
  <si>
    <t>210106_保健医療</t>
  </si>
  <si>
    <t>21010601_医薬品</t>
  </si>
  <si>
    <t>21010602_健康保持用摂取品</t>
  </si>
  <si>
    <t>21010603_保健医療用品・器具</t>
  </si>
  <si>
    <t>21010604_保健医療サービス</t>
  </si>
  <si>
    <t>210107_交通・通信</t>
  </si>
  <si>
    <t>21010701_交通</t>
  </si>
  <si>
    <t>21010702_自動車等関係費</t>
  </si>
  <si>
    <t>210107021_自動車等購入</t>
  </si>
  <si>
    <t>210107022_自転車購入</t>
  </si>
  <si>
    <t>210107023_自動車等維持</t>
  </si>
  <si>
    <t>21010703_通信</t>
  </si>
  <si>
    <t>210108_教育</t>
  </si>
  <si>
    <t>21010801_授業料等</t>
  </si>
  <si>
    <t>21010802_教科書・学習参考教材</t>
  </si>
  <si>
    <t>21010803_補習教育</t>
  </si>
  <si>
    <t>210109_教養娯楽</t>
  </si>
  <si>
    <t>21010901_教養娯楽用耐久財</t>
  </si>
  <si>
    <t>21010902_教養娯楽用品</t>
  </si>
  <si>
    <t>210109021_文房具</t>
  </si>
  <si>
    <t>210109022_運動用具類</t>
  </si>
  <si>
    <t>210109023_玩具</t>
  </si>
  <si>
    <t>210109024_切り花</t>
  </si>
  <si>
    <t>210109025_他の教養娯楽用品</t>
  </si>
  <si>
    <t>210109026_動物病院代</t>
  </si>
  <si>
    <t>210109027_他のペット関連サービス</t>
  </si>
  <si>
    <t>210109028_教養娯楽用品修理代</t>
  </si>
  <si>
    <t>21010903_書籍・他の印刷物</t>
  </si>
  <si>
    <t>21010904_教養娯楽サービス</t>
  </si>
  <si>
    <t>210109041_宿泊料</t>
  </si>
  <si>
    <t>210109042_パック旅行費</t>
  </si>
  <si>
    <t>210109043_月謝類</t>
  </si>
  <si>
    <t>210109044_他の教養娯楽サービス</t>
  </si>
  <si>
    <t>210110_その他の消費支出</t>
  </si>
  <si>
    <t>21011001_諸雑費</t>
  </si>
  <si>
    <t>210110011_理美容サービス</t>
  </si>
  <si>
    <t>210110012_理美容用品</t>
  </si>
  <si>
    <t>210110013_身の回り用品</t>
  </si>
  <si>
    <t>210110014_たばこ</t>
  </si>
  <si>
    <t>210110015_他の諸雑費</t>
  </si>
  <si>
    <t>21011002_こづかい（使途不明）</t>
  </si>
  <si>
    <t>21011003_交際費</t>
  </si>
  <si>
    <t>210110031_贈与金</t>
  </si>
  <si>
    <t>210110032_他の交際費</t>
  </si>
  <si>
    <t>21011004_仕送り金</t>
  </si>
  <si>
    <t>2102_非消費支出</t>
  </si>
  <si>
    <t>210200001_直接税</t>
  </si>
  <si>
    <t>210200002_社会保険料</t>
  </si>
  <si>
    <t>210200003_他の非消費支出</t>
  </si>
  <si>
    <t>22_［持ち家（現住居）の帰属家賃］</t>
  </si>
  <si>
    <t>23_実支出以外の支払（繰越金を除く）</t>
  </si>
  <si>
    <t>23000001_預貯金</t>
  </si>
  <si>
    <t>23000002_保険料</t>
  </si>
  <si>
    <t>230000021_個人年金保険料</t>
  </si>
  <si>
    <t>230000022_企業年金保険料</t>
  </si>
  <si>
    <t>230000023_他の保険料</t>
  </si>
  <si>
    <t>23000003_有価証券購入</t>
  </si>
  <si>
    <t>23000004_土地家屋借金返済</t>
  </si>
  <si>
    <t>23000005_他の借金返済</t>
  </si>
  <si>
    <t>23000006_クレジット購入借入金返済</t>
  </si>
  <si>
    <t>23000007_財産購入</t>
  </si>
  <si>
    <t>23000008_実支出以外の支払のその他</t>
  </si>
  <si>
    <t>24_繰越金</t>
  </si>
  <si>
    <t>3_受取</t>
  </si>
  <si>
    <t>31_実収入</t>
  </si>
  <si>
    <t>3101_経常収入</t>
  </si>
  <si>
    <t>310101_勤め先収入</t>
  </si>
  <si>
    <t>31010101_世帯主収入</t>
  </si>
  <si>
    <t>310101011_定期収入</t>
  </si>
  <si>
    <t>310101012_臨時収入・賞与</t>
  </si>
  <si>
    <t>31010102_世帯主の配偶者の収入</t>
  </si>
  <si>
    <t>31010103_他の世帯員収入</t>
  </si>
  <si>
    <t>310102_事業・内職収入</t>
  </si>
  <si>
    <t>31010201_家賃収入</t>
  </si>
  <si>
    <t>31010202_他の事業収入</t>
  </si>
  <si>
    <t>31010203_内職収入</t>
  </si>
  <si>
    <t>310103_他の経常収入</t>
  </si>
  <si>
    <t>31010301_財産収入</t>
  </si>
  <si>
    <t>31010302_社会保障給付</t>
  </si>
  <si>
    <t>310103021_公的年金給付</t>
  </si>
  <si>
    <t>310103022_他の社会保障給付</t>
  </si>
  <si>
    <t>31010303_仕送り金</t>
  </si>
  <si>
    <t>3102_特別収入</t>
  </si>
  <si>
    <t>310201_受贈金</t>
  </si>
  <si>
    <t>310202_他の特別収入</t>
  </si>
  <si>
    <t>32_実収入以外の受取（繰入金を除く）</t>
  </si>
  <si>
    <t>3201_預貯金引出</t>
  </si>
  <si>
    <t>3202_保険金</t>
  </si>
  <si>
    <t>320201_個人年金保険金</t>
  </si>
  <si>
    <t>320202_企業年金保険金</t>
  </si>
  <si>
    <t>320203_他の保険金</t>
  </si>
  <si>
    <t>3203_有価証券売却</t>
  </si>
  <si>
    <t>3204_土地家屋借入金</t>
  </si>
  <si>
    <t>3205_他の借入金</t>
  </si>
  <si>
    <t>3206_クレジット購入借入金</t>
  </si>
  <si>
    <t>3207_財産売却</t>
  </si>
  <si>
    <t>3208_実収入以外の受取のその他</t>
  </si>
  <si>
    <t>33_繰入金</t>
  </si>
  <si>
    <t>4_可処分所得</t>
  </si>
  <si>
    <t>5_（特掲：用途分類）交際費</t>
  </si>
  <si>
    <t>5001_（特掲：用途分類）食料</t>
  </si>
  <si>
    <t>5002_（特掲：用途分類）住居</t>
  </si>
  <si>
    <t>5003_（特掲：用途分類）光熱・水道</t>
  </si>
  <si>
    <t>5004_（特掲：用途分類）家具・家事用品</t>
  </si>
  <si>
    <t>5005_（特掲：用途分類）被服及び履物</t>
  </si>
  <si>
    <t>5006_（特掲：用途分類）保健医療</t>
  </si>
  <si>
    <t>5007_（特掲：用途分類）交通・通信</t>
  </si>
  <si>
    <t>5008_（特掲：用途分類）教育</t>
  </si>
  <si>
    <t>5009_（特掲：用途分類）教養娯楽</t>
  </si>
  <si>
    <t>5010_（特掲：用途分類）諸雑費</t>
  </si>
  <si>
    <t>5011_（特掲：用途分類）贈与金</t>
  </si>
  <si>
    <t>5012_（特掲：用途分類）他の交際費</t>
  </si>
  <si>
    <t>501201_（特掲：用途分類）つきあい費</t>
  </si>
  <si>
    <t>501202_（特掲：用途分類）住宅関係負担費</t>
  </si>
  <si>
    <t>501203_（特掲：用途分類）他の負担費</t>
  </si>
  <si>
    <t>6_（再掲）移転支出</t>
  </si>
  <si>
    <t>全国家計構造調査</t>
    <rPh sb="0" eb="2">
      <t>ゼンコク</t>
    </rPh>
    <rPh sb="2" eb="4">
      <t>カケイ</t>
    </rPh>
    <rPh sb="4" eb="6">
      <t>コウゾウ</t>
    </rPh>
    <rPh sb="6" eb="8">
      <t>チョウサ</t>
    </rPh>
    <phoneticPr fontId="5"/>
  </si>
  <si>
    <t>※家計調査年報の千葉県値は、統計的に平均値とするには調査対象件数が少ないため、掲載していません。</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phoneticPr fontId="5"/>
  </si>
  <si>
    <t>統合大分類</t>
    <phoneticPr fontId="64"/>
  </si>
  <si>
    <t>77</t>
  </si>
  <si>
    <t>86</t>
  </si>
  <si>
    <t>88</t>
  </si>
  <si>
    <t>移出</t>
    <rPh sb="0" eb="2">
      <t>イシュツ</t>
    </rPh>
    <phoneticPr fontId="70"/>
  </si>
  <si>
    <t>移輸出計</t>
    <rPh sb="0" eb="3">
      <t>イユシュツ</t>
    </rPh>
    <rPh sb="3" eb="4">
      <t>ケイ</t>
    </rPh>
    <phoneticPr fontId="5"/>
  </si>
  <si>
    <t>（控除）移入</t>
    <rPh sb="1" eb="3">
      <t>コウジョ</t>
    </rPh>
    <rPh sb="4" eb="6">
      <t>イニュウ</t>
    </rPh>
    <phoneticPr fontId="70"/>
  </si>
  <si>
    <t>間接税（関税・輸入品商品税を除く。）</t>
    <rPh sb="7" eb="9">
      <t>ユニュウ</t>
    </rPh>
    <rPh sb="9" eb="10">
      <t>ヒン</t>
    </rPh>
    <rPh sb="10" eb="12">
      <t>ショウヒン</t>
    </rPh>
    <rPh sb="12" eb="13">
      <t>ゼイ</t>
    </rPh>
    <phoneticPr fontId="5"/>
  </si>
  <si>
    <t>県内生産額</t>
    <rPh sb="0" eb="1">
      <t>ケン</t>
    </rPh>
    <phoneticPr fontId="70"/>
  </si>
  <si>
    <t>自給率</t>
    <rPh sb="0" eb="3">
      <t>ジキュウリツ</t>
    </rPh>
    <phoneticPr fontId="5"/>
  </si>
  <si>
    <t>間接税（関税・輸入品商品税を除く。）</t>
    <rPh sb="7" eb="9">
      <t>ユニュウ</t>
    </rPh>
    <rPh sb="9" eb="10">
      <t>ヒン</t>
    </rPh>
    <rPh sb="10" eb="12">
      <t>ショウヒン</t>
    </rPh>
    <rPh sb="12" eb="13">
      <t>ゼイ</t>
    </rPh>
    <phoneticPr fontId="9"/>
  </si>
  <si>
    <t>列和</t>
    <rPh sb="0" eb="1">
      <t>レツ</t>
    </rPh>
    <rPh sb="1" eb="2">
      <t>ワ</t>
    </rPh>
    <phoneticPr fontId="8"/>
  </si>
  <si>
    <t>影響力係数</t>
    <rPh sb="0" eb="3">
      <t>エイキョウリョク</t>
    </rPh>
    <rPh sb="3" eb="5">
      <t>ケイスウ</t>
    </rPh>
    <phoneticPr fontId="8"/>
  </si>
  <si>
    <t>家計調査</t>
    <rPh sb="0" eb="4">
      <t>カケイチョウサ</t>
    </rPh>
    <phoneticPr fontId="5"/>
  </si>
  <si>
    <t>　このツールは、「令和2年千葉県産業連関表」を使って、経済波及効果を測定するために作成したものです。</t>
    <rPh sb="9" eb="11">
      <t>レイワ</t>
    </rPh>
    <rPh sb="12" eb="13">
      <t>ネン</t>
    </rPh>
    <rPh sb="13" eb="16">
      <t>チバケン</t>
    </rPh>
    <rPh sb="16" eb="18">
      <t>サンギョウ</t>
    </rPh>
    <rPh sb="18" eb="21">
      <t>レンカンヒョウ</t>
    </rPh>
    <rPh sb="23" eb="24">
      <t>ツカ</t>
    </rPh>
    <rPh sb="27" eb="29">
      <t>ケイザイ</t>
    </rPh>
    <rPh sb="29" eb="33">
      <t>ハキュウコウカ</t>
    </rPh>
    <rPh sb="34" eb="36">
      <t>ソクテイ</t>
    </rPh>
    <rPh sb="41" eb="43">
      <t>サクセイ</t>
    </rPh>
    <phoneticPr fontId="5"/>
  </si>
  <si>
    <t>↑</t>
    <phoneticPr fontId="5"/>
  </si>
  <si>
    <t>千葉県産業連関表で
計算した自給率</t>
    <rPh sb="0" eb="3">
      <t>チバケン</t>
    </rPh>
    <rPh sb="3" eb="5">
      <t>サンギョウ</t>
    </rPh>
    <rPh sb="5" eb="7">
      <t>レンカン</t>
    </rPh>
    <rPh sb="7" eb="8">
      <t>ヒョウ</t>
    </rPh>
    <rPh sb="10" eb="12">
      <t>ケイサン</t>
    </rPh>
    <rPh sb="14" eb="17">
      <t>ジキュウリツ</t>
    </rPh>
    <phoneticPr fontId="5"/>
  </si>
  <si>
    <r>
      <t>３　上記の最終需要のうち、県内で調達する県産品等の産業については、「</t>
    </r>
    <r>
      <rPr>
        <sz val="10"/>
        <color indexed="10"/>
        <rFont val="HG丸ｺﾞｼｯｸM-PRO"/>
        <family val="3"/>
        <charset val="128"/>
      </rPr>
      <t>自給率</t>
    </r>
    <r>
      <rPr>
        <sz val="10"/>
        <rFont val="HG丸ｺﾞｼｯｸM-PRO"/>
        <family val="3"/>
        <charset val="128"/>
      </rPr>
      <t>」の設定欄に「1」と入力してください。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サンギョウ</t>
    </rPh>
    <rPh sb="34" eb="37">
      <t>ジキュウリツ</t>
    </rPh>
    <rPh sb="39" eb="41">
      <t>セッテイ</t>
    </rPh>
    <rPh sb="41" eb="42">
      <t>ラン</t>
    </rPh>
    <rPh sb="47" eb="49">
      <t>ニュウリョク</t>
    </rPh>
    <phoneticPr fontId="5"/>
  </si>
  <si>
    <t>３　このツールは、産業連関表対象年（令和2年）の価格によるものであり、分析対象時点の価格を考慮していません。</t>
    <rPh sb="9" eb="11">
      <t>サンギョウ</t>
    </rPh>
    <rPh sb="11" eb="14">
      <t>レンカンヒョウ</t>
    </rPh>
    <rPh sb="14" eb="16">
      <t>タイショウ</t>
    </rPh>
    <rPh sb="16" eb="17">
      <t>ネン</t>
    </rPh>
    <rPh sb="18" eb="20">
      <t>レイワ</t>
    </rPh>
    <rPh sb="21" eb="22">
      <t>ネン</t>
    </rPh>
    <rPh sb="24" eb="26">
      <t>カカク</t>
    </rPh>
    <rPh sb="35" eb="37">
      <t>ブンセキ</t>
    </rPh>
    <rPh sb="37" eb="39">
      <t>タイショウ</t>
    </rPh>
    <rPh sb="39" eb="41">
      <t>ジテン</t>
    </rPh>
    <rPh sb="42" eb="44">
      <t>カカク</t>
    </rPh>
    <rPh sb="45" eb="47">
      <t>コウリョ</t>
    </rPh>
    <phoneticPr fontId="5"/>
  </si>
  <si>
    <t>入力箇所3
（任意）</t>
    <rPh sb="0" eb="4">
      <t>ニュウリョクカショ</t>
    </rPh>
    <rPh sb="7" eb="9">
      <t>ニンイ</t>
    </rPh>
    <phoneticPr fontId="5"/>
  </si>
  <si>
    <t>C</t>
    <phoneticPr fontId="5"/>
  </si>
  <si>
    <t>D   (%)</t>
    <phoneticPr fontId="5"/>
  </si>
  <si>
    <t>E</t>
    <phoneticPr fontId="5"/>
  </si>
  <si>
    <t>F</t>
    <phoneticPr fontId="5"/>
  </si>
  <si>
    <t>③ユーザー定義</t>
    <rPh sb="5" eb="7">
      <t>テイギ</t>
    </rPh>
    <phoneticPr fontId="5"/>
  </si>
  <si>
    <t>A'+B</t>
    <phoneticPr fontId="5"/>
  </si>
  <si>
    <t>AA</t>
    <phoneticPr fontId="5"/>
  </si>
  <si>
    <r>
      <t xml:space="preserve">【測 定 表】
</t>
    </r>
    <r>
      <rPr>
        <sz val="10"/>
        <rFont val="游ゴシック"/>
        <family val="3"/>
        <charset val="128"/>
        <scheme val="minor"/>
      </rPr>
      <t>令和2年（2020年）千葉県産業連関表</t>
    </r>
    <rPh sb="1" eb="2">
      <t>ハカリ</t>
    </rPh>
    <rPh sb="3" eb="4">
      <t>サダム</t>
    </rPh>
    <rPh sb="5" eb="6">
      <t>ヒョウ</t>
    </rPh>
    <rPh sb="8" eb="10">
      <t>レイワ</t>
    </rPh>
    <rPh sb="11" eb="12">
      <t>ネン</t>
    </rPh>
    <rPh sb="17" eb="18">
      <t>ネン</t>
    </rPh>
    <rPh sb="19" eb="22">
      <t>チバケン</t>
    </rPh>
    <rPh sb="22" eb="24">
      <t>サンギョウ</t>
    </rPh>
    <rPh sb="24" eb="26">
      <t>レンカン</t>
    </rPh>
    <rPh sb="26" eb="27">
      <t>ヒョウ</t>
    </rPh>
    <phoneticPr fontId="5"/>
  </si>
  <si>
    <r>
      <rPr>
        <sz val="14"/>
        <rFont val="HGSｺﾞｼｯｸE"/>
        <family val="3"/>
        <charset val="128"/>
      </rPr>
      <t>【経済波及効果測定結果】</t>
    </r>
    <r>
      <rPr>
        <sz val="11"/>
        <rFont val="ＭＳ Ｐゴシック"/>
        <family val="3"/>
        <charset val="128"/>
      </rPr>
      <t>～令和２年（2020年）千葉県産業連関表（統合大分類）～</t>
    </r>
    <rPh sb="1" eb="3">
      <t>ケイザイ</t>
    </rPh>
    <rPh sb="3" eb="7">
      <t>ハキュウコウカ</t>
    </rPh>
    <rPh sb="7" eb="9">
      <t>ソクテイ</t>
    </rPh>
    <rPh sb="9" eb="11">
      <t>ケッカ</t>
    </rPh>
    <rPh sb="13" eb="15">
      <t>レイワ</t>
    </rPh>
    <rPh sb="16" eb="17">
      <t>ネン</t>
    </rPh>
    <rPh sb="22" eb="23">
      <t>ネン</t>
    </rPh>
    <rPh sb="24" eb="27">
      <t>チバケン</t>
    </rPh>
    <rPh sb="27" eb="29">
      <t>サンギョウ</t>
    </rPh>
    <rPh sb="29" eb="32">
      <t>レンカンヒョウ</t>
    </rPh>
    <rPh sb="33" eb="35">
      <t>トウゴウ</t>
    </rPh>
    <rPh sb="35" eb="38">
      <t>ダイブンルイ</t>
    </rPh>
    <phoneticPr fontId="5"/>
  </si>
  <si>
    <t>道の駅で販売されているような農産物、水産物</t>
    <rPh sb="0" eb="1">
      <t>ミチ</t>
    </rPh>
    <rPh sb="2" eb="3">
      <t>エキ</t>
    </rPh>
    <rPh sb="4" eb="6">
      <t>ハンバイ</t>
    </rPh>
    <phoneticPr fontId="5"/>
  </si>
  <si>
    <t>衣類・帽子・ハンカチなど繊維製品</t>
  </si>
  <si>
    <t>靴・かばんなど皮革製品</t>
  </si>
  <si>
    <t>化粧品・医薬品・写真フィルムなど</t>
  </si>
  <si>
    <t>陶器・ガラス製品　茶碗、皿、コップ、マグカップなど。</t>
    <rPh sb="0" eb="2">
      <t>トウキ</t>
    </rPh>
    <phoneticPr fontId="5"/>
  </si>
  <si>
    <t>交通費</t>
  </si>
  <si>
    <t>その他の土産物・買物代</t>
    <rPh sb="6" eb="7">
      <t>モノ</t>
    </rPh>
    <phoneticPr fontId="5"/>
  </si>
  <si>
    <t>土産物のうち菓子類・飲料・酒・その他食料品、道端でたばこ・自販機の飲み物</t>
    <rPh sb="0" eb="3">
      <t>ミヤゲモノ</t>
    </rPh>
    <rPh sb="22" eb="24">
      <t>ミチバタ</t>
    </rPh>
    <rPh sb="29" eb="32">
      <t>ジハンキ</t>
    </rPh>
    <rPh sb="33" eb="34">
      <t>ノ</t>
    </rPh>
    <rPh sb="35" eb="36">
      <t>モノ</t>
    </rPh>
    <phoneticPr fontId="5"/>
  </si>
  <si>
    <t>入力箇所2
（任意）</t>
    <rPh sb="0" eb="4">
      <t>ニュウリョクカショ</t>
    </rPh>
    <rPh sb="7" eb="9">
      <t>ニンイ</t>
    </rPh>
    <phoneticPr fontId="5"/>
  </si>
  <si>
    <t>宿泊費・飲食店での飲食費・イベント参加、娯楽等サービス費</t>
    <rPh sb="4" eb="7">
      <t>インショクテン</t>
    </rPh>
    <rPh sb="17" eb="19">
      <t>サンカ</t>
    </rPh>
    <phoneticPr fontId="5"/>
  </si>
  <si>
    <t>タッパー、おもちゃ、文房具、ゴム手袋、消しゴム、輪ゴム</t>
    <rPh sb="10" eb="13">
      <t>ブンボウグ</t>
    </rPh>
    <phoneticPr fontId="5"/>
  </si>
  <si>
    <t>産業分類</t>
    <rPh sb="0" eb="4">
      <t>サンギョウブンルイ</t>
    </rPh>
    <phoneticPr fontId="5"/>
  </si>
  <si>
    <t>品目例示</t>
    <rPh sb="0" eb="2">
      <t>ヒンモク</t>
    </rPh>
    <rPh sb="2" eb="4">
      <t>レイジ</t>
    </rPh>
    <phoneticPr fontId="5"/>
  </si>
  <si>
    <t>観光・イベントの経済波及効果　測定表</t>
    <rPh sb="0" eb="2">
      <t>カンコウ</t>
    </rPh>
    <rPh sb="8" eb="14">
      <t>ケイザイハキュウコウカ</t>
    </rPh>
    <rPh sb="15" eb="17">
      <t>ソクテイ</t>
    </rPh>
    <rPh sb="17" eb="18">
      <t>ヒョウ</t>
    </rPh>
    <phoneticPr fontId="5"/>
  </si>
  <si>
    <t>①（2024年・関東）</t>
    <rPh sb="6" eb="7">
      <t>ネン</t>
    </rPh>
    <rPh sb="8" eb="10">
      <t>カントウ</t>
    </rPh>
    <phoneticPr fontId="5"/>
  </si>
  <si>
    <t>２　入力箇所は4カ所あります。</t>
    <rPh sb="2" eb="4">
      <t>ニュウリョク</t>
    </rPh>
    <rPh sb="4" eb="6">
      <t>カショ</t>
    </rPh>
    <rPh sb="9" eb="10">
      <t>ショ</t>
    </rPh>
    <phoneticPr fontId="5"/>
  </si>
  <si>
    <t>３　入力箇所１、２</t>
    <rPh sb="2" eb="4">
      <t>ニュウリョク</t>
    </rPh>
    <rPh sb="4" eb="6">
      <t>カショ</t>
    </rPh>
    <phoneticPr fontId="5"/>
  </si>
  <si>
    <r>
      <t>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5"/>
  </si>
  <si>
    <t>　　※購入者価格：店舗、ネットなどから購入した価格。商品を消費者の手元に届けるためにかかった運賃や、卸・小売などの手数料を上乗せされています。</t>
    <rPh sb="3" eb="6">
      <t>コウニュウシャ</t>
    </rPh>
    <rPh sb="6" eb="8">
      <t>カカク</t>
    </rPh>
    <rPh sb="9" eb="11">
      <t>テンポ</t>
    </rPh>
    <rPh sb="19" eb="21">
      <t>コウニュウ</t>
    </rPh>
    <rPh sb="23" eb="25">
      <t>カカク</t>
    </rPh>
    <rPh sb="50" eb="51">
      <t>オロシ</t>
    </rPh>
    <rPh sb="57" eb="60">
      <t>テスウリョウ</t>
    </rPh>
    <phoneticPr fontId="5"/>
  </si>
  <si>
    <t>　　　生産者価格：いわゆる工場出荷額。生産者（メーカーや事業者）が財・サービスを工場や事業所から出荷する時点での価格です。</t>
    <rPh sb="3" eb="6">
      <t>セイサンシャ</t>
    </rPh>
    <rPh sb="6" eb="8">
      <t>カカク</t>
    </rPh>
    <rPh sb="13" eb="18">
      <t>コウジョウシュッカガク</t>
    </rPh>
    <phoneticPr fontId="5"/>
  </si>
  <si>
    <t>その場合、下記のように入力します。</t>
    <rPh sb="2" eb="4">
      <t>バアイ</t>
    </rPh>
    <rPh sb="5" eb="7">
      <t>カキ</t>
    </rPh>
    <rPh sb="11" eb="13">
      <t>ニュウリョク</t>
    </rPh>
    <phoneticPr fontId="5"/>
  </si>
  <si>
    <t>A</t>
    <phoneticPr fontId="5"/>
  </si>
  <si>
    <t>　　最終需要額を入力箇所１（Ａ欄）へ入力します。　</t>
    <rPh sb="2" eb="4">
      <t>サイシュウ</t>
    </rPh>
    <rPh sb="4" eb="7">
      <t>ジュヨウガク</t>
    </rPh>
    <rPh sb="8" eb="12">
      <t>ニュウリョクカショ</t>
    </rPh>
    <phoneticPr fontId="5"/>
  </si>
  <si>
    <t>【測定表】</t>
    <rPh sb="1" eb="4">
      <t>ソクテイヒョウ</t>
    </rPh>
    <phoneticPr fontId="5"/>
  </si>
  <si>
    <t>　　　　　　　　　観光地、イベントで、生産事業者から直接購入することはないので、生産者価格入力欄（B欄）はよけてあります（AB列）。</t>
    <rPh sb="9" eb="12">
      <t>カンコウチ</t>
    </rPh>
    <rPh sb="19" eb="21">
      <t>セイサン</t>
    </rPh>
    <rPh sb="21" eb="24">
      <t>ジギョウシャ</t>
    </rPh>
    <rPh sb="26" eb="28">
      <t>チョクセツ</t>
    </rPh>
    <rPh sb="28" eb="30">
      <t>コウニュウ</t>
    </rPh>
    <rPh sb="40" eb="43">
      <t>セイサンシャ</t>
    </rPh>
    <rPh sb="43" eb="45">
      <t>カカク</t>
    </rPh>
    <rPh sb="45" eb="48">
      <t>ニュウリョクラン</t>
    </rPh>
    <rPh sb="50" eb="51">
      <t>ラン</t>
    </rPh>
    <rPh sb="63" eb="64">
      <t>レツ</t>
    </rPh>
    <phoneticPr fontId="5"/>
  </si>
  <si>
    <t>　　　　　　　　　例えば「道の駅」で販売されていても、価格には運営費や手数料が含まれていますので購入者価格になります。</t>
    <rPh sb="9" eb="10">
      <t>タト</t>
    </rPh>
    <rPh sb="13" eb="14">
      <t>ミチ</t>
    </rPh>
    <rPh sb="15" eb="16">
      <t>エキ</t>
    </rPh>
    <rPh sb="18" eb="20">
      <t>ハンバイ</t>
    </rPh>
    <rPh sb="27" eb="29">
      <t>カカク</t>
    </rPh>
    <rPh sb="31" eb="34">
      <t>ウンエイヒ</t>
    </rPh>
    <rPh sb="35" eb="38">
      <t>テスウリョウ</t>
    </rPh>
    <rPh sb="39" eb="40">
      <t>フク</t>
    </rPh>
    <rPh sb="48" eb="51">
      <t>コウニュウシャ</t>
    </rPh>
    <rPh sb="51" eb="53">
      <t>カカク</t>
    </rPh>
    <phoneticPr fontId="5"/>
  </si>
  <si>
    <t>ある観光地で、県産品のピーナッツ和菓子が、手土産品として100億円売れました。</t>
    <rPh sb="2" eb="5">
      <t>カンコウチ</t>
    </rPh>
    <rPh sb="7" eb="10">
      <t>ケンサンピン</t>
    </rPh>
    <rPh sb="16" eb="19">
      <t>ワガシ</t>
    </rPh>
    <rPh sb="21" eb="25">
      <t>テミヤゲヒン</t>
    </rPh>
    <rPh sb="31" eb="33">
      <t>オクエン</t>
    </rPh>
    <rPh sb="33" eb="34">
      <t>ウ</t>
    </rPh>
    <phoneticPr fontId="5"/>
  </si>
  <si>
    <t>また、成田空港が近いことから飛行機のミニチュア（プラスチック製）、チーバくんをモチーフにした木質プラスチックのフィギュアがあわせて100億円売れました。</t>
    <rPh sb="3" eb="7">
      <t>ナリタクウコウ</t>
    </rPh>
    <rPh sb="8" eb="9">
      <t>チカ</t>
    </rPh>
    <rPh sb="14" eb="17">
      <t>ヒコウキ</t>
    </rPh>
    <rPh sb="30" eb="31">
      <t>セイ</t>
    </rPh>
    <rPh sb="46" eb="48">
      <t>モクシツ</t>
    </rPh>
    <rPh sb="68" eb="70">
      <t>オクエン</t>
    </rPh>
    <rPh sb="70" eb="71">
      <t>ウ</t>
    </rPh>
    <phoneticPr fontId="5"/>
  </si>
  <si>
    <t>入 力 事 例</t>
    <rPh sb="0" eb="1">
      <t>ニュウ</t>
    </rPh>
    <rPh sb="2" eb="3">
      <t>チカラ</t>
    </rPh>
    <rPh sb="4" eb="5">
      <t>コト</t>
    </rPh>
    <rPh sb="6" eb="7">
      <t>レイ</t>
    </rPh>
    <phoneticPr fontId="5"/>
  </si>
  <si>
    <t>ここから右側は操作・入力しないでください。</t>
    <rPh sb="4" eb="5">
      <t>ミギ</t>
    </rPh>
    <rPh sb="5" eb="6">
      <t>ガワ</t>
    </rPh>
    <rPh sb="7" eb="9">
      <t>ソウサ</t>
    </rPh>
    <rPh sb="10" eb="12">
      <t>ニュウリョク</t>
    </rPh>
    <phoneticPr fontId="5"/>
  </si>
  <si>
    <t>（利用方法）</t>
    <rPh sb="1" eb="3">
      <t>リヨウ</t>
    </rPh>
    <rPh sb="3" eb="5">
      <t>ホウホウ</t>
    </rPh>
    <phoneticPr fontId="5"/>
  </si>
  <si>
    <t>対事業所サービス</t>
    <rPh sb="0" eb="1">
      <t>タイ</t>
    </rPh>
    <rPh sb="1" eb="4">
      <t>ジギョウショ</t>
    </rPh>
    <phoneticPr fontId="5"/>
  </si>
  <si>
    <t>千葉県産業連関表で計算した自給率</t>
    <rPh sb="0" eb="3">
      <t>チバケン</t>
    </rPh>
    <rPh sb="3" eb="5">
      <t>サンギョウ</t>
    </rPh>
    <rPh sb="5" eb="7">
      <t>レンカン</t>
    </rPh>
    <rPh sb="7" eb="8">
      <t>ヒョウ</t>
    </rPh>
    <rPh sb="9" eb="11">
      <t>ケイサン</t>
    </rPh>
    <rPh sb="13" eb="16">
      <t>ジキュウリツ</t>
    </rPh>
    <phoneticPr fontId="5"/>
  </si>
  <si>
    <t>A</t>
    <phoneticPr fontId="5"/>
  </si>
  <si>
    <t>県内貨物運賃</t>
    <rPh sb="2" eb="4">
      <t>カモツ</t>
    </rPh>
    <rPh sb="4" eb="6">
      <t>ウンチン</t>
    </rPh>
    <phoneticPr fontId="5"/>
  </si>
  <si>
    <t>【令和2年(2020年）千葉県生産者価格評価表　統合大分類表】</t>
    <rPh sb="1" eb="3">
      <t>レイワ</t>
    </rPh>
    <rPh sb="4" eb="5">
      <t>ネン</t>
    </rPh>
    <rPh sb="10" eb="11">
      <t>ネン</t>
    </rPh>
    <rPh sb="12" eb="15">
      <t>チバケン</t>
    </rPh>
    <rPh sb="15" eb="18">
      <t>セイサンシャ</t>
    </rPh>
    <rPh sb="18" eb="20">
      <t>カカク</t>
    </rPh>
    <rPh sb="20" eb="23">
      <t>ヒョウカヒョウ</t>
    </rPh>
    <rPh sb="24" eb="26">
      <t>トウゴウ</t>
    </rPh>
    <rPh sb="26" eb="27">
      <t>ダイ</t>
    </rPh>
    <rPh sb="27" eb="29">
      <t>ブンルイ</t>
    </rPh>
    <rPh sb="29" eb="30">
      <t>ヒョウ</t>
    </rPh>
    <phoneticPr fontId="64"/>
  </si>
  <si>
    <t>【令和2年(2020年）千葉県産業連関表による経済波及効果簡易分析ツールver.1.0 ☆統合大分類☆ 】</t>
    <rPh sb="1" eb="3">
      <t>レイワ</t>
    </rPh>
    <rPh sb="10" eb="11">
      <t>ネン</t>
    </rPh>
    <rPh sb="29" eb="31">
      <t>カンイ</t>
    </rPh>
    <rPh sb="45" eb="47">
      <t>トウゴウ</t>
    </rPh>
    <rPh sb="47" eb="50">
      <t>ダイブンルイ</t>
    </rPh>
    <phoneticPr fontId="5"/>
  </si>
  <si>
    <t>※上記以外の産業も入力する場合は、　
　通常版のツールをお使いください。</t>
    <rPh sb="1" eb="3">
      <t>ジョウキ</t>
    </rPh>
    <rPh sb="3" eb="5">
      <t>イガイ</t>
    </rPh>
    <rPh sb="6" eb="8">
      <t>サンギョウ</t>
    </rPh>
    <rPh sb="9" eb="11">
      <t>ニュウリョク</t>
    </rPh>
    <rPh sb="13" eb="15">
      <t>バアイ</t>
    </rPh>
    <rPh sb="20" eb="23">
      <t>ツウジョウバン</t>
    </rPh>
    <rPh sb="29" eb="30">
      <t>ツカ</t>
    </rPh>
    <phoneticPr fontId="5"/>
  </si>
  <si>
    <t>　測定表」シートに入力します。</t>
    <rPh sb="1" eb="4">
      <t>ソクテイヒョウ</t>
    </rPh>
    <rPh sb="9" eb="11">
      <t>ニュウリョク</t>
    </rPh>
    <phoneticPr fontId="5"/>
  </si>
  <si>
    <t>（単位：万円）</t>
    <phoneticPr fontId="5"/>
  </si>
  <si>
    <t>パルプ・紙・木製品</t>
    <phoneticPr fontId="5"/>
  </si>
  <si>
    <t>入力箇所1</t>
    <rPh sb="0" eb="4">
      <t>ニュウリョクカショ</t>
    </rPh>
    <phoneticPr fontId="5"/>
  </si>
  <si>
    <t>パルプ・
紙・木製品</t>
    <phoneticPr fontId="5"/>
  </si>
  <si>
    <t>プラスチック
・ゴム製品</t>
    <phoneticPr fontId="5"/>
  </si>
  <si>
    <t>窯業・
土石製品</t>
    <phoneticPr fontId="5"/>
  </si>
  <si>
    <t>その他の製造
工業製品</t>
    <phoneticPr fontId="5"/>
  </si>
  <si>
    <t>対事業所
サービス</t>
    <phoneticPr fontId="5"/>
  </si>
  <si>
    <t>対個人
サービス</t>
    <phoneticPr fontId="5"/>
  </si>
  <si>
    <t>家計外消費
支出（列）</t>
    <phoneticPr fontId="5"/>
  </si>
  <si>
    <t>一般政府
消費支出</t>
    <phoneticPr fontId="5"/>
  </si>
  <si>
    <t>県内総固定資本
形成（公的）</t>
    <phoneticPr fontId="5"/>
  </si>
  <si>
    <t>県内総固定資本
形成（民間）</t>
    <phoneticPr fontId="5"/>
  </si>
  <si>
    <t>県内
最終需要計</t>
    <phoneticPr fontId="5"/>
  </si>
  <si>
    <t>（控除）関税、
輸入商品税</t>
    <rPh sb="1" eb="3">
      <t>コウジョ</t>
    </rPh>
    <rPh sb="4" eb="6">
      <t>カンゼイ</t>
    </rPh>
    <rPh sb="8" eb="13">
      <t>ユニュウショウヒンゼイ</t>
    </rPh>
    <phoneticPr fontId="70"/>
  </si>
  <si>
    <t>（控除）
移輸入計</t>
    <rPh sb="1" eb="3">
      <t>コウジョ</t>
    </rPh>
    <rPh sb="5" eb="6">
      <t>イ</t>
    </rPh>
    <rPh sb="6" eb="8">
      <t>ユニュウ</t>
    </rPh>
    <rPh sb="8" eb="9">
      <t>ケイ</t>
    </rPh>
    <phoneticPr fontId="70"/>
  </si>
  <si>
    <t>最終需要
部門計</t>
    <phoneticPr fontId="5"/>
  </si>
  <si>
    <t>石油・
石炭製品</t>
    <phoneticPr fontId="5"/>
  </si>
  <si>
    <t>(単位 : 百万円)</t>
    <rPh sb="6" eb="7">
      <t>ヒャク</t>
    </rPh>
    <phoneticPr fontId="5"/>
  </si>
  <si>
    <t>民間消費
支出構成比</t>
    <rPh sb="0" eb="2">
      <t>ミンカン</t>
    </rPh>
    <rPh sb="2" eb="4">
      <t>ショウヒ</t>
    </rPh>
    <rPh sb="5" eb="7">
      <t>シシュツ</t>
    </rPh>
    <rPh sb="7" eb="10">
      <t>コウセイヒ</t>
    </rPh>
    <phoneticPr fontId="5"/>
  </si>
  <si>
    <t>電気・ガス・熱供給</t>
  </si>
  <si>
    <t>電気・
ガス・熱供給</t>
  </si>
  <si>
    <t>⑩</t>
    <phoneticPr fontId="5"/>
  </si>
  <si>
    <t>↑上のセルをクリックし、ドロップダウンリストから選択します。
（リストの①②③の値が表示されます）</t>
    <phoneticPr fontId="5"/>
  </si>
  <si>
    <t>①消費支出÷実収入（2024年家計調査詳細結果表の年次・
勤労者世帯・関東地方）</t>
    <rPh sb="1" eb="3">
      <t>ショウヒ</t>
    </rPh>
    <rPh sb="3" eb="5">
      <t>シシュツ</t>
    </rPh>
    <rPh sb="6" eb="7">
      <t>ジツ</t>
    </rPh>
    <rPh sb="7" eb="9">
      <t>シュウニュウ</t>
    </rPh>
    <rPh sb="14" eb="15">
      <t>ネン</t>
    </rPh>
    <rPh sb="15" eb="17">
      <t>カケイ</t>
    </rPh>
    <rPh sb="17" eb="19">
      <t>チョウサ</t>
    </rPh>
    <rPh sb="19" eb="21">
      <t>ショウサイ</t>
    </rPh>
    <rPh sb="21" eb="23">
      <t>ケッカ</t>
    </rPh>
    <rPh sb="23" eb="24">
      <t>ヒョウ</t>
    </rPh>
    <rPh sb="25" eb="27">
      <t>ネンジ</t>
    </rPh>
    <rPh sb="29" eb="31">
      <t>キンロウ</t>
    </rPh>
    <rPh sb="31" eb="32">
      <t>シャ</t>
    </rPh>
    <rPh sb="32" eb="34">
      <t>セタイ</t>
    </rPh>
    <phoneticPr fontId="5"/>
  </si>
  <si>
    <t>Y</t>
    <phoneticPr fontId="5"/>
  </si>
  <si>
    <t>実収入</t>
    <rPh sb="0" eb="3">
      <t>ジツシュウニュウ</t>
    </rPh>
    <phoneticPr fontId="5"/>
  </si>
  <si>
    <t>消費支出</t>
    <rPh sb="0" eb="2">
      <t>ショウヒ</t>
    </rPh>
    <rPh sb="2" eb="4">
      <t>シシュツ</t>
    </rPh>
    <phoneticPr fontId="61"/>
  </si>
  <si>
    <t>※「千葉市」は集計世帯数が約50と少ないことと、県全体の平均でないことから</t>
    <rPh sb="2" eb="5">
      <t>チバシ</t>
    </rPh>
    <rPh sb="7" eb="9">
      <t>シュウケイ</t>
    </rPh>
    <rPh sb="9" eb="12">
      <t>セタイスウ</t>
    </rPh>
    <rPh sb="13" eb="14">
      <t>ヤク</t>
    </rPh>
    <rPh sb="17" eb="18">
      <t>スク</t>
    </rPh>
    <rPh sb="24" eb="27">
      <t>ケンゼンタイ</t>
    </rPh>
    <rPh sb="28" eb="30">
      <t>ヘイキン</t>
    </rPh>
    <phoneticPr fontId="29"/>
  </si>
  <si>
    <t>既定として使用しないこととした。</t>
    <phoneticPr fontId="5"/>
  </si>
  <si>
    <t>産業連関分析には時間の概念がないため、波及効果がいつの時点で達成されるかは明確にされない。</t>
    <rPh sb="0" eb="2">
      <t>サンギョウ</t>
    </rPh>
    <rPh sb="2" eb="4">
      <t>レンカン</t>
    </rPh>
    <rPh sb="4" eb="6">
      <t>ブンセキ</t>
    </rPh>
    <rPh sb="8" eb="10">
      <t>ジカン</t>
    </rPh>
    <rPh sb="11" eb="13">
      <t>ガイネン</t>
    </rPh>
    <rPh sb="19" eb="21">
      <t>ハキュウ</t>
    </rPh>
    <rPh sb="21" eb="23">
      <t>コウカ</t>
    </rPh>
    <rPh sb="27" eb="29">
      <t>ジテン</t>
    </rPh>
    <rPh sb="30" eb="32">
      <t>タッセイ</t>
    </rPh>
    <rPh sb="37" eb="39">
      <t>メイカク</t>
    </rPh>
    <phoneticPr fontId="5"/>
  </si>
  <si>
    <r>
      <t>　（「</t>
    </r>
    <r>
      <rPr>
        <sz val="10"/>
        <color indexed="10"/>
        <rFont val="HG丸ｺﾞｼｯｸM-PRO"/>
        <family val="3"/>
        <charset val="128"/>
      </rPr>
      <t>消費転換率</t>
    </r>
    <r>
      <rPr>
        <sz val="10"/>
        <rFont val="HG丸ｺﾞｼｯｸM-PRO"/>
        <family val="3"/>
        <charset val="128"/>
      </rPr>
      <t>」の設定欄を参照）</t>
    </r>
    <rPh sb="3" eb="5">
      <t>ショウヒ</t>
    </rPh>
    <rPh sb="5" eb="7">
      <t>テンカン</t>
    </rPh>
    <rPh sb="7" eb="8">
      <t>リツ</t>
    </rPh>
    <rPh sb="10" eb="12">
      <t>セッテイ</t>
    </rPh>
    <rPh sb="12" eb="13">
      <t>ラン</t>
    </rPh>
    <rPh sb="14" eb="16">
      <t>サンショウ</t>
    </rPh>
    <phoneticPr fontId="5"/>
  </si>
  <si>
    <t>②消費支出÷実収入（2024年全国家計構造調査（旧全国消費実態調査）・勤労者世帯・千葉県）</t>
    <rPh sb="1" eb="3">
      <t>ショウヒ</t>
    </rPh>
    <rPh sb="3" eb="5">
      <t>シシュツ</t>
    </rPh>
    <rPh sb="6" eb="7">
      <t>ジツ</t>
    </rPh>
    <rPh sb="7" eb="9">
      <t>シュウニュウ</t>
    </rPh>
    <rPh sb="14" eb="15">
      <t>ネン</t>
    </rPh>
    <rPh sb="15" eb="17">
      <t>ゼンコク</t>
    </rPh>
    <rPh sb="17" eb="19">
      <t>カケイ</t>
    </rPh>
    <rPh sb="19" eb="21">
      <t>コウゾウ</t>
    </rPh>
    <rPh sb="21" eb="23">
      <t>チョウサ</t>
    </rPh>
    <rPh sb="24" eb="25">
      <t>キュウ</t>
    </rPh>
    <rPh sb="25" eb="27">
      <t>ゼンコク</t>
    </rPh>
    <rPh sb="27" eb="29">
      <t>ショウヒ</t>
    </rPh>
    <rPh sb="29" eb="31">
      <t>ジッタイ</t>
    </rPh>
    <rPh sb="31" eb="33">
      <t>チョウサ</t>
    </rPh>
    <rPh sb="35" eb="37">
      <t>キンロウ</t>
    </rPh>
    <rPh sb="37" eb="38">
      <t>シャ</t>
    </rPh>
    <rPh sb="38" eb="40">
      <t>セタイ</t>
    </rPh>
    <rPh sb="41" eb="44">
      <t>チバケン</t>
    </rPh>
    <phoneticPr fontId="5"/>
  </si>
  <si>
    <t>③分析者が計算した値を、③のセルに入力し、「採用する数値」を変更してください。
直近の統計（家計調査など）を利用されることを推奨します。</t>
    <rPh sb="40" eb="42">
      <t>チョッキン</t>
    </rPh>
    <rPh sb="43" eb="45">
      <t>トウケイ</t>
    </rPh>
    <rPh sb="46" eb="48">
      <t>カケイ</t>
    </rPh>
    <rPh sb="48" eb="50">
      <t>チョウサ</t>
    </rPh>
    <rPh sb="54" eb="56">
      <t>リヨウ</t>
    </rPh>
    <rPh sb="62" eb="64">
      <t>スイショウ</t>
    </rPh>
    <phoneticPr fontId="5"/>
  </si>
  <si>
    <t>②（2024年・千葉県）</t>
    <rPh sb="6" eb="7">
      <t>ネン</t>
    </rPh>
    <rPh sb="8" eb="10">
      <t>チバ</t>
    </rPh>
    <rPh sb="10" eb="11">
      <t>ケン</t>
    </rPh>
    <phoneticPr fontId="5"/>
  </si>
  <si>
    <t>全国家計構造調査（旧全国消費実態調査）</t>
    <phoneticPr fontId="5"/>
  </si>
  <si>
    <t>令和６年全国家計構造調査　家計収支に関する結果</t>
  </si>
  <si>
    <t>第１－１表　全国・都市階級・地方・４大都市圏・都道府県，世帯の種類(3区分)，世帯区分(4区分)，世帯主の性別(3区分)，収支項目分類（細分類）別1世帯当たり1か月間の収入と支出－全国・都市階級・地方・４大都市圏・都道府県</t>
  </si>
  <si>
    <t>千葉県</t>
    <rPh sb="0" eb="3">
      <t>チバケン</t>
    </rPh>
    <phoneticPr fontId="5"/>
  </si>
  <si>
    <t>実収入</t>
    <rPh sb="0" eb="1">
      <t>ジツ</t>
    </rPh>
    <rPh sb="1" eb="3">
      <t>シュウニュウ</t>
    </rPh>
    <phoneticPr fontId="61"/>
  </si>
  <si>
    <t>事項名</t>
  </si>
  <si>
    <t>地域_2024</t>
  </si>
  <si>
    <t>項目名</t>
  </si>
  <si>
    <t>世帯の種類</t>
  </si>
  <si>
    <t>表章単位</t>
  </si>
  <si>
    <t>0_総世帯</t>
  </si>
  <si>
    <t>210102010001_民営家賃</t>
  </si>
  <si>
    <t>210102010002_公営家賃</t>
  </si>
  <si>
    <t>210102010003_給与住宅家賃</t>
  </si>
  <si>
    <t>210102010004_地代</t>
  </si>
  <si>
    <t>210102010005_他の家賃地代</t>
  </si>
  <si>
    <t>210102021001_設備器具</t>
  </si>
  <si>
    <t>210102021002_修繕材料</t>
  </si>
  <si>
    <t>210102022001_畳替え</t>
  </si>
  <si>
    <t>210102022002_給排水関係工事費</t>
  </si>
  <si>
    <t>210102022003_外壁・塀等工事費</t>
  </si>
  <si>
    <t>210102022004_植木・庭手入れ代</t>
  </si>
  <si>
    <t>210102022005_他の工事費</t>
  </si>
  <si>
    <t>210102022006_火災・地震保険料</t>
  </si>
  <si>
    <t>210103020001_都市ガス</t>
  </si>
  <si>
    <t>210103020002_プロパンガス</t>
  </si>
  <si>
    <t>210103030001_灯油</t>
  </si>
  <si>
    <t>210103030002_他の光熱のその他</t>
  </si>
  <si>
    <t>210104011001_電子レンジ</t>
  </si>
  <si>
    <t>210104011002_炊事用電気器具</t>
  </si>
  <si>
    <t>210104011003_炊事用ガス器具</t>
  </si>
  <si>
    <t>210104011004_冷蔵庫</t>
  </si>
  <si>
    <t>210104011005_掃除機</t>
  </si>
  <si>
    <t>210104011006_洗濯機</t>
  </si>
  <si>
    <t>210104011007_他の家事用耐久財</t>
  </si>
  <si>
    <t>210104012001_エアコン</t>
  </si>
  <si>
    <t>210104012002_ストーブ・温風ヒーター</t>
  </si>
  <si>
    <t>210104012003_他の冷暖房用器具</t>
  </si>
  <si>
    <t>210104013001_たんす</t>
  </si>
  <si>
    <t>210104013002_テーブル・ソファー</t>
  </si>
  <si>
    <t>210104013003_食器戸棚</t>
  </si>
  <si>
    <t>210104013004_他の家具</t>
  </si>
  <si>
    <t>210104020001_照明器具</t>
  </si>
  <si>
    <t>210104020002_室内装飾品</t>
  </si>
  <si>
    <t>210104020003_敷物</t>
  </si>
  <si>
    <t>210104020004_カーテン</t>
  </si>
  <si>
    <t>210104020005_他の室内装備品</t>
  </si>
  <si>
    <t>210104030001_ベッド</t>
  </si>
  <si>
    <t>210104030002_布団</t>
  </si>
  <si>
    <t>210104030003_毛布</t>
  </si>
  <si>
    <t>210104030004_シーツ</t>
  </si>
  <si>
    <t>210104030005_他の寝具類</t>
  </si>
  <si>
    <t>210104040001_茶わん・皿・鉢</t>
  </si>
  <si>
    <t>210104040002_他の食卓用品</t>
  </si>
  <si>
    <t>210104040003_鍋・やかん</t>
  </si>
  <si>
    <t>210104040004_他の台所用品</t>
  </si>
  <si>
    <t>210104040005_電球・ランプ</t>
  </si>
  <si>
    <t>210104040006_タオル</t>
  </si>
  <si>
    <t>210104040007_他の家事雑貨</t>
  </si>
  <si>
    <t>210104051001_ティッシュペーパー</t>
  </si>
  <si>
    <t>210104051002_トイレットペーパー</t>
  </si>
  <si>
    <t>210104052001_台所・住居用洗剤</t>
  </si>
  <si>
    <t>210104052002_洗濯用洗剤</t>
  </si>
  <si>
    <t>210104053001_ポリ袋・ラップ</t>
  </si>
  <si>
    <t>210104053002_殺虫・防虫剤</t>
  </si>
  <si>
    <t>210104053003_柔軟仕上剤</t>
  </si>
  <si>
    <t>210104053004_芳香・消臭剤</t>
  </si>
  <si>
    <t>210104053005_他の家事用消耗品のその他</t>
  </si>
  <si>
    <t>210104060001_家事代行料</t>
  </si>
  <si>
    <t>210104060002_廃棄物処理手数料・リサイクル料金</t>
  </si>
  <si>
    <t>210104060003_家具・家事用品関連サービス</t>
  </si>
  <si>
    <t>210105080001_洗濯代</t>
  </si>
  <si>
    <t>210105080002_被服賃借料</t>
  </si>
  <si>
    <t>210105080003_他の衣服関連サービス</t>
  </si>
  <si>
    <t>210105080004_他の履物類関連サービス</t>
  </si>
  <si>
    <t>210106010001_感冒薬</t>
  </si>
  <si>
    <t>210106010002_胃腸薬</t>
  </si>
  <si>
    <t>210106010003_栄養剤</t>
  </si>
  <si>
    <t>210106010004_外傷・皮膚病薬</t>
  </si>
  <si>
    <t>210106010005_他の外用薬</t>
  </si>
  <si>
    <t>210106010006_他の医薬品</t>
  </si>
  <si>
    <t>210106030001_紙おむつ</t>
  </si>
  <si>
    <t>21010603000201_マスク</t>
  </si>
  <si>
    <t>21010603000202_他の保健用消耗品</t>
  </si>
  <si>
    <t>210106030003_眼鏡</t>
  </si>
  <si>
    <t>210106030004_コンタクトレンズ</t>
  </si>
  <si>
    <t>210106030005_他の保健医療用品・器具</t>
  </si>
  <si>
    <t>210106040001_医科診療代</t>
  </si>
  <si>
    <t>210106040002_歯科診療代</t>
  </si>
  <si>
    <t>210106040003_出産入院料</t>
  </si>
  <si>
    <t>210106040004_他の入院料</t>
  </si>
  <si>
    <t>210106040005_整骨（接骨）・鍼灸院治療代</t>
  </si>
  <si>
    <t>210106040006_マッサージ料金等（診療外）</t>
  </si>
  <si>
    <t>210106040007_人間ドック等受診料</t>
  </si>
  <si>
    <t>210106040008_他の保健医療サービス</t>
  </si>
  <si>
    <t>210107010001_鉄道運賃</t>
  </si>
  <si>
    <t>210107010002_鉄道通学定期代</t>
  </si>
  <si>
    <t>210107010003_鉄道通勤定期代</t>
  </si>
  <si>
    <t>210107010004_バス代</t>
  </si>
  <si>
    <t>210107010005_バス通学定期代</t>
  </si>
  <si>
    <t>210107010006_バス通勤定期代</t>
  </si>
  <si>
    <t>210107010007_タクシー代</t>
  </si>
  <si>
    <t>210107010008_航空運賃</t>
  </si>
  <si>
    <t>210107010009_有料道路料</t>
  </si>
  <si>
    <t>210107010010_他の交通</t>
  </si>
  <si>
    <t>210107021001_自動車購入</t>
  </si>
  <si>
    <t>210107021002_自動車以外の輸送機器購入</t>
  </si>
  <si>
    <t>210107023001_ガソリン</t>
  </si>
  <si>
    <t>210107023002_自動車等部品</t>
  </si>
  <si>
    <t>210107023003_自動車等関連用品</t>
  </si>
  <si>
    <t>210107023004_自動車整備費</t>
  </si>
  <si>
    <t>210107023005_自動車以外の輸送機器整備費</t>
  </si>
  <si>
    <t>210107023006_年極・月極駐車場借料</t>
  </si>
  <si>
    <t>210107023007_他の駐車場借料</t>
  </si>
  <si>
    <t>210107023008_レンタカー・カーシェアリング料金</t>
  </si>
  <si>
    <t>210107023009_他の自動車等関連サービス</t>
  </si>
  <si>
    <t>210107023010_自動車保険料（自賠責）</t>
  </si>
  <si>
    <t>210107023011_自動車保険料（任意）</t>
  </si>
  <si>
    <t>210107023012_自動車保険料以外の輸送機器保険料</t>
  </si>
  <si>
    <t>210107030001_郵便料</t>
  </si>
  <si>
    <t>210107030002_固定電話通信料</t>
  </si>
  <si>
    <t>210107030003_携帯電話通信料</t>
  </si>
  <si>
    <t>210107030004_運送料</t>
  </si>
  <si>
    <t>210107030005_携帯電話機</t>
  </si>
  <si>
    <t>210107030006_他の通信機器</t>
  </si>
  <si>
    <t>210108010001_小学校</t>
  </si>
  <si>
    <t>210108010002_中学校</t>
  </si>
  <si>
    <t>210108010003_高校</t>
  </si>
  <si>
    <t>210108010004_大学</t>
  </si>
  <si>
    <t>210108010005_幼児教育費用</t>
  </si>
  <si>
    <t>210108010006_専修学校</t>
  </si>
  <si>
    <t>210108020001_教科書</t>
  </si>
  <si>
    <t>210108020002_学習参考教材</t>
  </si>
  <si>
    <t>210108030001_幼児・小学校補習教育</t>
  </si>
  <si>
    <t>210108030002_中学校補習教育</t>
  </si>
  <si>
    <t>210108030003_高校補習教育・予備校</t>
  </si>
  <si>
    <t>210109010001_テレビ</t>
  </si>
  <si>
    <t>210109010002_ビデオレコーダー・プレイヤー</t>
  </si>
  <si>
    <t>210109010003_パソコン</t>
  </si>
  <si>
    <t>210109010004_カメラ・ビデオカメラ</t>
  </si>
  <si>
    <t>210109010005_楽器</t>
  </si>
  <si>
    <t>210109010006_書斎・学習用机・椅子</t>
  </si>
  <si>
    <t>210109010007_他の教養娯楽用耐久財</t>
  </si>
  <si>
    <t>210109010008_教養娯楽用耐久財修理代</t>
  </si>
  <si>
    <t>210109021001_筆記・絵画用具</t>
  </si>
  <si>
    <t>210109021002_ノート・紙製品</t>
  </si>
  <si>
    <t>210109021003_他の学習用消耗品</t>
  </si>
  <si>
    <t>210109021004_他の学習用文房具</t>
  </si>
  <si>
    <t>210109021005_他の文房具</t>
  </si>
  <si>
    <t>210109022001_ゴルフ用具</t>
  </si>
  <si>
    <t>210109022002_他の運動用具</t>
  </si>
  <si>
    <t>210109022003_スポーツウェア</t>
  </si>
  <si>
    <t>210109023001_ゲーム機</t>
  </si>
  <si>
    <t>210109023002_ゲームソフト等</t>
  </si>
  <si>
    <t>210109023003_他の玩具</t>
  </si>
  <si>
    <t>210109025001_音楽・映像用未使用メディア</t>
  </si>
  <si>
    <t>210109025002_音楽・映像収録済メディア</t>
  </si>
  <si>
    <t>210109025003_ペットフード</t>
  </si>
  <si>
    <t>210109025004_ペット・他のペット用品</t>
  </si>
  <si>
    <t>210109025005_園芸用植物</t>
  </si>
  <si>
    <t>210109025006_園芸用品</t>
  </si>
  <si>
    <t>210109025007_手芸・工芸材料</t>
  </si>
  <si>
    <t>210109025008_電池</t>
  </si>
  <si>
    <t>210109025009_他の教養娯楽用品のその他</t>
  </si>
  <si>
    <t>210109030001_新聞</t>
  </si>
  <si>
    <t>210109030002_雑誌</t>
  </si>
  <si>
    <t>210109030003_書籍</t>
  </si>
  <si>
    <t>210109030004_他の印刷物</t>
  </si>
  <si>
    <t>210109042001_国内パック旅行費</t>
  </si>
  <si>
    <t>210109042002_外国パック旅行費</t>
  </si>
  <si>
    <t>210109043001_語学月謝</t>
  </si>
  <si>
    <t>210109043002_他の教育的月謝</t>
  </si>
  <si>
    <t>210109043003_音楽月謝</t>
  </si>
  <si>
    <t>210109043004_他の教養的月謝</t>
  </si>
  <si>
    <t>210109043005_スポーツ月謝</t>
  </si>
  <si>
    <t>210109043006_自動車教習料</t>
  </si>
  <si>
    <t>210109043007_家事月謝</t>
  </si>
  <si>
    <t>210109043008_他の月謝類</t>
  </si>
  <si>
    <t>2101090441_放送受信料</t>
  </si>
  <si>
    <t>210109044101_NHK放送受信料</t>
  </si>
  <si>
    <t>210109044102_ケーブルテレビ放送受信料</t>
  </si>
  <si>
    <t>210109044103_他の放送受信料</t>
  </si>
  <si>
    <t>2101090442_入場・観覧・ゲーム代</t>
  </si>
  <si>
    <t>210109044201_映画・演劇等入場料</t>
  </si>
  <si>
    <t>210109044202_スポーツ観覧料</t>
  </si>
  <si>
    <t>210109044203_ゴルフプレー料金</t>
  </si>
  <si>
    <t>210109044204_スポーツクラブ使用料</t>
  </si>
  <si>
    <t>210109044205_他のスポーツ施設使用料</t>
  </si>
  <si>
    <t>210109044206_文化施設入場料</t>
  </si>
  <si>
    <t>210109044207_遊園地入場・乗物代</t>
  </si>
  <si>
    <t>210109044208_他の入場・ゲーム代</t>
  </si>
  <si>
    <t>2101090443_諸会費</t>
  </si>
  <si>
    <t>2101090444_写真撮影・プリント代</t>
  </si>
  <si>
    <t>2101090445_教養娯楽賃借料</t>
  </si>
  <si>
    <t>2101090446_インターネット接続料</t>
  </si>
  <si>
    <t>2101090447_他の教養娯楽サービスのその他</t>
  </si>
  <si>
    <t>210110011001_温泉・銭湯入浴料</t>
  </si>
  <si>
    <t>210110011002_理髪料</t>
  </si>
  <si>
    <t>210110011003_パーマネント代</t>
  </si>
  <si>
    <t>210110011004_カット代</t>
  </si>
  <si>
    <t>210110011005_他の理美容代</t>
  </si>
  <si>
    <t>2101100121_理美容用電気器具</t>
  </si>
  <si>
    <t>2101100122_歯ブラシ</t>
  </si>
  <si>
    <t>2101100123_他の理美容用品</t>
  </si>
  <si>
    <t>2101100124_石けん類・化粧品</t>
  </si>
  <si>
    <t>210110012401_浴用・洗顔石けん</t>
  </si>
  <si>
    <t>210110012402_シャンプー</t>
  </si>
  <si>
    <t>210110012403_ヘアコンディショナー</t>
  </si>
  <si>
    <t>210110012404_歯磨き</t>
  </si>
  <si>
    <t>210110012405_整髪・養毛剤</t>
  </si>
  <si>
    <t>210110012406_化粧クリーム</t>
  </si>
  <si>
    <t>210110012407_化粧水</t>
  </si>
  <si>
    <t>210110012408_乳液</t>
  </si>
  <si>
    <t>210110012409_ファンデーション</t>
  </si>
  <si>
    <t>210110012410_口紅</t>
  </si>
  <si>
    <t>210110012411_ヘアカラーリング剤</t>
  </si>
  <si>
    <t>210110012412_他の化粧品</t>
  </si>
  <si>
    <t>210110013001_傘</t>
  </si>
  <si>
    <t>210110013002_かばん類</t>
  </si>
  <si>
    <t>210110013003_アクセサリー</t>
  </si>
  <si>
    <t>210110013004_腕時計</t>
  </si>
  <si>
    <t>210110013005_他の身の回り用品</t>
  </si>
  <si>
    <t>210110013006_身の回り用品関連サービス</t>
  </si>
  <si>
    <t>210110015001_信仰・祭祀費</t>
  </si>
  <si>
    <t>210110015002_祭具・墓石</t>
  </si>
  <si>
    <t>210110015003_婚礼関係費</t>
  </si>
  <si>
    <t>210110015004_葬儀関係費</t>
  </si>
  <si>
    <t>210110015005_他の冠婚葬祭費</t>
  </si>
  <si>
    <t>210110015006_医療保険料</t>
  </si>
  <si>
    <t>210110015007_他の非貯蓄型保険料</t>
  </si>
  <si>
    <t>210110015008_寄付金</t>
  </si>
  <si>
    <t>210110015009_保育費用</t>
  </si>
  <si>
    <t>210110015010_訪問介護・通所サービス等費用</t>
  </si>
  <si>
    <t>210110015011_介護機器等レンタル料</t>
  </si>
  <si>
    <t>210110015012_他の諸雑費のその他</t>
  </si>
  <si>
    <t>210110020001_世帯主こづかい</t>
  </si>
  <si>
    <t>210110020002_他のこづかい</t>
  </si>
  <si>
    <t>210110032001_つきあい費</t>
  </si>
  <si>
    <t>210110032002_住宅関係負担費</t>
  </si>
  <si>
    <t>210110032003_他の負担費</t>
  </si>
  <si>
    <t>210110040001_国内遊学仕送り金</t>
  </si>
  <si>
    <t>210110040002_他の仕送り金</t>
  </si>
  <si>
    <t>210200001001_勤労所得税</t>
  </si>
  <si>
    <t>210200001002_個人住民税</t>
  </si>
  <si>
    <t>210200001003_他の税</t>
  </si>
  <si>
    <t>210200002001_公的年金保険料</t>
  </si>
  <si>
    <t>210200002002_健康保険料</t>
  </si>
  <si>
    <t>210200002003_介護保険料</t>
  </si>
  <si>
    <t>210200002004_他の社会保険料</t>
  </si>
  <si>
    <t>7_（再掲）賃金のデジタル払いの額</t>
  </si>
  <si>
    <t>71_（再掲）世帯主の賃金のデジタル払いの額</t>
  </si>
  <si>
    <t>72_（再掲）世帯主の配偶者の賃金のデジタル払いの額</t>
  </si>
  <si>
    <t>73_（再掲）他の世帯員の賃金のデジタル払いの額</t>
  </si>
  <si>
    <t>家計調査 家計収支編 総世帯 詳細結果表 年次 2024年</t>
    <phoneticPr fontId="5"/>
  </si>
  <si>
    <t xml:space="preserve">⑨の「一定の割合」＝消費転換率は、①消費支出÷実収入（2024年家計調査詳細結果表の年次・勤労者世帯・関東地方） ②消費支出÷実収入（2024年全国家計構造調査（旧全国消費実態調査）・勤労者世帯・千葉県）からの選択、または、利用者による任意入力とする。	</t>
    <rPh sb="3" eb="5">
      <t>イッテイ</t>
    </rPh>
    <rPh sb="6" eb="8">
      <t>ワリアイ</t>
    </rPh>
    <rPh sb="10" eb="15">
      <t>ショウヒテンカンリツ</t>
    </rPh>
    <rPh sb="31" eb="32">
      <t>ネン</t>
    </rPh>
    <rPh sb="47" eb="48">
      <t>シャ</t>
    </rPh>
    <rPh sb="94" eb="95">
      <t>シャ</t>
    </rPh>
    <phoneticPr fontId="5"/>
  </si>
  <si>
    <t>（備考）</t>
    <rPh sb="1" eb="3">
      <t>ビコウ</t>
    </rPh>
    <phoneticPr fontId="5"/>
  </si>
  <si>
    <t>４　２次波及効果を算出する際の消費転換率は、2024年「家計調査」から計算した値が、あらかじめ設定されていますが、選択も可能です。</t>
    <rPh sb="3" eb="4">
      <t>ジ</t>
    </rPh>
    <rPh sb="4" eb="8">
      <t>ハキュウコウカ</t>
    </rPh>
    <rPh sb="9" eb="11">
      <t>サンシュツ</t>
    </rPh>
    <rPh sb="13" eb="14">
      <t>サイ</t>
    </rPh>
    <rPh sb="15" eb="17">
      <t>ショウヒ</t>
    </rPh>
    <rPh sb="17" eb="20">
      <t>テンカンリツ</t>
    </rPh>
    <rPh sb="26" eb="27">
      <t>ネン</t>
    </rPh>
    <rPh sb="28" eb="32">
      <t>カケイチョウサ</t>
    </rPh>
    <rPh sb="35" eb="37">
      <t>ケイサン</t>
    </rPh>
    <rPh sb="39" eb="40">
      <t>チ</t>
    </rPh>
    <phoneticPr fontId="5"/>
  </si>
  <si>
    <t>消費転換率の設定（リスト選択・任意入力）</t>
    <rPh sb="0" eb="5">
      <t>ショウヒテンカンリツ</t>
    </rPh>
    <rPh sb="6" eb="8">
      <t>セッテイ</t>
    </rPh>
    <rPh sb="12" eb="14">
      <t>センタク</t>
    </rPh>
    <rPh sb="15" eb="17">
      <t>ニンイ</t>
    </rPh>
    <rPh sb="17" eb="19">
      <t>ニュウリョク</t>
    </rPh>
    <phoneticPr fontId="5"/>
  </si>
  <si>
    <t>自給率の設定（任意）</t>
    <rPh sb="0" eb="3">
      <t>ジキュウリツ</t>
    </rPh>
    <rPh sb="4" eb="6">
      <t>セッテイ</t>
    </rPh>
    <rPh sb="7" eb="9">
      <t>ニンイ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</si>
</sst>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76" formatCode="#,##0_ "/>
    <numFmt numFmtId="177" formatCode="#,##0_);[Red]\(#,##0\)"/>
    <numFmt numFmtId="178" formatCode="0.00_ "/>
    <numFmt numFmtId="179" formatCode="#,##0.00_ ;[Red]\-#,##0.00\ "/>
    <numFmt numFmtId="180" formatCode="#,##0.00_ "/>
    <numFmt numFmtId="181" formatCode="0.0000_ "/>
    <numFmt numFmtId="182" formatCode="0.0_ "/>
    <numFmt numFmtId="183" formatCode="0_ "/>
    <numFmt numFmtId="184" formatCode="0.0000"/>
    <numFmt numFmtId="185" formatCode="#,##0.0;[Red]\-#,##0.0"/>
    <numFmt numFmtId="186" formatCode="###,###,##0;&quot;-&quot;##,###,##0"/>
    <numFmt numFmtId="187" formatCode="#,###,###,##0;&quot; -&quot;###,###,##0"/>
    <numFmt numFmtId="188" formatCode="##,###,##0.00;&quot;-&quot;#,###,##0.00"/>
    <numFmt numFmtId="189" formatCode="###,###,##0.0;&quot;-&quot;##,###,##0.0"/>
    <numFmt numFmtId="190" formatCode="#,##0.00000000000_ ;[Red]\-#,##0.00000000000\ "/>
    <numFmt numFmtId="191" formatCode="#,##0.00000_ "/>
    <numFmt numFmtId="192" formatCode="0.000000_);[Red]\(0.000000\)"/>
    <numFmt numFmtId="193" formatCode="0.000000_ "/>
    <numFmt numFmtId="194" formatCode="#,##0.000000;[Red]\-#,##0.000000"/>
    <numFmt numFmtId="195" formatCode="#,##0.000000_ "/>
    <numFmt numFmtId="196" formatCode="#,##0.000000_);[Red]\(#,##0.000000\)"/>
    <numFmt numFmtId="197" formatCode="0.000000;\-0.000000_-"/>
    <numFmt numFmtId="198" formatCode="\(@\)"/>
    <numFmt numFmtId="199" formatCode="#,##0.0;\-#,##0.0"/>
    <numFmt numFmtId="200" formatCode="#,##0.000000000_ "/>
    <numFmt numFmtId="201" formatCode="#,##0.000"/>
    <numFmt numFmtId="202" formatCode="0.0000;\-0.0000_-"/>
    <numFmt numFmtId="203" formatCode="#,##0.0"/>
    <numFmt numFmtId="204" formatCode="#,##0.0000_ "/>
    <numFmt numFmtId="205" formatCode="0.0000_);[Red]\(0.0000\)"/>
  </numFmts>
  <fonts count="93">
    <font>
      <sz val="11"/>
      <name val="ＭＳ Ｐゴシック"/>
      <family val="3"/>
      <charset val="128"/>
    </font>
    <font>
      <sz val="11"/>
      <color theme="1"/>
      <name val="ＭＳ ゴシック"/>
      <family val="2"/>
      <charset val="128"/>
    </font>
    <font>
      <sz val="11"/>
      <color theme="1"/>
      <name val="ＭＳ ゴシック"/>
      <family val="2"/>
      <charset val="128"/>
    </font>
    <font>
      <sz val="11"/>
      <color theme="1"/>
      <name val="游ゴシック"/>
      <family val="2"/>
      <charset val="128"/>
      <scheme val="minor"/>
    </font>
    <font>
      <sz val="11"/>
      <color theme="1"/>
      <name val="ＭＳ ゴシック"/>
      <family val="2"/>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u/>
      <sz val="11"/>
      <color indexed="12"/>
      <name val="ＭＳ 明朝"/>
      <family val="1"/>
      <charset val="128"/>
    </font>
    <font>
      <sz val="8"/>
      <name val="ＭＳ Ｐゴシック"/>
      <family val="3"/>
      <charset val="128"/>
    </font>
    <font>
      <b/>
      <sz val="12"/>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sz val="10"/>
      <color indexed="10"/>
      <name val="HG丸ｺﾞｼｯｸM-PRO"/>
      <family val="3"/>
      <charset val="128"/>
    </font>
    <font>
      <sz val="11"/>
      <name val="明朝"/>
      <family val="1"/>
      <charset val="128"/>
    </font>
    <font>
      <sz val="11"/>
      <color indexed="8"/>
      <name val="ＭＳ 明朝"/>
      <family val="1"/>
      <charset val="128"/>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11"/>
      <color theme="0" tint="-0.249977111117893"/>
      <name val="ＭＳ Ｐゴシック"/>
      <family val="3"/>
      <charset val="128"/>
    </font>
    <font>
      <sz val="14"/>
      <color theme="1"/>
      <name val="游ゴシック"/>
      <family val="3"/>
      <charset val="128"/>
      <scheme val="minor"/>
    </font>
    <font>
      <sz val="8.5"/>
      <color rgb="FFFF0000"/>
      <name val="ＭＳ Ｐゴシック"/>
      <family val="3"/>
      <charset val="128"/>
    </font>
    <font>
      <sz val="8.5"/>
      <color theme="1"/>
      <name val="ＭＳ Ｐゴシック"/>
      <family val="3"/>
      <charset val="128"/>
    </font>
    <font>
      <sz val="14"/>
      <color theme="1"/>
      <name val="ＭＳ Ｐゴシック"/>
      <family val="3"/>
      <charset val="128"/>
    </font>
    <font>
      <sz val="9"/>
      <color theme="0" tint="-0.249977111117893"/>
      <name val="ＭＳ Ｐゴシック"/>
      <family val="3"/>
      <charset val="128"/>
    </font>
    <font>
      <sz val="14"/>
      <name val="游ゴシック"/>
      <family val="3"/>
      <charset val="128"/>
      <scheme val="minor"/>
    </font>
    <font>
      <sz val="10"/>
      <color theme="1"/>
      <name val="HG丸ｺﾞｼｯｸM-PRO"/>
      <family val="3"/>
      <charset val="128"/>
    </font>
    <font>
      <b/>
      <sz val="9"/>
      <name val="ＭＳ Ｐゴシック"/>
      <family val="3"/>
      <charset val="128"/>
    </font>
    <font>
      <sz val="11"/>
      <name val="Century"/>
      <family val="1"/>
    </font>
    <font>
      <sz val="9"/>
      <color indexed="8"/>
      <name val="Century"/>
      <family val="1"/>
    </font>
    <font>
      <sz val="9"/>
      <color rgb="FFFF0000"/>
      <name val="ＭＳ 明朝"/>
      <family val="1"/>
      <charset val="128"/>
    </font>
    <font>
      <sz val="10"/>
      <color theme="1"/>
      <name val="MSゴシック"/>
      <family val="3"/>
      <charset val="128"/>
    </font>
    <font>
      <sz val="6"/>
      <name val="ＭＳ Ｐゴシック"/>
      <family val="2"/>
      <charset val="128"/>
    </font>
    <font>
      <b/>
      <sz val="10"/>
      <color rgb="FF0070C0"/>
      <name val="MSゴシック"/>
      <family val="3"/>
      <charset val="128"/>
    </font>
    <font>
      <b/>
      <sz val="14"/>
      <name val="游ゴシック"/>
      <family val="3"/>
      <charset val="128"/>
      <scheme val="minor"/>
    </font>
    <font>
      <sz val="6"/>
      <name val="游ゴシック"/>
      <family val="2"/>
      <charset val="128"/>
      <scheme val="minor"/>
    </font>
    <font>
      <sz val="10"/>
      <color theme="1"/>
      <name val="游ゴシック"/>
      <family val="2"/>
      <charset val="128"/>
      <scheme val="minor"/>
    </font>
    <font>
      <sz val="14"/>
      <name val="游ゴシック"/>
      <family val="2"/>
      <charset val="128"/>
      <scheme val="minor"/>
    </font>
    <font>
      <sz val="10"/>
      <name val="游ゴシック"/>
      <family val="2"/>
      <charset val="128"/>
      <scheme val="minor"/>
    </font>
    <font>
      <sz val="10"/>
      <name val="游ゴシック"/>
      <family val="3"/>
      <charset val="128"/>
      <scheme val="minor"/>
    </font>
    <font>
      <sz val="10"/>
      <color theme="1"/>
      <name val="游ゴシック"/>
      <family val="3"/>
      <charset val="128"/>
      <scheme val="minor"/>
    </font>
    <font>
      <sz val="6"/>
      <name val="游ゴシック"/>
      <family val="3"/>
      <charset val="128"/>
      <scheme val="minor"/>
    </font>
    <font>
      <sz val="11"/>
      <color rgb="FFFF0000"/>
      <name val="游ゴシック"/>
      <family val="3"/>
      <charset val="128"/>
      <scheme val="minor"/>
    </font>
    <font>
      <sz val="11"/>
      <name val="游ゴシック"/>
      <family val="2"/>
      <charset val="128"/>
      <scheme val="minor"/>
    </font>
    <font>
      <sz val="9"/>
      <color rgb="FF0070C0"/>
      <name val="ＭＳ Ｐゴシック"/>
      <family val="3"/>
      <charset val="128"/>
    </font>
    <font>
      <sz val="14"/>
      <color theme="1"/>
      <name val="HGｺﾞｼｯｸE"/>
      <family val="3"/>
      <charset val="128"/>
    </font>
    <font>
      <b/>
      <sz val="11"/>
      <color rgb="FF0070C0"/>
      <name val="ＭＳ ゴシック"/>
      <family val="2"/>
      <charset val="128"/>
    </font>
    <font>
      <b/>
      <sz val="12"/>
      <color rgb="FF0070C0"/>
      <name val="ＭＳ 明朝"/>
      <family val="1"/>
      <charset val="128"/>
    </font>
    <font>
      <sz val="10"/>
      <color rgb="FF000000"/>
      <name val="ＭＳ 明朝"/>
      <family val="1"/>
      <charset val="128"/>
    </font>
    <font>
      <sz val="10"/>
      <color rgb="FFFF0000"/>
      <name val="ＭＳ 明朝"/>
      <family val="1"/>
      <charset val="128"/>
    </font>
    <font>
      <sz val="12"/>
      <name val="HG創英角ｺﾞｼｯｸUB"/>
      <family val="3"/>
      <charset val="128"/>
    </font>
    <font>
      <sz val="12"/>
      <name val="HGｺﾞｼｯｸE"/>
      <family val="3"/>
      <charset val="128"/>
    </font>
    <font>
      <sz val="14"/>
      <name val="HGSｺﾞｼｯｸE"/>
      <family val="3"/>
      <charset val="128"/>
    </font>
    <font>
      <sz val="10"/>
      <name val="HGSｺﾞｼｯｸE"/>
      <family val="3"/>
      <charset val="128"/>
    </font>
    <font>
      <sz val="16"/>
      <name val="HGｺﾞｼｯｸE"/>
      <family val="3"/>
      <charset val="128"/>
    </font>
    <font>
      <sz val="12"/>
      <name val="ＭＳ ゴシック"/>
      <family val="3"/>
      <charset val="128"/>
    </font>
    <font>
      <sz val="12"/>
      <color rgb="FFFF0000"/>
      <name val="ＭＳ Ｐゴシック"/>
      <family val="3"/>
      <charset val="128"/>
    </font>
    <font>
      <sz val="14"/>
      <name val="HGｺﾞｼｯｸE"/>
      <family val="3"/>
      <charset val="128"/>
    </font>
    <font>
      <b/>
      <sz val="9"/>
      <color indexed="81"/>
      <name val="MS P ゴシック"/>
      <family val="3"/>
      <charset val="128"/>
    </font>
    <font>
      <sz val="11"/>
      <color rgb="FFFF0000"/>
      <name val="ＭＳ Ｐゴシック"/>
      <family val="3"/>
      <charset val="128"/>
    </font>
    <font>
      <sz val="9"/>
      <name val="游ゴシック"/>
      <family val="3"/>
      <charset val="128"/>
      <scheme val="minor"/>
    </font>
    <font>
      <sz val="8"/>
      <name val="游ゴシック"/>
      <family val="3"/>
      <charset val="128"/>
      <scheme val="minor"/>
    </font>
    <font>
      <sz val="8"/>
      <color rgb="FF000000"/>
      <name val="游ゴシック"/>
      <family val="3"/>
      <charset val="128"/>
    </font>
    <font>
      <b/>
      <sz val="12"/>
      <color theme="1"/>
      <name val="ＭＳ Ｐゴシック"/>
      <family val="3"/>
      <charset val="128"/>
    </font>
  </fonts>
  <fills count="21">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EFFFFF"/>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CCFFCC"/>
        <bgColor indexed="64"/>
      </patternFill>
    </fill>
    <fill>
      <patternFill patternType="solid">
        <fgColor theme="4" tint="0.79998168889431442"/>
        <bgColor indexed="64"/>
      </patternFill>
    </fill>
  </fills>
  <borders count="99">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top/>
      <bottom style="thin">
        <color indexed="64"/>
      </bottom>
      <diagonal/>
    </border>
    <border>
      <left/>
      <right/>
      <top style="thin">
        <color indexed="64"/>
      </top>
      <bottom/>
      <diagonal/>
    </border>
    <border>
      <left/>
      <right style="dotted">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dotted">
        <color indexed="64"/>
      </bottom>
      <diagonal/>
    </border>
    <border>
      <left style="thick">
        <color indexed="64"/>
      </left>
      <right style="thick">
        <color indexed="64"/>
      </right>
      <top style="dotted">
        <color indexed="64"/>
      </top>
      <bottom style="dotted">
        <color indexed="64"/>
      </bottom>
      <diagonal/>
    </border>
    <border>
      <left style="thick">
        <color indexed="64"/>
      </left>
      <right style="thick">
        <color indexed="64"/>
      </right>
      <top style="dotted">
        <color indexed="64"/>
      </top>
      <bottom style="thick">
        <color indexed="64"/>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dotted">
        <color indexed="64"/>
      </top>
      <bottom style="thick">
        <color indexed="64"/>
      </bottom>
      <diagonal/>
    </border>
    <border>
      <left style="thick">
        <color indexed="64"/>
      </left>
      <right style="thick">
        <color indexed="64"/>
      </right>
      <top style="dotted">
        <color indexed="64"/>
      </top>
      <bottom/>
      <diagonal/>
    </border>
    <border>
      <left style="thin">
        <color indexed="64"/>
      </left>
      <right/>
      <top style="thin">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ck">
        <color indexed="64"/>
      </right>
      <top/>
      <bottom/>
      <diagonal/>
    </border>
    <border>
      <left/>
      <right style="thick">
        <color indexed="64"/>
      </right>
      <top style="thick">
        <color indexed="64"/>
      </top>
      <bottom/>
      <diagonal/>
    </border>
    <border>
      <left style="thick">
        <color auto="1"/>
      </left>
      <right/>
      <top/>
      <bottom/>
      <diagonal/>
    </border>
    <border>
      <left/>
      <right style="thick">
        <color auto="1"/>
      </right>
      <top/>
      <bottom/>
      <diagonal/>
    </border>
    <border>
      <left style="thin">
        <color indexed="64"/>
      </left>
      <right style="thin">
        <color indexed="64"/>
      </right>
      <top style="dotted">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30">
    <xf numFmtId="0" fontId="0" fillId="0" borderId="0"/>
    <xf numFmtId="9" fontId="7" fillId="0" borderId="0" applyFont="0" applyFill="0" applyBorder="0" applyAlignment="0" applyProtection="0">
      <alignment vertical="center"/>
    </xf>
    <xf numFmtId="0" fontId="36" fillId="0" borderId="0" applyNumberFormat="0" applyFill="0" applyBorder="0" applyAlignment="0" applyProtection="0">
      <alignment vertical="top"/>
      <protection locked="0"/>
    </xf>
    <xf numFmtId="38" fontId="7" fillId="0" borderId="0" applyFont="0" applyFill="0" applyBorder="0" applyAlignment="0" applyProtection="0">
      <alignment vertical="center"/>
    </xf>
    <xf numFmtId="38" fontId="47" fillId="0" borderId="0" applyFont="0" applyFill="0" applyBorder="0" applyAlignment="0" applyProtection="0">
      <alignment vertical="center"/>
    </xf>
    <xf numFmtId="38" fontId="7" fillId="0" borderId="0" applyFont="0" applyFill="0" applyBorder="0" applyAlignment="0" applyProtection="0"/>
    <xf numFmtId="38" fontId="4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0" fillId="0" borderId="0"/>
    <xf numFmtId="0" fontId="47" fillId="0" borderId="0">
      <alignment vertical="center"/>
    </xf>
    <xf numFmtId="0" fontId="7" fillId="0" borderId="0"/>
    <xf numFmtId="0" fontId="47" fillId="0" borderId="0">
      <alignment vertical="center"/>
    </xf>
    <xf numFmtId="0" fontId="33" fillId="0" borderId="0"/>
    <xf numFmtId="0" fontId="7" fillId="0" borderId="0"/>
    <xf numFmtId="0" fontId="10" fillId="0" borderId="0"/>
    <xf numFmtId="0" fontId="47" fillId="0" borderId="0">
      <alignment vertical="center"/>
    </xf>
    <xf numFmtId="0" fontId="7" fillId="0" borderId="0">
      <alignment vertical="center"/>
    </xf>
    <xf numFmtId="0" fontId="6" fillId="0" borderId="0"/>
    <xf numFmtId="0" fontId="33" fillId="0" borderId="0"/>
    <xf numFmtId="0" fontId="6" fillId="0" borderId="0"/>
    <xf numFmtId="0" fontId="7" fillId="0" borderId="0"/>
    <xf numFmtId="0" fontId="7" fillId="0" borderId="0"/>
    <xf numFmtId="0" fontId="6" fillId="0" borderId="0"/>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24">
    <xf numFmtId="0" fontId="0" fillId="0" borderId="0" xfId="0"/>
    <xf numFmtId="0" fontId="6" fillId="0" borderId="0" xfId="0" applyFont="1" applyAlignment="1">
      <alignment horizontal="center"/>
    </xf>
    <xf numFmtId="176" fontId="6" fillId="0" borderId="0" xfId="0" applyNumberFormat="1" applyFont="1"/>
    <xf numFmtId="176" fontId="6" fillId="0" borderId="0" xfId="0" applyNumberFormat="1" applyFont="1" applyAlignment="1">
      <alignment horizontal="left"/>
    </xf>
    <xf numFmtId="0" fontId="6" fillId="0" borderId="0" xfId="0" applyFont="1"/>
    <xf numFmtId="0" fontId="8" fillId="2" borderId="0" xfId="0" applyFont="1" applyFill="1" applyAlignment="1">
      <alignment vertical="center"/>
    </xf>
    <xf numFmtId="0" fontId="0" fillId="2" borderId="0" xfId="0" applyFill="1" applyAlignment="1">
      <alignment vertical="center"/>
    </xf>
    <xf numFmtId="0" fontId="9" fillId="2" borderId="0" xfId="0" applyFont="1" applyFill="1" applyAlignment="1">
      <alignment horizontal="right" vertical="center"/>
    </xf>
    <xf numFmtId="0" fontId="10" fillId="0" borderId="0" xfId="0" applyFont="1"/>
    <xf numFmtId="0" fontId="9" fillId="2" borderId="0" xfId="0" applyFont="1" applyFill="1"/>
    <xf numFmtId="0" fontId="0" fillId="0" borderId="0" xfId="0" applyAlignment="1">
      <alignment vertical="center"/>
    </xf>
    <xf numFmtId="0" fontId="0" fillId="0" borderId="0" xfId="0" applyAlignment="1">
      <alignment horizontal="center" vertical="center"/>
    </xf>
    <xf numFmtId="38" fontId="0" fillId="0" borderId="0" xfId="0" applyNumberFormat="1" applyAlignment="1">
      <alignment horizontal="center" vertical="center" shrinkToFit="1"/>
    </xf>
    <xf numFmtId="0" fontId="10" fillId="2" borderId="0" xfId="0" applyFont="1" applyFill="1" applyAlignment="1">
      <alignment vertical="center"/>
    </xf>
    <xf numFmtId="0" fontId="10" fillId="2" borderId="0" xfId="0" applyFont="1" applyFill="1" applyAlignment="1">
      <alignment horizontal="left" vertical="center"/>
    </xf>
    <xf numFmtId="0" fontId="10" fillId="2" borderId="1" xfId="0" applyFont="1" applyFill="1" applyBorder="1" applyAlignment="1">
      <alignment vertical="center"/>
    </xf>
    <xf numFmtId="38" fontId="10" fillId="2" borderId="1" xfId="3" applyFont="1" applyFill="1" applyBorder="1" applyAlignment="1">
      <alignment vertical="center"/>
    </xf>
    <xf numFmtId="0" fontId="10" fillId="2" borderId="0" xfId="0" applyFont="1" applyFill="1" applyAlignment="1">
      <alignment horizontal="right" vertical="center"/>
    </xf>
    <xf numFmtId="38" fontId="10" fillId="3" borderId="8" xfId="0" applyNumberFormat="1" applyFont="1" applyFill="1" applyBorder="1" applyAlignment="1">
      <alignment vertical="center" shrinkToFit="1"/>
    </xf>
    <xf numFmtId="0" fontId="10" fillId="0" borderId="0" xfId="0" applyFont="1" applyAlignment="1">
      <alignment vertical="center"/>
    </xf>
    <xf numFmtId="38" fontId="10" fillId="0" borderId="9" xfId="0" applyNumberFormat="1" applyFont="1" applyBorder="1" applyAlignment="1">
      <alignment horizontal="center" vertical="center" shrinkToFit="1"/>
    </xf>
    <xf numFmtId="0" fontId="10" fillId="0" borderId="0" xfId="0" applyFont="1" applyAlignment="1">
      <alignment horizontal="center" vertical="center"/>
    </xf>
    <xf numFmtId="0" fontId="9" fillId="0" borderId="0" xfId="0" applyFont="1"/>
    <xf numFmtId="0" fontId="9" fillId="2" borderId="0" xfId="0" applyFont="1" applyFill="1" applyAlignment="1">
      <alignment horizontal="left" vertical="top"/>
    </xf>
    <xf numFmtId="0" fontId="46" fillId="0" borderId="0" xfId="0" applyFont="1"/>
    <xf numFmtId="178" fontId="10" fillId="5" borderId="7" xfId="0" applyNumberFormat="1" applyFont="1" applyFill="1" applyBorder="1" applyAlignment="1">
      <alignment vertical="center" shrinkToFit="1"/>
    </xf>
    <xf numFmtId="180" fontId="11" fillId="5" borderId="11" xfId="0" applyNumberFormat="1" applyFont="1" applyFill="1" applyBorder="1" applyAlignment="1">
      <alignment vertical="center"/>
    </xf>
    <xf numFmtId="0" fontId="0" fillId="0" borderId="0" xfId="10" applyFont="1">
      <alignment vertical="center"/>
    </xf>
    <xf numFmtId="0" fontId="9" fillId="0" borderId="0" xfId="10" applyFont="1">
      <alignment vertical="center"/>
    </xf>
    <xf numFmtId="0" fontId="48" fillId="0" borderId="0" xfId="10" applyFont="1">
      <alignment vertical="center"/>
    </xf>
    <xf numFmtId="38" fontId="9" fillId="0" borderId="0" xfId="3" applyFont="1" applyFill="1" applyBorder="1">
      <alignment vertical="center"/>
    </xf>
    <xf numFmtId="38" fontId="9" fillId="0" borderId="0" xfId="3" applyFont="1" applyFill="1">
      <alignment vertical="center"/>
    </xf>
    <xf numFmtId="176" fontId="10" fillId="0" borderId="0" xfId="0" applyNumberFormat="1" applyFont="1"/>
    <xf numFmtId="0" fontId="10" fillId="0" borderId="0" xfId="0" applyFont="1" applyAlignment="1">
      <alignment horizontal="center"/>
    </xf>
    <xf numFmtId="176" fontId="10" fillId="0" borderId="12" xfId="0" applyNumberFormat="1" applyFont="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center"/>
    </xf>
    <xf numFmtId="176" fontId="9" fillId="0" borderId="0" xfId="0" applyNumberFormat="1" applyFont="1" applyAlignment="1">
      <alignment horizontal="center" vertical="center"/>
    </xf>
    <xf numFmtId="176" fontId="9" fillId="0" borderId="0" xfId="0" applyNumberFormat="1" applyFont="1"/>
    <xf numFmtId="0" fontId="9" fillId="0" borderId="0" xfId="0" applyFont="1" applyAlignment="1">
      <alignment vertical="center"/>
    </xf>
    <xf numFmtId="38" fontId="9" fillId="0" borderId="0" xfId="3" applyFont="1" applyBorder="1" applyAlignment="1">
      <alignment vertical="center" wrapText="1"/>
    </xf>
    <xf numFmtId="38" fontId="9" fillId="0" borderId="13" xfId="3" applyFont="1" applyBorder="1" applyAlignment="1">
      <alignment vertical="center" wrapText="1"/>
    </xf>
    <xf numFmtId="0" fontId="9" fillId="0" borderId="14" xfId="0" applyFont="1" applyBorder="1" applyAlignment="1">
      <alignment horizontal="center" vertical="center"/>
    </xf>
    <xf numFmtId="179" fontId="9" fillId="0" borderId="0" xfId="3" applyNumberFormat="1" applyFont="1" applyBorder="1" applyAlignment="1">
      <alignment vertical="center"/>
    </xf>
    <xf numFmtId="0" fontId="14" fillId="0" borderId="0" xfId="19" applyFont="1">
      <alignment vertical="center"/>
    </xf>
    <xf numFmtId="0" fontId="14" fillId="2" borderId="0" xfId="10" applyFont="1" applyFill="1">
      <alignment vertical="center"/>
    </xf>
    <xf numFmtId="0" fontId="0" fillId="2" borderId="0" xfId="10" applyFont="1" applyFill="1">
      <alignment vertical="center"/>
    </xf>
    <xf numFmtId="0" fontId="15" fillId="6" borderId="15" xfId="10" applyFont="1" applyFill="1" applyBorder="1">
      <alignment vertical="center"/>
    </xf>
    <xf numFmtId="0" fontId="7" fillId="6" borderId="16" xfId="10" applyFill="1" applyBorder="1">
      <alignment vertical="center"/>
    </xf>
    <xf numFmtId="0" fontId="7" fillId="6" borderId="17" xfId="10" applyFill="1" applyBorder="1">
      <alignment vertical="center"/>
    </xf>
    <xf numFmtId="0" fontId="7" fillId="6" borderId="1" xfId="10" applyFill="1" applyBorder="1">
      <alignment vertical="center"/>
    </xf>
    <xf numFmtId="0" fontId="9" fillId="0" borderId="14" xfId="0" applyFont="1" applyBorder="1" applyAlignment="1">
      <alignment vertical="center"/>
    </xf>
    <xf numFmtId="0" fontId="10" fillId="0" borderId="0" xfId="19" applyFont="1">
      <alignment vertical="center"/>
    </xf>
    <xf numFmtId="0" fontId="16" fillId="0" borderId="0" xfId="19" applyFont="1" applyAlignment="1">
      <alignment vertical="top"/>
    </xf>
    <xf numFmtId="0" fontId="18" fillId="0" borderId="0" xfId="19" applyFont="1" applyAlignment="1">
      <alignment horizontal="center" vertical="center"/>
    </xf>
    <xf numFmtId="185" fontId="10" fillId="0" borderId="0" xfId="3" applyNumberFormat="1" applyFont="1" applyFill="1" applyBorder="1" applyAlignment="1">
      <alignment vertical="center"/>
    </xf>
    <xf numFmtId="38" fontId="10" fillId="0" borderId="0" xfId="3" applyFont="1" applyFill="1" applyBorder="1" applyAlignment="1">
      <alignment horizontal="left" vertical="center"/>
    </xf>
    <xf numFmtId="0" fontId="17" fillId="0" borderId="0" xfId="19" applyFont="1" applyAlignment="1">
      <alignment vertical="top"/>
    </xf>
    <xf numFmtId="38" fontId="10" fillId="0" borderId="0" xfId="19" applyNumberFormat="1" applyFont="1">
      <alignment vertical="center"/>
    </xf>
    <xf numFmtId="0" fontId="10" fillId="0" borderId="0" xfId="19" applyFont="1" applyAlignment="1">
      <alignment horizontal="center" vertical="center"/>
    </xf>
    <xf numFmtId="0" fontId="16" fillId="0" borderId="0" xfId="19" applyFont="1" applyAlignment="1">
      <alignment vertical="center" shrinkToFit="1"/>
    </xf>
    <xf numFmtId="0" fontId="21" fillId="0" borderId="0" xfId="19" applyFont="1">
      <alignment vertical="center"/>
    </xf>
    <xf numFmtId="0" fontId="20" fillId="0" borderId="0" xfId="19" applyFont="1">
      <alignment vertical="center"/>
    </xf>
    <xf numFmtId="0" fontId="10" fillId="0" borderId="12" xfId="0" applyFont="1" applyBorder="1" applyAlignment="1">
      <alignment horizontal="center" vertical="center" wrapText="1"/>
    </xf>
    <xf numFmtId="190" fontId="10" fillId="0" borderId="0" xfId="19" applyNumberFormat="1" applyFont="1">
      <alignment vertical="center"/>
    </xf>
    <xf numFmtId="0" fontId="17" fillId="0" borderId="9" xfId="19" applyFont="1" applyBorder="1">
      <alignment vertical="center"/>
    </xf>
    <xf numFmtId="0" fontId="10" fillId="7" borderId="9" xfId="19" applyFont="1" applyFill="1" applyBorder="1">
      <alignment vertical="center"/>
    </xf>
    <xf numFmtId="0" fontId="10" fillId="7" borderId="16" xfId="19" applyFont="1" applyFill="1" applyBorder="1">
      <alignment vertical="center"/>
    </xf>
    <xf numFmtId="0" fontId="10" fillId="7" borderId="23" xfId="19" applyFont="1" applyFill="1" applyBorder="1">
      <alignment vertical="center"/>
    </xf>
    <xf numFmtId="0" fontId="10" fillId="7" borderId="24" xfId="19" applyFont="1" applyFill="1" applyBorder="1">
      <alignment vertical="center"/>
    </xf>
    <xf numFmtId="0" fontId="20" fillId="0" borderId="0" xfId="19" applyFont="1" applyAlignment="1">
      <alignment horizontal="center" vertical="center" shrinkToFit="1"/>
    </xf>
    <xf numFmtId="0" fontId="20" fillId="0" borderId="0" xfId="19" applyFont="1" applyAlignment="1"/>
    <xf numFmtId="40" fontId="10" fillId="0" borderId="0" xfId="19" applyNumberFormat="1" applyFont="1">
      <alignment vertical="center"/>
    </xf>
    <xf numFmtId="38" fontId="10" fillId="0" borderId="0" xfId="19" applyNumberFormat="1" applyFont="1" applyAlignment="1">
      <alignment horizontal="center" vertical="center"/>
    </xf>
    <xf numFmtId="38" fontId="10" fillId="8" borderId="25" xfId="0" applyNumberFormat="1" applyFont="1" applyFill="1" applyBorder="1" applyAlignment="1">
      <alignment vertical="center"/>
    </xf>
    <xf numFmtId="38" fontId="10" fillId="8" borderId="16" xfId="19" applyNumberFormat="1" applyFont="1" applyFill="1" applyBorder="1" applyAlignment="1">
      <alignment horizontal="left" vertical="center"/>
    </xf>
    <xf numFmtId="0" fontId="10" fillId="8" borderId="10" xfId="19" applyFont="1" applyFill="1" applyBorder="1">
      <alignment vertical="center"/>
    </xf>
    <xf numFmtId="0" fontId="9" fillId="8" borderId="14"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10" fillId="11" borderId="26" xfId="19" applyFont="1" applyFill="1" applyBorder="1" applyAlignment="1">
      <alignment horizontal="center" vertical="center"/>
    </xf>
    <xf numFmtId="176" fontId="37" fillId="0" borderId="0" xfId="0" applyNumberFormat="1" applyFont="1" applyAlignment="1">
      <alignment horizontal="center" vertical="center"/>
    </xf>
    <xf numFmtId="176" fontId="37" fillId="0" borderId="0" xfId="0" applyNumberFormat="1" applyFont="1"/>
    <xf numFmtId="0" fontId="37" fillId="0" borderId="0" xfId="0" applyFont="1"/>
    <xf numFmtId="0" fontId="37" fillId="8" borderId="14" xfId="0" applyFont="1" applyFill="1" applyBorder="1" applyAlignment="1">
      <alignment horizontal="center" vertical="center" wrapText="1"/>
    </xf>
    <xf numFmtId="0" fontId="37" fillId="9" borderId="14" xfId="0" applyFont="1" applyFill="1" applyBorder="1" applyAlignment="1">
      <alignment horizontal="center" vertical="center" wrapText="1"/>
    </xf>
    <xf numFmtId="0" fontId="37" fillId="10" borderId="14" xfId="0" applyFont="1" applyFill="1" applyBorder="1" applyAlignment="1">
      <alignment horizontal="center" vertical="center" wrapText="1"/>
    </xf>
    <xf numFmtId="38" fontId="10" fillId="9" borderId="26" xfId="19" applyNumberFormat="1" applyFont="1" applyFill="1" applyBorder="1" applyAlignment="1">
      <alignment horizontal="left" vertical="center"/>
    </xf>
    <xf numFmtId="0" fontId="14" fillId="9" borderId="15" xfId="10" applyFont="1" applyFill="1" applyBorder="1">
      <alignment vertical="center"/>
    </xf>
    <xf numFmtId="0" fontId="14" fillId="9" borderId="9" xfId="10" applyFont="1" applyFill="1" applyBorder="1">
      <alignment vertical="center"/>
    </xf>
    <xf numFmtId="0" fontId="14" fillId="9" borderId="16" xfId="10" applyFont="1" applyFill="1" applyBorder="1">
      <alignment vertical="center"/>
    </xf>
    <xf numFmtId="0" fontId="10" fillId="0" borderId="0" xfId="19" applyFont="1" applyAlignment="1">
      <alignment horizontal="center" vertical="center" wrapText="1"/>
    </xf>
    <xf numFmtId="38" fontId="10" fillId="0" borderId="0" xfId="19" applyNumberFormat="1" applyFont="1" applyAlignment="1">
      <alignment horizontal="left" vertical="top" shrinkToFit="1"/>
    </xf>
    <xf numFmtId="0" fontId="10" fillId="0" borderId="0" xfId="19" applyFont="1" applyAlignment="1">
      <alignment horizontal="center" vertical="center" shrinkToFit="1"/>
    </xf>
    <xf numFmtId="0" fontId="10" fillId="8" borderId="9" xfId="19" applyFont="1" applyFill="1" applyBorder="1">
      <alignment vertical="center"/>
    </xf>
    <xf numFmtId="0" fontId="10" fillId="0" borderId="0" xfId="19" applyFont="1" applyAlignment="1">
      <alignment horizontal="left"/>
    </xf>
    <xf numFmtId="38" fontId="10" fillId="4" borderId="29" xfId="3" applyFont="1" applyFill="1" applyBorder="1" applyAlignment="1">
      <alignment vertical="center" shrinkToFit="1"/>
    </xf>
    <xf numFmtId="38" fontId="10" fillId="4" borderId="30" xfId="3" applyFont="1" applyFill="1" applyBorder="1" applyAlignment="1">
      <alignment vertical="center" shrinkToFit="1"/>
    </xf>
    <xf numFmtId="38" fontId="10" fillId="4" borderId="31" xfId="3" applyFont="1" applyFill="1" applyBorder="1" applyAlignment="1">
      <alignment vertical="center" shrinkToFit="1"/>
    </xf>
    <xf numFmtId="38" fontId="10" fillId="3" borderId="32" xfId="3" applyFont="1" applyFill="1" applyBorder="1" applyAlignment="1">
      <alignment vertical="center" shrinkToFit="1"/>
    </xf>
    <xf numFmtId="38" fontId="10" fillId="3" borderId="8" xfId="3" applyFont="1" applyFill="1" applyBorder="1" applyAlignment="1">
      <alignment vertical="center" shrinkToFit="1"/>
    </xf>
    <xf numFmtId="38" fontId="10" fillId="3" borderId="11" xfId="3" applyFont="1" applyFill="1" applyBorder="1" applyAlignment="1">
      <alignment vertical="center" shrinkToFit="1"/>
    </xf>
    <xf numFmtId="3" fontId="9" fillId="0" borderId="0" xfId="3" applyNumberFormat="1" applyFont="1" applyBorder="1" applyAlignment="1">
      <alignment vertical="center"/>
    </xf>
    <xf numFmtId="0" fontId="7" fillId="0" borderId="0" xfId="19">
      <alignment vertical="center"/>
    </xf>
    <xf numFmtId="38" fontId="7" fillId="8" borderId="9" xfId="19" applyNumberFormat="1" applyFill="1" applyBorder="1" applyAlignment="1">
      <alignment horizontal="right" vertical="center"/>
    </xf>
    <xf numFmtId="38" fontId="7" fillId="9" borderId="33" xfId="19" applyNumberFormat="1" applyFill="1" applyBorder="1" applyAlignment="1">
      <alignment horizontal="right" vertical="center"/>
    </xf>
    <xf numFmtId="38" fontId="7" fillId="11" borderId="34" xfId="19" applyNumberFormat="1" applyFill="1" applyBorder="1">
      <alignment vertical="center"/>
    </xf>
    <xf numFmtId="0" fontId="9" fillId="0" borderId="35" xfId="0" applyFont="1" applyBorder="1" applyAlignment="1">
      <alignment horizontal="center" vertical="center" wrapText="1"/>
    </xf>
    <xf numFmtId="0" fontId="9" fillId="0" borderId="35" xfId="0" applyFont="1" applyBorder="1" applyAlignment="1">
      <alignment horizontal="center" vertical="center"/>
    </xf>
    <xf numFmtId="0" fontId="9" fillId="0" borderId="0" xfId="0" applyFont="1" applyAlignment="1">
      <alignment horizontal="center" vertical="center" wrapText="1"/>
    </xf>
    <xf numFmtId="0" fontId="9" fillId="0" borderId="18" xfId="10" applyFont="1" applyBorder="1" applyAlignment="1">
      <alignment vertical="center" wrapText="1"/>
    </xf>
    <xf numFmtId="0" fontId="9" fillId="0" borderId="19" xfId="10" applyFont="1" applyBorder="1" applyAlignment="1">
      <alignment vertical="center" wrapText="1"/>
    </xf>
    <xf numFmtId="0" fontId="9" fillId="0" borderId="14" xfId="0" applyFont="1" applyBorder="1" applyAlignment="1">
      <alignment horizontal="center" vertical="center" wrapText="1"/>
    </xf>
    <xf numFmtId="49" fontId="10" fillId="0" borderId="0" xfId="0" applyNumberFormat="1" applyFont="1" applyAlignment="1">
      <alignment vertical="center"/>
    </xf>
    <xf numFmtId="0" fontId="0" fillId="0" borderId="0" xfId="0" applyAlignment="1">
      <alignment vertical="center" wrapText="1"/>
    </xf>
    <xf numFmtId="184" fontId="9" fillId="0" borderId="0" xfId="0" applyNumberFormat="1" applyFont="1"/>
    <xf numFmtId="38" fontId="10" fillId="4" borderId="37" xfId="3" applyFont="1" applyFill="1" applyBorder="1" applyAlignment="1">
      <alignment vertical="center" shrinkToFit="1"/>
    </xf>
    <xf numFmtId="38" fontId="10" fillId="3" borderId="33" xfId="3" applyFont="1" applyFill="1" applyBorder="1" applyAlignment="1">
      <alignment vertical="center" shrinkToFit="1"/>
    </xf>
    <xf numFmtId="0" fontId="9" fillId="0" borderId="0" xfId="0" applyFont="1" applyAlignment="1">
      <alignment vertical="center" wrapText="1"/>
    </xf>
    <xf numFmtId="178" fontId="37" fillId="0" borderId="0" xfId="0" applyNumberFormat="1" applyFont="1"/>
    <xf numFmtId="0" fontId="41" fillId="9" borderId="1" xfId="10" applyFont="1" applyFill="1" applyBorder="1">
      <alignment vertical="center"/>
    </xf>
    <xf numFmtId="0" fontId="41" fillId="9" borderId="0" xfId="10" applyFont="1" applyFill="1">
      <alignment vertical="center"/>
    </xf>
    <xf numFmtId="0" fontId="41" fillId="9" borderId="17" xfId="10" applyFont="1" applyFill="1" applyBorder="1">
      <alignment vertical="center"/>
    </xf>
    <xf numFmtId="0" fontId="41" fillId="9" borderId="1" xfId="10" applyFont="1" applyFill="1" applyBorder="1" applyAlignment="1">
      <alignment vertical="center" wrapText="1"/>
    </xf>
    <xf numFmtId="0" fontId="41" fillId="9" borderId="0" xfId="10" applyFont="1" applyFill="1" applyAlignment="1">
      <alignment vertical="center" wrapText="1"/>
    </xf>
    <xf numFmtId="0" fontId="41" fillId="9" borderId="17" xfId="10" applyFont="1" applyFill="1" applyBorder="1" applyAlignment="1">
      <alignment vertical="center" wrapText="1"/>
    </xf>
    <xf numFmtId="0" fontId="41" fillId="9" borderId="1" xfId="10" applyFont="1" applyFill="1" applyBorder="1" applyAlignment="1">
      <alignment vertical="top"/>
    </xf>
    <xf numFmtId="0" fontId="41" fillId="6" borderId="1" xfId="10" applyFont="1" applyFill="1" applyBorder="1" applyAlignment="1">
      <alignment vertical="top"/>
    </xf>
    <xf numFmtId="0" fontId="41" fillId="6" borderId="17" xfId="10" applyFont="1" applyFill="1" applyBorder="1" applyAlignment="1">
      <alignment vertical="top"/>
    </xf>
    <xf numFmtId="0" fontId="41" fillId="6" borderId="17" xfId="10" applyFont="1" applyFill="1" applyBorder="1" applyAlignment="1">
      <alignment vertical="top" wrapText="1"/>
    </xf>
    <xf numFmtId="0" fontId="41" fillId="6" borderId="10" xfId="10" applyFont="1" applyFill="1" applyBorder="1">
      <alignment vertical="center"/>
    </xf>
    <xf numFmtId="0" fontId="41" fillId="6" borderId="24" xfId="10" applyFont="1" applyFill="1" applyBorder="1">
      <alignment vertical="center"/>
    </xf>
    <xf numFmtId="0" fontId="41" fillId="9" borderId="10" xfId="10" applyFont="1" applyFill="1" applyBorder="1">
      <alignment vertical="center"/>
    </xf>
    <xf numFmtId="0" fontId="41" fillId="9" borderId="23" xfId="10" applyFont="1" applyFill="1" applyBorder="1">
      <alignment vertical="center"/>
    </xf>
    <xf numFmtId="0" fontId="41" fillId="9" borderId="24" xfId="10" applyFont="1" applyFill="1" applyBorder="1">
      <alignment vertical="center"/>
    </xf>
    <xf numFmtId="182" fontId="9" fillId="0" borderId="12" xfId="0" applyNumberFormat="1" applyFont="1" applyBorder="1" applyAlignment="1">
      <alignment horizontal="center"/>
    </xf>
    <xf numFmtId="0" fontId="0" fillId="0" borderId="12" xfId="0" applyBorder="1" applyAlignment="1">
      <alignment vertical="center"/>
    </xf>
    <xf numFmtId="0" fontId="49" fillId="0" borderId="0" xfId="0" applyFont="1" applyAlignment="1">
      <alignment vertical="center"/>
    </xf>
    <xf numFmtId="0" fontId="49" fillId="0" borderId="12" xfId="0" applyFont="1" applyBorder="1" applyAlignment="1">
      <alignment vertical="center"/>
    </xf>
    <xf numFmtId="0" fontId="49" fillId="0" borderId="12" xfId="0" applyFont="1" applyBorder="1" applyAlignment="1">
      <alignment horizontal="right" vertical="center"/>
    </xf>
    <xf numFmtId="0" fontId="50" fillId="0" borderId="38" xfId="0" applyFont="1" applyBorder="1" applyAlignment="1">
      <alignment horizontal="left" vertical="center" wrapText="1"/>
    </xf>
    <xf numFmtId="49" fontId="10" fillId="0" borderId="0" xfId="0" applyNumberFormat="1" applyFont="1" applyAlignment="1">
      <alignment horizontal="center" vertical="center"/>
    </xf>
    <xf numFmtId="0" fontId="45" fillId="0" borderId="35" xfId="0" applyFont="1" applyBorder="1" applyAlignment="1">
      <alignment horizontal="center" vertical="center" wrapText="1"/>
    </xf>
    <xf numFmtId="0" fontId="9" fillId="2" borderId="0" xfId="0" applyFont="1" applyFill="1" applyAlignment="1">
      <alignment vertical="top" wrapText="1"/>
    </xf>
    <xf numFmtId="0" fontId="9" fillId="0" borderId="0" xfId="10" applyFont="1" applyAlignment="1">
      <alignment horizontal="left" vertical="center"/>
    </xf>
    <xf numFmtId="0" fontId="51" fillId="0" borderId="35" xfId="0" applyFont="1" applyBorder="1" applyAlignment="1">
      <alignment horizontal="center" vertical="center" wrapText="1"/>
    </xf>
    <xf numFmtId="0" fontId="9" fillId="0" borderId="0" xfId="10" applyFont="1" applyAlignment="1">
      <alignment horizontal="left" vertical="top" wrapText="1" indent="1"/>
    </xf>
    <xf numFmtId="0" fontId="9" fillId="0" borderId="39" xfId="0" applyFont="1" applyBorder="1" applyAlignment="1">
      <alignment vertical="center"/>
    </xf>
    <xf numFmtId="0" fontId="9" fillId="0" borderId="37" xfId="0" applyFont="1" applyBorder="1" applyAlignment="1">
      <alignment vertical="center" wrapText="1"/>
    </xf>
    <xf numFmtId="0" fontId="9" fillId="0" borderId="36" xfId="0" applyFont="1" applyBorder="1" applyAlignment="1">
      <alignment vertical="center"/>
    </xf>
    <xf numFmtId="0" fontId="9" fillId="0" borderId="19" xfId="0" applyFont="1" applyBorder="1" applyAlignment="1">
      <alignment vertical="center" wrapText="1"/>
    </xf>
    <xf numFmtId="0" fontId="9" fillId="0" borderId="21" xfId="0" applyFont="1" applyBorder="1" applyAlignment="1">
      <alignment vertical="center"/>
    </xf>
    <xf numFmtId="0" fontId="9" fillId="0" borderId="40" xfId="0" applyFont="1" applyBorder="1" applyAlignment="1">
      <alignment vertical="center"/>
    </xf>
    <xf numFmtId="0" fontId="9" fillId="0" borderId="22" xfId="0" applyFont="1" applyBorder="1" applyAlignment="1">
      <alignment vertical="center" wrapText="1"/>
    </xf>
    <xf numFmtId="0" fontId="9" fillId="0" borderId="41" xfId="0" applyFont="1" applyBorder="1" applyAlignment="1">
      <alignment vertical="center" wrapText="1"/>
    </xf>
    <xf numFmtId="0" fontId="9" fillId="0" borderId="18" xfId="0" applyFont="1" applyBorder="1" applyAlignment="1">
      <alignment vertical="center" wrapText="1"/>
    </xf>
    <xf numFmtId="0" fontId="9" fillId="0" borderId="42" xfId="0" applyFont="1" applyBorder="1" applyAlignment="1">
      <alignment vertical="center" wrapText="1"/>
    </xf>
    <xf numFmtId="0" fontId="9" fillId="0" borderId="42" xfId="0" applyFont="1" applyBorder="1" applyAlignment="1">
      <alignment vertical="center"/>
    </xf>
    <xf numFmtId="0" fontId="52" fillId="0" borderId="12" xfId="0" applyFont="1" applyBorder="1" applyAlignment="1">
      <alignment vertical="center"/>
    </xf>
    <xf numFmtId="0" fontId="52" fillId="0" borderId="0" xfId="0" applyFont="1" applyAlignment="1">
      <alignment vertical="center"/>
    </xf>
    <xf numFmtId="0" fontId="53" fillId="0" borderId="0" xfId="10" applyFont="1">
      <alignment vertical="center"/>
    </xf>
    <xf numFmtId="192" fontId="9" fillId="0" borderId="0" xfId="0" applyNumberFormat="1" applyFont="1" applyAlignment="1">
      <alignment horizontal="center"/>
    </xf>
    <xf numFmtId="195" fontId="9" fillId="0" borderId="0" xfId="10" applyNumberFormat="1" applyFont="1">
      <alignment vertical="center"/>
    </xf>
    <xf numFmtId="195" fontId="6" fillId="0" borderId="0" xfId="0" applyNumberFormat="1" applyFont="1"/>
    <xf numFmtId="195" fontId="6" fillId="0" borderId="0" xfId="0" applyNumberFormat="1" applyFont="1" applyAlignment="1">
      <alignment horizontal="left"/>
    </xf>
    <xf numFmtId="195" fontId="6" fillId="0" borderId="0" xfId="0" applyNumberFormat="1" applyFont="1" applyAlignment="1">
      <alignment horizontal="center"/>
    </xf>
    <xf numFmtId="0" fontId="6" fillId="0" borderId="0" xfId="22" applyAlignment="1">
      <alignment horizontal="left"/>
    </xf>
    <xf numFmtId="0" fontId="6" fillId="0" borderId="0" xfId="22" applyAlignment="1">
      <alignment horizontal="center"/>
    </xf>
    <xf numFmtId="0" fontId="6" fillId="0" borderId="0" xfId="22" applyAlignment="1">
      <alignment vertical="center"/>
    </xf>
    <xf numFmtId="0" fontId="6" fillId="0" borderId="0" xfId="22" applyAlignment="1">
      <alignment horizontal="distributed" vertical="center"/>
    </xf>
    <xf numFmtId="0" fontId="9" fillId="0" borderId="40" xfId="0" applyFont="1" applyBorder="1" applyAlignment="1">
      <alignment horizontal="center" vertical="center"/>
    </xf>
    <xf numFmtId="188" fontId="6" fillId="0" borderId="0" xfId="24" applyNumberFormat="1" applyFont="1" applyAlignment="1">
      <alignment horizontal="right"/>
    </xf>
    <xf numFmtId="188" fontId="6" fillId="0" borderId="0" xfId="24" applyNumberFormat="1" applyFont="1" applyAlignment="1">
      <alignment horizontal="right" vertical="center"/>
    </xf>
    <xf numFmtId="189" fontId="6" fillId="0" borderId="0" xfId="24" applyNumberFormat="1" applyFont="1" applyAlignment="1">
      <alignment horizontal="right" vertical="center"/>
    </xf>
    <xf numFmtId="189" fontId="6" fillId="0" borderId="0" xfId="24" applyNumberFormat="1" applyFont="1" applyAlignment="1">
      <alignment horizontal="right"/>
    </xf>
    <xf numFmtId="2" fontId="9" fillId="0" borderId="0" xfId="0" applyNumberFormat="1" applyFont="1" applyAlignment="1">
      <alignment vertical="center"/>
    </xf>
    <xf numFmtId="183" fontId="9" fillId="0" borderId="0" xfId="0" applyNumberFormat="1" applyFont="1" applyAlignment="1">
      <alignment vertical="center"/>
    </xf>
    <xf numFmtId="176" fontId="9" fillId="0" borderId="42" xfId="0" applyNumberFormat="1" applyFont="1" applyBorder="1" applyAlignment="1">
      <alignment horizontal="center" vertical="center"/>
    </xf>
    <xf numFmtId="3" fontId="9" fillId="0" borderId="0" xfId="0" applyNumberFormat="1" applyFont="1" applyAlignment="1">
      <alignment vertical="center"/>
    </xf>
    <xf numFmtId="4" fontId="9" fillId="12" borderId="14" xfId="0" applyNumberFormat="1" applyFont="1" applyFill="1" applyBorder="1" applyAlignment="1">
      <alignment vertical="center"/>
    </xf>
    <xf numFmtId="0" fontId="9" fillId="0" borderId="20" xfId="0" applyFont="1" applyBorder="1" applyAlignment="1">
      <alignment horizontal="center" vertical="center" wrapText="1"/>
    </xf>
    <xf numFmtId="0" fontId="50" fillId="0" borderId="0" xfId="0" applyFont="1" applyAlignment="1">
      <alignment horizontal="center" vertical="center" wrapText="1"/>
    </xf>
    <xf numFmtId="0" fontId="9" fillId="0" borderId="41" xfId="10" applyFont="1" applyBorder="1" applyAlignment="1">
      <alignment vertical="center" wrapText="1"/>
    </xf>
    <xf numFmtId="0" fontId="7" fillId="0" borderId="0" xfId="10">
      <alignment vertical="center"/>
    </xf>
    <xf numFmtId="0" fontId="54" fillId="0" borderId="0" xfId="0" applyFont="1" applyAlignment="1">
      <alignment vertical="center" wrapText="1"/>
    </xf>
    <xf numFmtId="0" fontId="9" fillId="0" borderId="30" xfId="10" applyFont="1" applyBorder="1" applyAlignment="1">
      <alignment horizontal="center" vertical="center"/>
    </xf>
    <xf numFmtId="0" fontId="9" fillId="0" borderId="13" xfId="10" applyFont="1" applyBorder="1" applyAlignment="1">
      <alignment horizontal="center" vertical="center"/>
    </xf>
    <xf numFmtId="0" fontId="9" fillId="0" borderId="20" xfId="10" applyFont="1" applyBorder="1" applyAlignment="1">
      <alignment horizontal="center" vertical="center"/>
    </xf>
    <xf numFmtId="4" fontId="9" fillId="0" borderId="30" xfId="0" applyNumberFormat="1" applyFont="1" applyBorder="1" applyAlignment="1">
      <alignment vertical="center"/>
    </xf>
    <xf numFmtId="4" fontId="9" fillId="0" borderId="13" xfId="0" applyNumberFormat="1" applyFont="1" applyBorder="1" applyAlignment="1">
      <alignment vertical="center"/>
    </xf>
    <xf numFmtId="4" fontId="9" fillId="0" borderId="20" xfId="0" applyNumberFormat="1" applyFont="1" applyBorder="1" applyAlignment="1">
      <alignment vertical="center"/>
    </xf>
    <xf numFmtId="4" fontId="9" fillId="13" borderId="30" xfId="0" applyNumberFormat="1" applyFont="1" applyFill="1" applyBorder="1" applyAlignment="1">
      <alignment vertical="center"/>
    </xf>
    <xf numFmtId="4" fontId="9" fillId="13" borderId="13" xfId="0" applyNumberFormat="1" applyFont="1" applyFill="1" applyBorder="1" applyAlignment="1">
      <alignment vertical="center"/>
    </xf>
    <xf numFmtId="4" fontId="45" fillId="13" borderId="13" xfId="0" applyNumberFormat="1" applyFont="1" applyFill="1" applyBorder="1" applyAlignment="1">
      <alignment vertical="center"/>
    </xf>
    <xf numFmtId="4" fontId="45" fillId="13" borderId="20" xfId="0" applyNumberFormat="1" applyFont="1" applyFill="1" applyBorder="1" applyAlignment="1">
      <alignment vertical="center"/>
    </xf>
    <xf numFmtId="4" fontId="9" fillId="14" borderId="30" xfId="0" applyNumberFormat="1" applyFont="1" applyFill="1" applyBorder="1" applyAlignment="1">
      <alignment vertical="center"/>
    </xf>
    <xf numFmtId="4" fontId="9" fillId="14" borderId="13" xfId="0" applyNumberFormat="1" applyFont="1" applyFill="1" applyBorder="1" applyAlignment="1">
      <alignment vertical="center"/>
    </xf>
    <xf numFmtId="4" fontId="9" fillId="14" borderId="20" xfId="0" applyNumberFormat="1" applyFont="1" applyFill="1" applyBorder="1" applyAlignment="1">
      <alignment vertical="center"/>
    </xf>
    <xf numFmtId="4" fontId="9" fillId="11" borderId="30" xfId="0" applyNumberFormat="1" applyFont="1" applyFill="1" applyBorder="1" applyAlignment="1">
      <alignment vertical="center"/>
    </xf>
    <xf numFmtId="4" fontId="9" fillId="11" borderId="13" xfId="0" applyNumberFormat="1" applyFont="1" applyFill="1" applyBorder="1" applyAlignment="1">
      <alignment vertical="center"/>
    </xf>
    <xf numFmtId="4" fontId="9" fillId="11" borderId="20" xfId="0" applyNumberFormat="1" applyFont="1" applyFill="1" applyBorder="1" applyAlignment="1">
      <alignment vertical="center"/>
    </xf>
    <xf numFmtId="0" fontId="55" fillId="9" borderId="1" xfId="10" applyFont="1" applyFill="1" applyBorder="1" applyAlignment="1">
      <alignment vertical="top"/>
    </xf>
    <xf numFmtId="0" fontId="9" fillId="0" borderId="37" xfId="10" applyFont="1" applyBorder="1" applyAlignment="1">
      <alignment vertical="center" wrapText="1"/>
    </xf>
    <xf numFmtId="0" fontId="9" fillId="0" borderId="0" xfId="10" applyFont="1" applyAlignment="1">
      <alignment vertical="center" wrapText="1"/>
    </xf>
    <xf numFmtId="0" fontId="9" fillId="0" borderId="0" xfId="10" applyFont="1" applyAlignment="1">
      <alignment horizontal="left" vertical="center" wrapText="1"/>
    </xf>
    <xf numFmtId="0" fontId="9" fillId="0" borderId="0" xfId="10" applyFont="1" applyAlignment="1">
      <alignment vertical="center" shrinkToFit="1"/>
    </xf>
    <xf numFmtId="176" fontId="7" fillId="0" borderId="0" xfId="0" applyNumberFormat="1" applyFont="1"/>
    <xf numFmtId="0" fontId="9" fillId="0" borderId="39" xfId="10" applyFont="1" applyBorder="1">
      <alignment vertical="center"/>
    </xf>
    <xf numFmtId="0" fontId="7" fillId="0" borderId="0" xfId="0" applyFont="1" applyAlignment="1">
      <alignment horizontal="center"/>
    </xf>
    <xf numFmtId="0" fontId="9" fillId="0" borderId="36" xfId="10" applyFont="1" applyBorder="1">
      <alignment vertical="center"/>
    </xf>
    <xf numFmtId="176" fontId="7" fillId="0" borderId="0" xfId="0" applyNumberFormat="1" applyFont="1" applyAlignment="1">
      <alignment horizontal="center" vertical="center" wrapText="1"/>
    </xf>
    <xf numFmtId="176" fontId="9" fillId="0" borderId="14" xfId="0" applyNumberFormat="1" applyFont="1" applyBorder="1" applyAlignment="1">
      <alignment horizontal="center" vertical="center" wrapText="1"/>
    </xf>
    <xf numFmtId="0" fontId="9" fillId="0" borderId="21" xfId="10" applyFont="1" applyBorder="1">
      <alignment vertical="center"/>
    </xf>
    <xf numFmtId="195" fontId="7" fillId="0" borderId="0" xfId="0" applyNumberFormat="1" applyFont="1"/>
    <xf numFmtId="195" fontId="7" fillId="0" borderId="0" xfId="0" applyNumberFormat="1" applyFont="1" applyAlignment="1">
      <alignment horizontal="left"/>
    </xf>
    <xf numFmtId="195" fontId="7" fillId="0" borderId="0" xfId="0" applyNumberFormat="1" applyFont="1" applyAlignment="1">
      <alignment horizontal="center"/>
    </xf>
    <xf numFmtId="0" fontId="9" fillId="0" borderId="39" xfId="0" applyFont="1" applyBorder="1" applyAlignment="1">
      <alignment horizontal="center" vertical="center"/>
    </xf>
    <xf numFmtId="0" fontId="9" fillId="0" borderId="37" xfId="0" applyFont="1" applyBorder="1" applyAlignment="1">
      <alignment horizontal="center" vertical="center" wrapText="1"/>
    </xf>
    <xf numFmtId="0" fontId="9" fillId="0" borderId="37" xfId="0" applyFont="1" applyBorder="1" applyAlignment="1">
      <alignment horizontal="center" vertical="center"/>
    </xf>
    <xf numFmtId="0" fontId="9" fillId="0" borderId="41" xfId="0" applyFont="1" applyBorder="1" applyAlignment="1">
      <alignment horizontal="center" vertical="center"/>
    </xf>
    <xf numFmtId="0" fontId="9" fillId="0" borderId="30" xfId="0" applyFont="1" applyBorder="1" applyAlignment="1">
      <alignment horizontal="center" vertical="center"/>
    </xf>
    <xf numFmtId="0" fontId="9" fillId="0" borderId="36" xfId="0" applyFont="1" applyBorder="1" applyAlignment="1">
      <alignment horizontal="center" vertical="center"/>
    </xf>
    <xf numFmtId="0" fontId="9" fillId="0" borderId="12" xfId="0" applyFont="1" applyBorder="1" applyAlignment="1">
      <alignment horizontal="center" vertical="center" wrapText="1"/>
    </xf>
    <xf numFmtId="0" fontId="0" fillId="0" borderId="0" xfId="10" applyFont="1" applyAlignment="1">
      <alignment horizontal="center" vertical="center"/>
    </xf>
    <xf numFmtId="0" fontId="7" fillId="0" borderId="0" xfId="10" applyAlignment="1">
      <alignment horizontal="center" vertical="center"/>
    </xf>
    <xf numFmtId="38" fontId="7" fillId="0" borderId="0" xfId="3" applyFont="1" applyBorder="1" applyAlignment="1">
      <alignment horizontal="center" vertical="center"/>
    </xf>
    <xf numFmtId="38" fontId="9" fillId="0" borderId="0" xfId="3" applyFont="1" applyBorder="1" applyAlignment="1">
      <alignment horizontal="center" vertical="center"/>
    </xf>
    <xf numFmtId="0" fontId="9" fillId="0" borderId="0" xfId="10" applyFont="1" applyAlignment="1">
      <alignment horizontal="center" vertical="center"/>
    </xf>
    <xf numFmtId="0" fontId="9" fillId="0" borderId="0" xfId="10" applyFont="1" applyAlignment="1">
      <alignment horizontal="center" vertical="center" wrapText="1"/>
    </xf>
    <xf numFmtId="176" fontId="7" fillId="0" borderId="0" xfId="0" applyNumberFormat="1" applyFont="1" applyAlignment="1">
      <alignment horizontal="center" vertical="center"/>
    </xf>
    <xf numFmtId="0" fontId="7" fillId="0" borderId="0" xfId="0" applyFont="1" applyAlignment="1">
      <alignment horizontal="center" vertical="center"/>
    </xf>
    <xf numFmtId="194" fontId="7" fillId="0" borderId="0" xfId="0" applyNumberFormat="1" applyFont="1" applyAlignment="1">
      <alignment horizontal="center" vertical="center"/>
    </xf>
    <xf numFmtId="177" fontId="7" fillId="0" borderId="0" xfId="0" applyNumberFormat="1" applyFont="1" applyAlignment="1">
      <alignment horizontal="center" vertical="center"/>
    </xf>
    <xf numFmtId="176" fontId="6" fillId="0" borderId="0" xfId="0" applyNumberFormat="1" applyFont="1" applyAlignment="1">
      <alignment horizontal="center" vertical="center"/>
    </xf>
    <xf numFmtId="0" fontId="8" fillId="0" borderId="0" xfId="0" applyFont="1" applyAlignment="1">
      <alignment vertical="center"/>
    </xf>
    <xf numFmtId="49" fontId="9" fillId="0" borderId="0" xfId="0" applyNumberFormat="1" applyFont="1" applyAlignment="1">
      <alignment horizontal="center" vertical="center"/>
    </xf>
    <xf numFmtId="4" fontId="9" fillId="16" borderId="30" xfId="0" applyNumberFormat="1" applyFont="1" applyFill="1" applyBorder="1" applyAlignment="1">
      <alignment vertical="center"/>
    </xf>
    <xf numFmtId="4" fontId="9" fillId="16" borderId="13" xfId="0" applyNumberFormat="1" applyFont="1" applyFill="1" applyBorder="1" applyAlignment="1">
      <alignment vertical="center"/>
    </xf>
    <xf numFmtId="4" fontId="9" fillId="16" borderId="20" xfId="0" applyNumberFormat="1" applyFont="1" applyFill="1" applyBorder="1" applyAlignment="1">
      <alignment vertical="center"/>
    </xf>
    <xf numFmtId="4" fontId="9" fillId="0" borderId="0" xfId="0" applyNumberFormat="1" applyFont="1" applyAlignment="1">
      <alignment vertical="center"/>
    </xf>
    <xf numFmtId="4" fontId="9" fillId="8" borderId="14" xfId="0" applyNumberFormat="1" applyFont="1" applyFill="1" applyBorder="1" applyAlignment="1">
      <alignment vertical="center"/>
    </xf>
    <xf numFmtId="4" fontId="9" fillId="9" borderId="14" xfId="0" applyNumberFormat="1" applyFont="1" applyFill="1" applyBorder="1" applyAlignment="1">
      <alignment vertical="center"/>
    </xf>
    <xf numFmtId="4" fontId="9" fillId="10" borderId="14" xfId="0" applyNumberFormat="1" applyFont="1" applyFill="1" applyBorder="1" applyAlignment="1">
      <alignment vertical="center"/>
    </xf>
    <xf numFmtId="193" fontId="7" fillId="0" borderId="0" xfId="0" applyNumberFormat="1" applyFont="1" applyAlignment="1">
      <alignment horizontal="center" vertical="center"/>
    </xf>
    <xf numFmtId="0" fontId="0" fillId="9" borderId="2" xfId="19" applyFont="1" applyFill="1" applyBorder="1" applyAlignment="1">
      <alignment horizontal="center" vertical="center" shrinkToFit="1"/>
    </xf>
    <xf numFmtId="181" fontId="9" fillId="0" borderId="0" xfId="0" applyNumberFormat="1" applyFont="1" applyAlignment="1">
      <alignment vertical="center"/>
    </xf>
    <xf numFmtId="176" fontId="9" fillId="0" borderId="0" xfId="0" applyNumberFormat="1" applyFont="1" applyAlignment="1">
      <alignment vertical="center"/>
    </xf>
    <xf numFmtId="0" fontId="8" fillId="0" borderId="0" xfId="0" applyFont="1" applyAlignment="1">
      <alignment horizontal="left" vertical="center"/>
    </xf>
    <xf numFmtId="197" fontId="9" fillId="0" borderId="30" xfId="0" applyNumberFormat="1" applyFont="1" applyBorder="1" applyAlignment="1">
      <alignment horizontal="center" vertical="center"/>
    </xf>
    <xf numFmtId="197" fontId="9" fillId="0" borderId="13" xfId="0" applyNumberFormat="1" applyFont="1" applyBorder="1" applyAlignment="1">
      <alignment horizontal="center" vertical="center"/>
    </xf>
    <xf numFmtId="197" fontId="9" fillId="0" borderId="20" xfId="0" applyNumberFormat="1" applyFont="1" applyBorder="1" applyAlignment="1">
      <alignment horizontal="center" vertical="center"/>
    </xf>
    <xf numFmtId="197" fontId="9" fillId="0" borderId="14" xfId="0" applyNumberFormat="1" applyFont="1" applyBorder="1" applyAlignment="1">
      <alignment horizontal="center" vertical="center"/>
    </xf>
    <xf numFmtId="197" fontId="9" fillId="0" borderId="0" xfId="0" applyNumberFormat="1" applyFont="1" applyAlignment="1">
      <alignment horizontal="center" vertical="center"/>
    </xf>
    <xf numFmtId="197" fontId="9" fillId="0" borderId="0" xfId="10" applyNumberFormat="1" applyFont="1">
      <alignment vertical="center"/>
    </xf>
    <xf numFmtId="197" fontId="9" fillId="0" borderId="18" xfId="0" applyNumberFormat="1" applyFont="1" applyBorder="1" applyAlignment="1">
      <alignment horizontal="center" vertical="center"/>
    </xf>
    <xf numFmtId="197" fontId="9" fillId="0" borderId="12" xfId="0" applyNumberFormat="1" applyFont="1" applyBorder="1" applyAlignment="1">
      <alignment horizontal="center" vertical="center"/>
    </xf>
    <xf numFmtId="0" fontId="57" fillId="0" borderId="0" xfId="25" applyFont="1"/>
    <xf numFmtId="49" fontId="35" fillId="0" borderId="0" xfId="23" applyNumberFormat="1" applyFont="1" applyAlignment="1">
      <alignment vertical="center"/>
    </xf>
    <xf numFmtId="49" fontId="35" fillId="0" borderId="0" xfId="23" applyNumberFormat="1" applyFont="1"/>
    <xf numFmtId="49" fontId="35" fillId="0" borderId="0" xfId="25" applyNumberFormat="1" applyFont="1" applyAlignment="1">
      <alignment vertical="center"/>
    </xf>
    <xf numFmtId="0" fontId="36" fillId="0" borderId="0" xfId="2" applyAlignment="1" applyProtection="1"/>
    <xf numFmtId="49" fontId="60" fillId="0" borderId="0" xfId="0" applyNumberFormat="1" applyFont="1" applyAlignment="1">
      <alignment horizontal="left" vertical="top"/>
    </xf>
    <xf numFmtId="49" fontId="60" fillId="0" borderId="0" xfId="0" applyNumberFormat="1" applyFont="1" applyAlignment="1">
      <alignment horizontal="right" vertical="top"/>
    </xf>
    <xf numFmtId="38" fontId="62" fillId="0" borderId="0" xfId="3" applyFont="1" applyAlignment="1">
      <alignment horizontal="right" vertical="top"/>
    </xf>
    <xf numFmtId="38" fontId="62" fillId="0" borderId="12" xfId="3" applyFont="1" applyBorder="1" applyAlignment="1">
      <alignment horizontal="right" vertical="top"/>
    </xf>
    <xf numFmtId="37" fontId="60" fillId="0" borderId="0" xfId="0" applyNumberFormat="1" applyFont="1" applyAlignment="1">
      <alignment horizontal="right"/>
    </xf>
    <xf numFmtId="37" fontId="60" fillId="0" borderId="0" xfId="0" quotePrefix="1" applyNumberFormat="1" applyFont="1" applyAlignment="1">
      <alignment horizontal="right"/>
    </xf>
    <xf numFmtId="49" fontId="63" fillId="0" borderId="0" xfId="17" applyNumberFormat="1" applyFont="1" applyAlignment="1">
      <alignment vertical="center"/>
    </xf>
    <xf numFmtId="0" fontId="65" fillId="0" borderId="0" xfId="0" applyFont="1" applyAlignment="1">
      <alignment vertical="center" wrapText="1"/>
    </xf>
    <xf numFmtId="0" fontId="0" fillId="0" borderId="0" xfId="0" applyAlignment="1">
      <alignment horizontal="right" vertical="center"/>
    </xf>
    <xf numFmtId="0" fontId="67" fillId="0" borderId="39" xfId="0" applyFont="1" applyBorder="1" applyAlignment="1">
      <alignment vertical="center"/>
    </xf>
    <xf numFmtId="0" fontId="68" fillId="0" borderId="37" xfId="0" applyFont="1" applyBorder="1" applyAlignment="1">
      <alignment vertical="center"/>
    </xf>
    <xf numFmtId="0" fontId="68" fillId="0" borderId="41" xfId="0" applyFont="1" applyBorder="1" applyAlignment="1">
      <alignment vertical="center"/>
    </xf>
    <xf numFmtId="0" fontId="68" fillId="0" borderId="30" xfId="0" applyFont="1" applyBorder="1" applyAlignment="1">
      <alignment vertical="center"/>
    </xf>
    <xf numFmtId="0" fontId="68" fillId="0" borderId="39" xfId="0" applyFont="1" applyBorder="1" applyAlignment="1">
      <alignment vertical="center"/>
    </xf>
    <xf numFmtId="0" fontId="68" fillId="0" borderId="30" xfId="0" applyFont="1" applyBorder="1" applyAlignment="1">
      <alignment horizontal="left" vertical="center"/>
    </xf>
    <xf numFmtId="0" fontId="69" fillId="0" borderId="54" xfId="0" applyFont="1" applyBorder="1" applyAlignment="1">
      <alignment vertical="center"/>
    </xf>
    <xf numFmtId="0" fontId="68" fillId="0" borderId="19" xfId="0" applyFont="1" applyBorder="1" applyAlignment="1">
      <alignment vertical="center" wrapText="1"/>
    </xf>
    <xf numFmtId="0" fontId="68" fillId="0" borderId="37" xfId="0" applyFont="1" applyBorder="1" applyAlignment="1">
      <alignment vertical="center" wrapText="1"/>
    </xf>
    <xf numFmtId="0" fontId="68" fillId="0" borderId="21" xfId="0" applyFont="1" applyBorder="1" applyAlignment="1">
      <alignment vertical="center"/>
    </xf>
    <xf numFmtId="0" fontId="68" fillId="0" borderId="0" xfId="0" applyFont="1" applyAlignment="1">
      <alignment vertical="center" wrapText="1"/>
    </xf>
    <xf numFmtId="0" fontId="68" fillId="0" borderId="40" xfId="0" applyFont="1" applyBorder="1" applyAlignment="1">
      <alignment vertical="center"/>
    </xf>
    <xf numFmtId="0" fontId="68" fillId="0" borderId="22" xfId="0" applyFont="1" applyBorder="1" applyAlignment="1">
      <alignment vertical="center" wrapText="1"/>
    </xf>
    <xf numFmtId="0" fontId="68" fillId="0" borderId="41" xfId="0" applyFont="1" applyBorder="1" applyAlignment="1">
      <alignment vertical="center" wrapText="1"/>
    </xf>
    <xf numFmtId="0" fontId="68" fillId="0" borderId="18" xfId="0" applyFont="1" applyBorder="1" applyAlignment="1">
      <alignment vertical="center" wrapText="1"/>
    </xf>
    <xf numFmtId="0" fontId="68" fillId="0" borderId="36" xfId="0" applyFont="1" applyBorder="1" applyAlignment="1">
      <alignment vertical="center"/>
    </xf>
    <xf numFmtId="0" fontId="68" fillId="0" borderId="42" xfId="0" applyFont="1" applyBorder="1" applyAlignment="1">
      <alignment vertical="center" wrapText="1"/>
    </xf>
    <xf numFmtId="176" fontId="7" fillId="0" borderId="14" xfId="0" applyNumberFormat="1" applyFont="1" applyBorder="1" applyAlignment="1">
      <alignment horizontal="center" vertical="center" wrapText="1"/>
    </xf>
    <xf numFmtId="191" fontId="7" fillId="0" borderId="30" xfId="0" applyNumberFormat="1" applyFont="1" applyBorder="1"/>
    <xf numFmtId="191" fontId="7" fillId="0" borderId="13" xfId="0" applyNumberFormat="1" applyFont="1" applyBorder="1"/>
    <xf numFmtId="191" fontId="7" fillId="0" borderId="20" xfId="0" applyNumberFormat="1" applyFont="1" applyBorder="1"/>
    <xf numFmtId="197" fontId="73" fillId="0" borderId="0" xfId="10" applyNumberFormat="1" applyFont="1">
      <alignment vertical="center"/>
    </xf>
    <xf numFmtId="0" fontId="46" fillId="0" borderId="0" xfId="0" applyFont="1" applyAlignment="1">
      <alignment horizontal="left" vertical="center" wrapText="1"/>
    </xf>
    <xf numFmtId="39" fontId="60" fillId="0" borderId="0" xfId="0" applyNumberFormat="1" applyFont="1" applyAlignment="1">
      <alignment horizontal="right"/>
    </xf>
    <xf numFmtId="199" fontId="60" fillId="0" borderId="0" xfId="0" applyNumberFormat="1" applyFont="1" applyAlignment="1">
      <alignment horizontal="right"/>
    </xf>
    <xf numFmtId="49" fontId="60" fillId="11" borderId="13" xfId="0" applyNumberFormat="1" applyFont="1" applyFill="1" applyBorder="1" applyAlignment="1">
      <alignment horizontal="left" vertical="top"/>
    </xf>
    <xf numFmtId="37" fontId="60" fillId="11" borderId="0" xfId="0" applyNumberFormat="1" applyFont="1" applyFill="1" applyAlignment="1">
      <alignment horizontal="right"/>
    </xf>
    <xf numFmtId="0" fontId="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center" vertical="center" wrapText="1"/>
    </xf>
    <xf numFmtId="0" fontId="45" fillId="0" borderId="0" xfId="0" applyFont="1" applyAlignment="1">
      <alignment horizontal="center" vertical="center" wrapText="1"/>
    </xf>
    <xf numFmtId="4" fontId="45" fillId="0" borderId="13" xfId="0" applyNumberFormat="1" applyFont="1" applyBorder="1" applyAlignment="1">
      <alignment vertical="center"/>
    </xf>
    <xf numFmtId="4" fontId="45" fillId="0" borderId="20" xfId="0" applyNumberFormat="1" applyFont="1" applyBorder="1" applyAlignment="1">
      <alignment vertical="center"/>
    </xf>
    <xf numFmtId="0" fontId="9" fillId="0" borderId="12" xfId="10" applyFont="1" applyBorder="1" applyAlignment="1">
      <alignment vertical="center" wrapText="1"/>
    </xf>
    <xf numFmtId="0" fontId="9" fillId="0" borderId="0" xfId="0" applyFont="1" applyAlignment="1">
      <alignment horizontal="right" vertical="center"/>
    </xf>
    <xf numFmtId="0" fontId="9" fillId="0" borderId="21" xfId="0" applyFont="1" applyBorder="1" applyAlignment="1">
      <alignment horizontal="center" vertical="center"/>
    </xf>
    <xf numFmtId="0" fontId="9" fillId="0" borderId="21" xfId="0" applyFont="1" applyBorder="1" applyAlignment="1">
      <alignment horizontal="center" vertical="center" wrapText="1" shrinkToFit="1"/>
    </xf>
    <xf numFmtId="0" fontId="46" fillId="0" borderId="0" xfId="0" applyFont="1" applyAlignment="1">
      <alignment horizontal="center" vertical="center" wrapText="1" shrinkToFit="1"/>
    </xf>
    <xf numFmtId="38" fontId="10" fillId="0" borderId="0" xfId="0" applyNumberFormat="1" applyFont="1" applyAlignment="1">
      <alignment vertical="center"/>
    </xf>
    <xf numFmtId="38" fontId="10" fillId="0" borderId="0" xfId="0" applyNumberFormat="1" applyFont="1" applyAlignment="1">
      <alignment vertical="center" shrinkToFit="1"/>
    </xf>
    <xf numFmtId="38" fontId="10" fillId="0" borderId="0" xfId="3" applyFont="1" applyFill="1" applyBorder="1" applyAlignment="1">
      <alignment vertical="center" shrinkToFit="1"/>
    </xf>
    <xf numFmtId="0" fontId="10" fillId="11" borderId="1" xfId="0" applyFont="1" applyFill="1" applyBorder="1" applyAlignment="1">
      <alignment horizontal="center" vertical="center"/>
    </xf>
    <xf numFmtId="38" fontId="10" fillId="11" borderId="10" xfId="0" applyNumberFormat="1" applyFont="1" applyFill="1" applyBorder="1" applyAlignment="1">
      <alignment vertical="center"/>
    </xf>
    <xf numFmtId="38" fontId="10" fillId="11" borderId="2" xfId="3" applyFont="1" applyFill="1" applyBorder="1" applyAlignment="1">
      <alignment vertical="center"/>
    </xf>
    <xf numFmtId="38" fontId="10" fillId="11" borderId="3" xfId="3" applyFont="1" applyFill="1" applyBorder="1" applyAlignment="1">
      <alignment vertical="center"/>
    </xf>
    <xf numFmtId="0" fontId="10" fillId="18" borderId="15" xfId="0" applyFont="1" applyFill="1" applyBorder="1" applyAlignment="1">
      <alignment vertical="center"/>
    </xf>
    <xf numFmtId="0" fontId="10" fillId="18" borderId="9" xfId="0" applyFont="1" applyFill="1" applyBorder="1" applyAlignment="1">
      <alignment vertical="center"/>
    </xf>
    <xf numFmtId="0" fontId="10" fillId="18" borderId="43" xfId="0" applyFont="1" applyFill="1" applyBorder="1" applyAlignment="1">
      <alignment vertical="center"/>
    </xf>
    <xf numFmtId="38" fontId="10" fillId="18" borderId="10" xfId="3" applyFont="1" applyFill="1" applyBorder="1" applyAlignment="1">
      <alignment vertical="center"/>
    </xf>
    <xf numFmtId="0" fontId="10" fillId="18" borderId="4" xfId="0" applyFont="1" applyFill="1" applyBorder="1" applyAlignment="1">
      <alignment horizontal="center" vertical="center" shrinkToFit="1"/>
    </xf>
    <xf numFmtId="0" fontId="10" fillId="18" borderId="5" xfId="0" applyFont="1" applyFill="1" applyBorder="1" applyAlignment="1">
      <alignment horizontal="center" vertical="center" shrinkToFit="1"/>
    </xf>
    <xf numFmtId="0" fontId="10" fillId="18" borderId="6" xfId="0" applyFont="1" applyFill="1" applyBorder="1" applyAlignment="1">
      <alignment horizontal="center" vertical="center" shrinkToFit="1"/>
    </xf>
    <xf numFmtId="3" fontId="38" fillId="11" borderId="20" xfId="0" applyNumberFormat="1" applyFont="1" applyFill="1" applyBorder="1" applyAlignment="1">
      <alignment vertical="center"/>
    </xf>
    <xf numFmtId="38" fontId="10" fillId="18" borderId="44" xfId="0" applyNumberFormat="1" applyFont="1" applyFill="1" applyBorder="1" applyAlignment="1">
      <alignment vertical="center"/>
    </xf>
    <xf numFmtId="0" fontId="10" fillId="18" borderId="7" xfId="0" applyFont="1" applyFill="1" applyBorder="1" applyAlignment="1">
      <alignment horizontal="center" vertical="center" shrinkToFit="1"/>
    </xf>
    <xf numFmtId="38" fontId="11" fillId="11" borderId="0" xfId="3" applyFont="1" applyFill="1" applyBorder="1" applyAlignment="1">
      <alignment vertical="center" shrinkToFit="1"/>
    </xf>
    <xf numFmtId="38" fontId="10" fillId="11" borderId="27" xfId="3" applyFont="1" applyFill="1" applyBorder="1" applyAlignment="1">
      <alignment vertical="center" shrinkToFit="1"/>
    </xf>
    <xf numFmtId="38" fontId="10" fillId="11" borderId="13" xfId="3" applyFont="1" applyFill="1" applyBorder="1" applyAlignment="1">
      <alignment vertical="center" shrinkToFit="1"/>
    </xf>
    <xf numFmtId="38" fontId="10" fillId="11" borderId="28" xfId="3" applyFont="1" applyFill="1" applyBorder="1" applyAlignment="1">
      <alignment vertical="center" shrinkToFit="1"/>
    </xf>
    <xf numFmtId="38" fontId="11" fillId="11" borderId="2" xfId="3" applyFont="1" applyFill="1" applyBorder="1" applyAlignment="1">
      <alignment vertical="center"/>
    </xf>
    <xf numFmtId="0" fontId="82" fillId="2" borderId="0" xfId="0" applyFont="1" applyFill="1" applyAlignment="1">
      <alignment vertical="center"/>
    </xf>
    <xf numFmtId="0" fontId="11" fillId="0" borderId="0" xfId="0" applyFont="1" applyAlignment="1">
      <alignment horizontal="center" wrapText="1"/>
    </xf>
    <xf numFmtId="176" fontId="9" fillId="0" borderId="14" xfId="0" applyNumberFormat="1" applyFont="1" applyBorder="1" applyAlignment="1">
      <alignment horizontal="center" vertical="center"/>
    </xf>
    <xf numFmtId="0" fontId="9" fillId="0" borderId="39" xfId="10" applyFont="1" applyBorder="1" applyAlignment="1">
      <alignment vertical="center" wrapText="1"/>
    </xf>
    <xf numFmtId="0" fontId="9" fillId="0" borderId="21" xfId="10" applyFont="1" applyBorder="1" applyAlignment="1">
      <alignment vertical="center" wrapText="1"/>
    </xf>
    <xf numFmtId="0" fontId="9" fillId="0" borderId="0" xfId="0" applyFont="1" applyAlignment="1">
      <alignment horizontal="left" vertical="center"/>
    </xf>
    <xf numFmtId="0" fontId="10" fillId="0" borderId="0" xfId="0" applyFont="1" applyAlignment="1">
      <alignment horizontal="center" vertical="center" shrinkToFit="1"/>
    </xf>
    <xf numFmtId="38" fontId="14" fillId="0" borderId="0" xfId="3" applyFont="1" applyFill="1" applyBorder="1" applyAlignment="1">
      <alignment vertical="center" shrinkToFit="1"/>
    </xf>
    <xf numFmtId="176" fontId="83" fillId="0" borderId="0" xfId="0" applyNumberFormat="1" applyFont="1"/>
    <xf numFmtId="0" fontId="84" fillId="2" borderId="0" xfId="0" applyFont="1" applyFill="1" applyAlignment="1">
      <alignment vertical="center"/>
    </xf>
    <xf numFmtId="0" fontId="9" fillId="0" borderId="0" xfId="0" quotePrefix="1" applyFont="1" applyAlignment="1">
      <alignment horizontal="center" vertical="center"/>
    </xf>
    <xf numFmtId="3" fontId="38" fillId="18" borderId="20" xfId="0" applyNumberFormat="1" applyFont="1" applyFill="1" applyBorder="1" applyAlignment="1">
      <alignment vertical="center"/>
    </xf>
    <xf numFmtId="3" fontId="38" fillId="0" borderId="59" xfId="0" applyNumberFormat="1" applyFont="1" applyBorder="1" applyAlignment="1" applyProtection="1">
      <alignment horizontal="center" vertical="center"/>
      <protection locked="0"/>
    </xf>
    <xf numFmtId="3" fontId="38" fillId="0" borderId="60" xfId="0" applyNumberFormat="1" applyFont="1" applyBorder="1" applyAlignment="1" applyProtection="1">
      <alignment horizontal="center" vertical="center"/>
      <protection locked="0"/>
    </xf>
    <xf numFmtId="3" fontId="38" fillId="0" borderId="61" xfId="0" applyNumberFormat="1" applyFont="1" applyBorder="1" applyAlignment="1" applyProtection="1">
      <alignment horizontal="center" vertical="center"/>
      <protection locked="0"/>
    </xf>
    <xf numFmtId="0" fontId="85" fillId="2" borderId="0" xfId="10" applyFont="1" applyFill="1">
      <alignment vertical="center"/>
    </xf>
    <xf numFmtId="0" fontId="86" fillId="2" borderId="0" xfId="10" applyFont="1" applyFill="1">
      <alignment vertical="center"/>
    </xf>
    <xf numFmtId="0" fontId="0" fillId="0" borderId="18" xfId="0" applyBorder="1" applyAlignment="1">
      <alignment vertical="center"/>
    </xf>
    <xf numFmtId="200" fontId="9" fillId="0" borderId="0" xfId="0" applyNumberFormat="1" applyFont="1"/>
    <xf numFmtId="191" fontId="9" fillId="0" borderId="0" xfId="0" applyNumberFormat="1" applyFont="1"/>
    <xf numFmtId="4" fontId="9" fillId="11" borderId="14" xfId="0" applyNumberFormat="1" applyFont="1" applyFill="1" applyBorder="1" applyAlignment="1">
      <alignment vertical="center"/>
    </xf>
    <xf numFmtId="201" fontId="9" fillId="0" borderId="0" xfId="0" applyNumberFormat="1" applyFont="1" applyAlignment="1">
      <alignment vertical="center"/>
    </xf>
    <xf numFmtId="0" fontId="0" fillId="0" borderId="0" xfId="0" applyAlignment="1">
      <alignment vertical="center" shrinkToFit="1"/>
    </xf>
    <xf numFmtId="0" fontId="9" fillId="19" borderId="83" xfId="0" applyFont="1" applyFill="1" applyBorder="1"/>
    <xf numFmtId="4" fontId="9" fillId="19" borderId="84" xfId="0" applyNumberFormat="1" applyFont="1" applyFill="1" applyBorder="1" applyAlignment="1">
      <alignment vertical="center"/>
    </xf>
    <xf numFmtId="3" fontId="38" fillId="19" borderId="84" xfId="0" applyNumberFormat="1" applyFont="1" applyFill="1" applyBorder="1" applyAlignment="1" applyProtection="1">
      <alignment vertical="center"/>
      <protection locked="0"/>
    </xf>
    <xf numFmtId="0" fontId="9" fillId="19" borderId="84" xfId="0" applyFont="1" applyFill="1" applyBorder="1"/>
    <xf numFmtId="0" fontId="9" fillId="19" borderId="85" xfId="0" applyFont="1" applyFill="1" applyBorder="1"/>
    <xf numFmtId="0" fontId="0" fillId="19" borderId="86" xfId="0" applyFill="1" applyBorder="1"/>
    <xf numFmtId="0" fontId="10" fillId="19" borderId="0" xfId="0" applyFont="1" applyFill="1"/>
    <xf numFmtId="0" fontId="0" fillId="19" borderId="0" xfId="0" applyFill="1" applyAlignment="1">
      <alignment vertical="center"/>
    </xf>
    <xf numFmtId="4" fontId="9" fillId="19" borderId="0" xfId="0" applyNumberFormat="1" applyFont="1" applyFill="1" applyAlignment="1">
      <alignment vertical="center"/>
    </xf>
    <xf numFmtId="0" fontId="9" fillId="19" borderId="0" xfId="0" applyFont="1" applyFill="1"/>
    <xf numFmtId="0" fontId="9" fillId="19" borderId="87" xfId="0" applyFont="1" applyFill="1" applyBorder="1"/>
    <xf numFmtId="0" fontId="0" fillId="19" borderId="88" xfId="0" applyFill="1" applyBorder="1" applyAlignment="1">
      <alignment vertical="center"/>
    </xf>
    <xf numFmtId="0" fontId="0" fillId="19" borderId="89" xfId="0" applyFill="1" applyBorder="1" applyAlignment="1">
      <alignment vertical="center"/>
    </xf>
    <xf numFmtId="0" fontId="9" fillId="19" borderId="89" xfId="10" applyFont="1" applyFill="1" applyBorder="1" applyAlignment="1">
      <alignment vertical="center" wrapText="1"/>
    </xf>
    <xf numFmtId="0" fontId="0" fillId="19" borderId="90" xfId="0" applyFill="1" applyBorder="1" applyAlignment="1">
      <alignment vertical="center"/>
    </xf>
    <xf numFmtId="4" fontId="9" fillId="19" borderId="89" xfId="0" applyNumberFormat="1" applyFont="1" applyFill="1" applyBorder="1" applyAlignment="1">
      <alignment vertical="center"/>
    </xf>
    <xf numFmtId="0" fontId="10" fillId="19" borderId="84" xfId="0" applyFont="1" applyFill="1" applyBorder="1" applyAlignment="1">
      <alignment wrapText="1"/>
    </xf>
    <xf numFmtId="0" fontId="0" fillId="19" borderId="88" xfId="0" applyFill="1" applyBorder="1"/>
    <xf numFmtId="0" fontId="10" fillId="19" borderId="89" xfId="0" applyFont="1" applyFill="1" applyBorder="1" applyAlignment="1">
      <alignment wrapText="1"/>
    </xf>
    <xf numFmtId="0" fontId="10" fillId="19" borderId="90" xfId="0" applyFont="1" applyFill="1" applyBorder="1" applyAlignment="1">
      <alignment wrapText="1"/>
    </xf>
    <xf numFmtId="0" fontId="0" fillId="19" borderId="83" xfId="0" applyFill="1" applyBorder="1"/>
    <xf numFmtId="0" fontId="10" fillId="19" borderId="84" xfId="0" applyFont="1" applyFill="1" applyBorder="1"/>
    <xf numFmtId="0" fontId="0" fillId="19" borderId="84" xfId="0" applyFill="1" applyBorder="1" applyAlignment="1">
      <alignment vertical="center"/>
    </xf>
    <xf numFmtId="0" fontId="0" fillId="19" borderId="85" xfId="0" applyFill="1" applyBorder="1" applyAlignment="1">
      <alignment vertical="center"/>
    </xf>
    <xf numFmtId="0" fontId="10" fillId="19" borderId="89" xfId="0" applyFont="1" applyFill="1" applyBorder="1"/>
    <xf numFmtId="0" fontId="9" fillId="19" borderId="89" xfId="0" applyFont="1" applyFill="1" applyBorder="1"/>
    <xf numFmtId="0" fontId="9" fillId="19" borderId="84" xfId="10" applyFont="1" applyFill="1" applyBorder="1" applyAlignment="1">
      <alignment vertical="center" wrapText="1"/>
    </xf>
    <xf numFmtId="176" fontId="0" fillId="0" borderId="21" xfId="3" applyNumberFormat="1" applyFont="1" applyFill="1" applyBorder="1">
      <alignment vertical="center"/>
    </xf>
    <xf numFmtId="176" fontId="0" fillId="0" borderId="0" xfId="3" applyNumberFormat="1" applyFont="1" applyFill="1" applyBorder="1">
      <alignment vertical="center"/>
    </xf>
    <xf numFmtId="176" fontId="0" fillId="0" borderId="18" xfId="3" applyNumberFormat="1" applyFont="1" applyFill="1" applyBorder="1">
      <alignment vertical="center"/>
    </xf>
    <xf numFmtId="176" fontId="0" fillId="0" borderId="13" xfId="3" applyNumberFormat="1" applyFont="1" applyFill="1" applyBorder="1">
      <alignment vertical="center"/>
    </xf>
    <xf numFmtId="176" fontId="0" fillId="0" borderId="56" xfId="0" applyNumberFormat="1" applyBorder="1" applyAlignment="1">
      <alignment vertical="center"/>
    </xf>
    <xf numFmtId="176" fontId="0" fillId="0" borderId="40" xfId="3" applyNumberFormat="1" applyFont="1" applyFill="1" applyBorder="1">
      <alignment vertical="center"/>
    </xf>
    <xf numFmtId="176" fontId="0" fillId="0" borderId="22" xfId="3" applyNumberFormat="1" applyFont="1" applyFill="1" applyBorder="1">
      <alignment vertical="center"/>
    </xf>
    <xf numFmtId="176" fontId="0" fillId="0" borderId="42" xfId="3" applyNumberFormat="1" applyFont="1" applyFill="1" applyBorder="1">
      <alignment vertical="center"/>
    </xf>
    <xf numFmtId="176" fontId="0" fillId="0" borderId="14" xfId="3" applyNumberFormat="1" applyFont="1" applyFill="1" applyBorder="1">
      <alignment vertical="center"/>
    </xf>
    <xf numFmtId="176" fontId="0" fillId="0" borderId="57" xfId="0" applyNumberFormat="1" applyBorder="1" applyAlignment="1">
      <alignment vertical="center"/>
    </xf>
    <xf numFmtId="176" fontId="0" fillId="0" borderId="39" xfId="3" applyNumberFormat="1" applyFont="1" applyFill="1" applyBorder="1">
      <alignment vertical="center"/>
    </xf>
    <xf numFmtId="176" fontId="0" fillId="0" borderId="37" xfId="3" applyNumberFormat="1" applyFont="1" applyFill="1" applyBorder="1">
      <alignment vertical="center"/>
    </xf>
    <xf numFmtId="176" fontId="0" fillId="0" borderId="41" xfId="3" applyNumberFormat="1" applyFont="1" applyFill="1" applyBorder="1">
      <alignment vertical="center"/>
    </xf>
    <xf numFmtId="176" fontId="0" fillId="0" borderId="30" xfId="3" applyNumberFormat="1" applyFont="1" applyFill="1" applyBorder="1">
      <alignment vertical="center"/>
    </xf>
    <xf numFmtId="0" fontId="71" fillId="0" borderId="0" xfId="0" applyFont="1" applyAlignment="1">
      <alignment horizontal="center" vertical="center"/>
    </xf>
    <xf numFmtId="38" fontId="0" fillId="0" borderId="0" xfId="3" applyFont="1" applyFill="1">
      <alignment vertical="center"/>
    </xf>
    <xf numFmtId="176" fontId="0" fillId="0" borderId="36" xfId="3" applyNumberFormat="1" applyFont="1" applyFill="1" applyBorder="1">
      <alignment vertical="center"/>
    </xf>
    <xf numFmtId="176" fontId="0" fillId="0" borderId="12" xfId="3" applyNumberFormat="1" applyFont="1" applyFill="1" applyBorder="1">
      <alignment vertical="center"/>
    </xf>
    <xf numFmtId="176" fontId="0" fillId="0" borderId="19" xfId="3" applyNumberFormat="1" applyFont="1" applyFill="1" applyBorder="1">
      <alignment vertical="center"/>
    </xf>
    <xf numFmtId="176" fontId="0" fillId="0" borderId="20" xfId="3" applyNumberFormat="1" applyFont="1" applyFill="1" applyBorder="1">
      <alignment vertical="center"/>
    </xf>
    <xf numFmtId="38" fontId="72" fillId="0" borderId="0" xfId="3" applyFont="1" applyFill="1" applyBorder="1">
      <alignment vertical="center"/>
    </xf>
    <xf numFmtId="197" fontId="9" fillId="0" borderId="39" xfId="0" applyNumberFormat="1" applyFont="1" applyBorder="1" applyAlignment="1">
      <alignment horizontal="center" vertical="center"/>
    </xf>
    <xf numFmtId="197" fontId="9" fillId="0" borderId="37" xfId="0" applyNumberFormat="1" applyFont="1" applyBorder="1" applyAlignment="1">
      <alignment horizontal="center" vertical="center"/>
    </xf>
    <xf numFmtId="197" fontId="9" fillId="0" borderId="21" xfId="0" applyNumberFormat="1" applyFont="1" applyBorder="1" applyAlignment="1">
      <alignment horizontal="center" vertical="center"/>
    </xf>
    <xf numFmtId="197" fontId="9" fillId="0" borderId="40" xfId="0" applyNumberFormat="1" applyFont="1" applyBorder="1" applyAlignment="1">
      <alignment horizontal="center" vertical="center"/>
    </xf>
    <xf numFmtId="197" fontId="9" fillId="0" borderId="22" xfId="0" applyNumberFormat="1" applyFont="1" applyBorder="1" applyAlignment="1">
      <alignment horizontal="center" vertical="center"/>
    </xf>
    <xf numFmtId="197" fontId="9" fillId="0" borderId="42" xfId="0" applyNumberFormat="1" applyFont="1" applyBorder="1" applyAlignment="1">
      <alignment horizontal="center" vertical="center"/>
    </xf>
    <xf numFmtId="197" fontId="9" fillId="0" borderId="41" xfId="0" applyNumberFormat="1" applyFont="1" applyBorder="1" applyAlignment="1">
      <alignment horizontal="center" vertical="center"/>
    </xf>
    <xf numFmtId="197" fontId="9" fillId="0" borderId="36" xfId="0" applyNumberFormat="1" applyFont="1" applyBorder="1" applyAlignment="1">
      <alignment horizontal="center" vertical="center"/>
    </xf>
    <xf numFmtId="197" fontId="9" fillId="0" borderId="19" xfId="0" applyNumberFormat="1" applyFont="1" applyBorder="1" applyAlignment="1">
      <alignment horizontal="center" vertical="center"/>
    </xf>
    <xf numFmtId="197" fontId="9" fillId="0" borderId="0" xfId="6" applyNumberFormat="1" applyFont="1" applyFill="1" applyAlignment="1">
      <alignment horizontal="center" vertical="center"/>
    </xf>
    <xf numFmtId="0" fontId="11" fillId="19" borderId="0" xfId="0" applyFont="1" applyFill="1" applyAlignment="1">
      <alignment horizontal="center" wrapText="1"/>
    </xf>
    <xf numFmtId="0" fontId="10" fillId="20" borderId="15" xfId="0" applyFont="1" applyFill="1" applyBorder="1" applyAlignment="1">
      <alignment vertical="center"/>
    </xf>
    <xf numFmtId="0" fontId="10" fillId="20" borderId="9" xfId="0" applyFont="1" applyFill="1" applyBorder="1" applyAlignment="1">
      <alignment vertical="center"/>
    </xf>
    <xf numFmtId="0" fontId="10" fillId="20" borderId="43" xfId="0" applyFont="1" applyFill="1" applyBorder="1" applyAlignment="1">
      <alignment vertical="center"/>
    </xf>
    <xf numFmtId="38" fontId="79" fillId="20" borderId="7" xfId="0" applyNumberFormat="1" applyFont="1" applyFill="1" applyBorder="1" applyAlignment="1">
      <alignment vertical="center"/>
    </xf>
    <xf numFmtId="38" fontId="10" fillId="20" borderId="10" xfId="3" applyFont="1" applyFill="1" applyBorder="1" applyAlignment="1">
      <alignment vertical="center"/>
    </xf>
    <xf numFmtId="38" fontId="10" fillId="20" borderId="2" xfId="3" applyFont="1" applyFill="1" applyBorder="1" applyAlignment="1">
      <alignment vertical="center"/>
    </xf>
    <xf numFmtId="38" fontId="10" fillId="20" borderId="3" xfId="3" applyFont="1" applyFill="1" applyBorder="1" applyAlignment="1">
      <alignment vertical="center"/>
    </xf>
    <xf numFmtId="38" fontId="79" fillId="20" borderId="11" xfId="3" applyFont="1" applyFill="1" applyBorder="1" applyAlignment="1">
      <alignment vertical="center"/>
    </xf>
    <xf numFmtId="0" fontId="10" fillId="20" borderId="4" xfId="0" applyFont="1" applyFill="1" applyBorder="1" applyAlignment="1">
      <alignment horizontal="center" vertical="center"/>
    </xf>
    <xf numFmtId="0" fontId="10" fillId="20" borderId="4" xfId="0" applyFont="1" applyFill="1" applyBorder="1" applyAlignment="1">
      <alignment horizontal="center" vertical="center" shrinkToFit="1"/>
    </xf>
    <xf numFmtId="0" fontId="10" fillId="20" borderId="5" xfId="0" applyFont="1" applyFill="1" applyBorder="1" applyAlignment="1">
      <alignment horizontal="center" vertical="center" shrinkToFit="1"/>
    </xf>
    <xf numFmtId="0" fontId="10" fillId="20" borderId="6" xfId="0" applyFont="1" applyFill="1" applyBorder="1" applyAlignment="1">
      <alignment horizontal="center" vertical="center" shrinkToFit="1"/>
    </xf>
    <xf numFmtId="0" fontId="10" fillId="20" borderId="0" xfId="0" applyFont="1" applyFill="1" applyAlignment="1">
      <alignment vertical="center"/>
    </xf>
    <xf numFmtId="38" fontId="79" fillId="20" borderId="0" xfId="3" applyFont="1" applyFill="1" applyBorder="1" applyAlignment="1">
      <alignment vertical="center" shrinkToFit="1"/>
    </xf>
    <xf numFmtId="38" fontId="14" fillId="20" borderId="27" xfId="3" applyFont="1" applyFill="1" applyBorder="1" applyAlignment="1">
      <alignment vertical="center" shrinkToFit="1"/>
    </xf>
    <xf numFmtId="38" fontId="14" fillId="20" borderId="13" xfId="3" applyFont="1" applyFill="1" applyBorder="1" applyAlignment="1">
      <alignment vertical="center" shrinkToFit="1"/>
    </xf>
    <xf numFmtId="0" fontId="10" fillId="20" borderId="1" xfId="0" applyFont="1" applyFill="1" applyBorder="1" applyAlignment="1">
      <alignment horizontal="center" vertical="center"/>
    </xf>
    <xf numFmtId="38" fontId="14" fillId="20" borderId="37" xfId="3" applyFont="1" applyFill="1" applyBorder="1" applyAlignment="1">
      <alignment vertical="center" shrinkToFit="1"/>
    </xf>
    <xf numFmtId="38" fontId="14" fillId="20" borderId="29" xfId="3" applyFont="1" applyFill="1" applyBorder="1" applyAlignment="1">
      <alignment vertical="center" shrinkToFit="1"/>
    </xf>
    <xf numFmtId="38" fontId="14" fillId="20" borderId="30" xfId="3" applyFont="1" applyFill="1" applyBorder="1" applyAlignment="1">
      <alignment vertical="center" shrinkToFit="1"/>
    </xf>
    <xf numFmtId="38" fontId="10" fillId="20" borderId="10" xfId="0" applyNumberFormat="1" applyFont="1" applyFill="1" applyBorder="1" applyAlignment="1">
      <alignment vertical="center"/>
    </xf>
    <xf numFmtId="38" fontId="10" fillId="20" borderId="25" xfId="0" applyNumberFormat="1" applyFont="1" applyFill="1" applyBorder="1" applyAlignment="1">
      <alignment vertical="center"/>
    </xf>
    <xf numFmtId="38" fontId="14" fillId="20" borderId="33" xfId="3" applyFont="1" applyFill="1" applyBorder="1" applyAlignment="1">
      <alignment vertical="center" shrinkToFit="1"/>
    </xf>
    <xf numFmtId="38" fontId="14" fillId="20" borderId="32" xfId="3" applyFont="1" applyFill="1" applyBorder="1" applyAlignment="1">
      <alignment vertical="center" shrinkToFit="1"/>
    </xf>
    <xf numFmtId="38" fontId="14" fillId="20" borderId="8" xfId="3" applyFont="1" applyFill="1" applyBorder="1" applyAlignment="1">
      <alignment vertical="center" shrinkToFit="1"/>
    </xf>
    <xf numFmtId="197" fontId="9" fillId="11" borderId="30" xfId="0" applyNumberFormat="1" applyFont="1" applyFill="1" applyBorder="1" applyAlignment="1">
      <alignment horizontal="center" vertical="center"/>
    </xf>
    <xf numFmtId="197" fontId="9" fillId="11" borderId="13" xfId="0" applyNumberFormat="1" applyFont="1" applyFill="1" applyBorder="1" applyAlignment="1">
      <alignment horizontal="center" vertical="center"/>
    </xf>
    <xf numFmtId="197" fontId="9" fillId="11" borderId="20" xfId="0" applyNumberFormat="1" applyFont="1" applyFill="1" applyBorder="1" applyAlignment="1">
      <alignment horizontal="center" vertical="center"/>
    </xf>
    <xf numFmtId="3" fontId="38" fillId="11" borderId="72" xfId="0" applyNumberFormat="1" applyFont="1" applyFill="1" applyBorder="1" applyAlignment="1" applyProtection="1">
      <alignment vertical="center"/>
      <protection locked="0"/>
    </xf>
    <xf numFmtId="3" fontId="38" fillId="11" borderId="74" xfId="0" applyNumberFormat="1" applyFont="1" applyFill="1" applyBorder="1" applyAlignment="1" applyProtection="1">
      <alignment vertical="center"/>
      <protection locked="0"/>
    </xf>
    <xf numFmtId="3" fontId="38" fillId="11" borderId="73" xfId="0" applyNumberFormat="1" applyFont="1" applyFill="1" applyBorder="1" applyAlignment="1" applyProtection="1">
      <alignment vertical="center"/>
      <protection locked="0"/>
    </xf>
    <xf numFmtId="3" fontId="38" fillId="11" borderId="72" xfId="0" applyNumberFormat="1" applyFont="1" applyFill="1" applyBorder="1" applyAlignment="1" applyProtection="1">
      <alignment horizontal="center" vertical="center"/>
      <protection locked="0"/>
    </xf>
    <xf numFmtId="3" fontId="38" fillId="11" borderId="74" xfId="0" applyNumberFormat="1" applyFont="1" applyFill="1" applyBorder="1" applyAlignment="1" applyProtection="1">
      <alignment horizontal="center" vertical="center"/>
      <protection locked="0"/>
    </xf>
    <xf numFmtId="3" fontId="38" fillId="11" borderId="73" xfId="0" applyNumberFormat="1" applyFont="1" applyFill="1" applyBorder="1" applyAlignment="1" applyProtection="1">
      <alignment horizontal="center" vertical="center"/>
      <protection locked="0"/>
    </xf>
    <xf numFmtId="0" fontId="9" fillId="0" borderId="0" xfId="0" applyFont="1" applyAlignment="1">
      <alignment horizontal="center" vertical="center" wrapText="1" shrinkToFit="1"/>
    </xf>
    <xf numFmtId="4" fontId="9" fillId="0" borderId="18" xfId="0" applyNumberFormat="1" applyFont="1" applyBorder="1" applyAlignment="1">
      <alignment vertical="center"/>
    </xf>
    <xf numFmtId="0" fontId="9" fillId="11" borderId="14" xfId="0" applyFont="1" applyFill="1" applyBorder="1" applyAlignment="1">
      <alignment horizontal="center" vertical="center"/>
    </xf>
    <xf numFmtId="197" fontId="9" fillId="11" borderId="18" xfId="0" applyNumberFormat="1" applyFont="1" applyFill="1" applyBorder="1" applyAlignment="1">
      <alignment horizontal="center" vertical="center"/>
    </xf>
    <xf numFmtId="193" fontId="9" fillId="11" borderId="18" xfId="0" applyNumberFormat="1" applyFont="1" applyFill="1" applyBorder="1" applyAlignment="1">
      <alignment horizontal="center" vertical="center"/>
    </xf>
    <xf numFmtId="193" fontId="9" fillId="11" borderId="13" xfId="0" applyNumberFormat="1" applyFont="1" applyFill="1" applyBorder="1" applyAlignment="1">
      <alignment horizontal="center" vertical="center"/>
    </xf>
    <xf numFmtId="3" fontId="9" fillId="11" borderId="14" xfId="0" applyNumberFormat="1" applyFont="1" applyFill="1" applyBorder="1" applyAlignment="1">
      <alignment vertical="center"/>
    </xf>
    <xf numFmtId="181" fontId="9" fillId="11" borderId="14" xfId="0" applyNumberFormat="1" applyFont="1" applyFill="1" applyBorder="1" applyAlignment="1">
      <alignment vertical="center"/>
    </xf>
    <xf numFmtId="4" fontId="9" fillId="11" borderId="30" xfId="3" applyNumberFormat="1" applyFont="1" applyFill="1" applyBorder="1" applyAlignment="1">
      <alignment vertical="center"/>
    </xf>
    <xf numFmtId="4" fontId="9" fillId="11" borderId="13" xfId="3" applyNumberFormat="1" applyFont="1" applyFill="1" applyBorder="1" applyAlignment="1">
      <alignment vertical="center"/>
    </xf>
    <xf numFmtId="4" fontId="9" fillId="11" borderId="20" xfId="3" applyNumberFormat="1" applyFont="1" applyFill="1" applyBorder="1" applyAlignment="1">
      <alignment vertical="center"/>
    </xf>
    <xf numFmtId="197" fontId="9" fillId="11" borderId="30" xfId="3" applyNumberFormat="1" applyFont="1" applyFill="1" applyBorder="1" applyAlignment="1">
      <alignment horizontal="center" vertical="center"/>
    </xf>
    <xf numFmtId="197" fontId="9" fillId="11" borderId="13" xfId="3" applyNumberFormat="1" applyFont="1" applyFill="1" applyBorder="1" applyAlignment="1">
      <alignment horizontal="center" vertical="center"/>
    </xf>
    <xf numFmtId="197" fontId="9" fillId="11" borderId="20" xfId="3" applyNumberFormat="1" applyFont="1" applyFill="1" applyBorder="1" applyAlignment="1">
      <alignment horizontal="center" vertical="center"/>
    </xf>
    <xf numFmtId="197" fontId="9" fillId="11" borderId="30" xfId="0" applyNumberFormat="1" applyFont="1" applyFill="1" applyBorder="1" applyAlignment="1">
      <alignment horizontal="center" vertical="center" wrapText="1"/>
    </xf>
    <xf numFmtId="196" fontId="9" fillId="11" borderId="13" xfId="3" applyNumberFormat="1" applyFont="1" applyFill="1" applyBorder="1" applyAlignment="1">
      <alignment horizontal="center" vertical="center"/>
    </xf>
    <xf numFmtId="197" fontId="9" fillId="11" borderId="13" xfId="0" applyNumberFormat="1" applyFont="1" applyFill="1" applyBorder="1" applyAlignment="1">
      <alignment horizontal="center" vertical="center" wrapText="1"/>
    </xf>
    <xf numFmtId="197" fontId="9" fillId="11" borderId="20" xfId="0" applyNumberFormat="1" applyFont="1" applyFill="1" applyBorder="1" applyAlignment="1">
      <alignment horizontal="center" vertical="center" wrapText="1"/>
    </xf>
    <xf numFmtId="197" fontId="9" fillId="11" borderId="14" xfId="0" applyNumberFormat="1" applyFont="1" applyFill="1" applyBorder="1" applyAlignment="1">
      <alignment horizontal="center" vertical="center"/>
    </xf>
    <xf numFmtId="0" fontId="84" fillId="0" borderId="0" xfId="0" applyFont="1" applyAlignment="1">
      <alignment horizontal="center" vertical="center"/>
    </xf>
    <xf numFmtId="202" fontId="38" fillId="15" borderId="39" xfId="0" applyNumberFormat="1" applyFont="1" applyFill="1" applyBorder="1" applyAlignment="1">
      <alignment horizontal="center" vertical="center"/>
    </xf>
    <xf numFmtId="203" fontId="38" fillId="0" borderId="59" xfId="0" applyNumberFormat="1" applyFont="1" applyBorder="1" applyAlignment="1" applyProtection="1">
      <alignment vertical="center"/>
      <protection locked="0"/>
    </xf>
    <xf numFmtId="203" fontId="38" fillId="0" borderId="60" xfId="0" applyNumberFormat="1" applyFont="1" applyBorder="1" applyAlignment="1" applyProtection="1">
      <alignment vertical="center"/>
      <protection locked="0"/>
    </xf>
    <xf numFmtId="203" fontId="38" fillId="0" borderId="61" xfId="0" applyNumberFormat="1" applyFont="1" applyBorder="1" applyAlignment="1" applyProtection="1">
      <alignment vertical="center"/>
      <protection locked="0"/>
    </xf>
    <xf numFmtId="38" fontId="11" fillId="0" borderId="0" xfId="0" applyNumberFormat="1" applyFont="1" applyAlignment="1">
      <alignment horizontal="right" vertical="center" shrinkToFit="1"/>
    </xf>
    <xf numFmtId="0" fontId="11" fillId="0" borderId="0" xfId="0" applyFont="1" applyAlignment="1">
      <alignment horizontal="right" vertical="center"/>
    </xf>
    <xf numFmtId="197" fontId="9" fillId="11" borderId="81" xfId="0" applyNumberFormat="1" applyFont="1" applyFill="1" applyBorder="1" applyAlignment="1">
      <alignment horizontal="center" vertical="center"/>
    </xf>
    <xf numFmtId="197" fontId="9" fillId="11" borderId="91" xfId="0" applyNumberFormat="1" applyFont="1" applyFill="1" applyBorder="1" applyAlignment="1">
      <alignment horizontal="center" vertical="center"/>
    </xf>
    <xf numFmtId="197" fontId="9" fillId="11" borderId="82" xfId="0" applyNumberFormat="1" applyFont="1" applyFill="1" applyBorder="1" applyAlignment="1">
      <alignment horizontal="center" vertical="center"/>
    </xf>
    <xf numFmtId="197" fontId="0" fillId="0" borderId="13" xfId="0" applyNumberFormat="1" applyBorder="1" applyAlignment="1">
      <alignment horizontal="right" vertical="center"/>
    </xf>
    <xf numFmtId="193" fontId="0" fillId="0" borderId="13" xfId="0" applyNumberFormat="1" applyBorder="1" applyAlignment="1">
      <alignment horizontal="right" vertical="center"/>
    </xf>
    <xf numFmtId="197" fontId="0" fillId="0" borderId="20" xfId="0" applyNumberFormat="1" applyBorder="1" applyAlignment="1">
      <alignment horizontal="right" vertical="center"/>
    </xf>
    <xf numFmtId="197" fontId="0" fillId="0" borderId="14" xfId="0" applyNumberFormat="1" applyBorder="1" applyAlignment="1">
      <alignment horizontal="right" vertical="center"/>
    </xf>
    <xf numFmtId="0" fontId="11" fillId="19" borderId="0" xfId="0" applyFont="1" applyFill="1" applyAlignment="1">
      <alignment horizontal="center" vertical="center" wrapText="1"/>
    </xf>
    <xf numFmtId="0" fontId="68" fillId="0" borderId="36" xfId="0" applyFont="1" applyBorder="1" applyAlignment="1">
      <alignment horizontal="center" vertical="center" wrapText="1"/>
    </xf>
    <xf numFmtId="0" fontId="68" fillId="0" borderId="12" xfId="0" applyFont="1" applyBorder="1" applyAlignment="1">
      <alignment horizontal="center" vertical="center" wrapText="1"/>
    </xf>
    <xf numFmtId="0" fontId="89" fillId="0" borderId="12" xfId="0" applyFont="1" applyBorder="1" applyAlignment="1">
      <alignment horizontal="center" vertical="center" wrapText="1"/>
    </xf>
    <xf numFmtId="0" fontId="68" fillId="0" borderId="19" xfId="0" applyFont="1" applyBorder="1" applyAlignment="1">
      <alignment horizontal="center" vertical="center" wrapText="1"/>
    </xf>
    <xf numFmtId="0" fontId="68" fillId="0" borderId="20" xfId="0" applyFont="1" applyBorder="1" applyAlignment="1">
      <alignment horizontal="center" vertical="center" wrapText="1"/>
    </xf>
    <xf numFmtId="0" fontId="89" fillId="0" borderId="36" xfId="0" applyFont="1" applyBorder="1" applyAlignment="1">
      <alignment horizontal="center" vertical="center" wrapText="1"/>
    </xf>
    <xf numFmtId="0" fontId="89" fillId="0" borderId="20" xfId="0" applyFont="1" applyBorder="1" applyAlignment="1">
      <alignment horizontal="center" vertical="center" wrapText="1"/>
    </xf>
    <xf numFmtId="0" fontId="69" fillId="0" borderId="55" xfId="0" applyFont="1" applyBorder="1" applyAlignment="1">
      <alignment horizontal="center" vertical="center" wrapText="1"/>
    </xf>
    <xf numFmtId="0" fontId="90" fillId="0" borderId="12" xfId="0" applyFont="1" applyBorder="1" applyAlignment="1">
      <alignment horizontal="center" vertical="center" wrapText="1"/>
    </xf>
    <xf numFmtId="0" fontId="46" fillId="0" borderId="0" xfId="0" applyFont="1" applyAlignment="1">
      <alignment vertical="center" wrapText="1"/>
    </xf>
    <xf numFmtId="0" fontId="9" fillId="0" borderId="0" xfId="0" applyFont="1" applyAlignment="1">
      <alignment wrapText="1"/>
    </xf>
    <xf numFmtId="202" fontId="38" fillId="0" borderId="0" xfId="0" applyNumberFormat="1" applyFont="1" applyAlignment="1">
      <alignment horizontal="center" vertical="center"/>
    </xf>
    <xf numFmtId="202" fontId="38" fillId="0" borderId="0" xfId="0" applyNumberFormat="1" applyFont="1" applyAlignment="1" applyProtection="1">
      <alignment horizontal="center" vertical="center"/>
      <protection locked="0"/>
    </xf>
    <xf numFmtId="0" fontId="15" fillId="6" borderId="1" xfId="10" applyFont="1" applyFill="1" applyBorder="1">
      <alignment vertical="center"/>
    </xf>
    <xf numFmtId="0" fontId="0" fillId="2" borderId="0" xfId="10" applyFont="1" applyFill="1" applyAlignment="1">
      <alignment vertical="center" wrapText="1"/>
    </xf>
    <xf numFmtId="202" fontId="38" fillId="15" borderId="58" xfId="0" applyNumberFormat="1" applyFont="1" applyFill="1" applyBorder="1" applyAlignment="1" applyProtection="1">
      <alignment horizontal="center" vertical="center"/>
      <protection locked="0"/>
    </xf>
    <xf numFmtId="3" fontId="38" fillId="11" borderId="95" xfId="0" applyNumberFormat="1" applyFont="1" applyFill="1" applyBorder="1" applyAlignment="1" applyProtection="1">
      <alignment vertical="center"/>
      <protection locked="0"/>
    </xf>
    <xf numFmtId="0" fontId="91" fillId="0" borderId="0" xfId="0" applyFont="1" applyAlignment="1">
      <alignment horizontal="left" vertical="center"/>
    </xf>
    <xf numFmtId="186" fontId="30" fillId="0" borderId="0" xfId="0" applyNumberFormat="1" applyFont="1" applyAlignment="1">
      <alignment horizontal="left" vertical="center"/>
    </xf>
    <xf numFmtId="202" fontId="38" fillId="11" borderId="14" xfId="0" applyNumberFormat="1" applyFont="1" applyFill="1" applyBorder="1" applyAlignment="1" applyProtection="1">
      <alignment horizontal="center" vertical="center"/>
      <protection locked="0"/>
    </xf>
    <xf numFmtId="204" fontId="9" fillId="11" borderId="14" xfId="0" applyNumberFormat="1" applyFont="1" applyFill="1" applyBorder="1" applyAlignment="1">
      <alignment horizontal="center" vertical="center"/>
    </xf>
    <xf numFmtId="0" fontId="10" fillId="20" borderId="7" xfId="0" applyFont="1" applyFill="1" applyBorder="1" applyAlignment="1">
      <alignment horizontal="center" vertical="center" shrinkToFit="1"/>
    </xf>
    <xf numFmtId="38" fontId="14" fillId="20" borderId="96" xfId="3" applyFont="1" applyFill="1" applyBorder="1" applyAlignment="1">
      <alignment vertical="center" shrinkToFit="1"/>
    </xf>
    <xf numFmtId="38" fontId="14" fillId="20" borderId="11" xfId="3" applyFont="1" applyFill="1" applyBorder="1" applyAlignment="1">
      <alignment vertical="center" shrinkToFit="1"/>
    </xf>
    <xf numFmtId="0" fontId="14" fillId="0" borderId="0" xfId="0" applyFont="1"/>
    <xf numFmtId="0" fontId="9" fillId="0" borderId="18" xfId="10" applyFont="1" applyBorder="1" applyAlignment="1">
      <alignment horizontal="center" vertical="center"/>
    </xf>
    <xf numFmtId="0" fontId="45" fillId="0" borderId="40" xfId="0" applyFont="1" applyBorder="1" applyAlignment="1">
      <alignment vertical="center"/>
    </xf>
    <xf numFmtId="202" fontId="92" fillId="15" borderId="69" xfId="0" applyNumberFormat="1" applyFont="1" applyFill="1" applyBorder="1" applyAlignment="1">
      <alignment horizontal="center" vertical="center"/>
    </xf>
    <xf numFmtId="202" fontId="92" fillId="0" borderId="58" xfId="0" applyNumberFormat="1" applyFont="1" applyBorder="1" applyAlignment="1" applyProtection="1">
      <alignment horizontal="center" vertical="center"/>
      <protection locked="0"/>
    </xf>
    <xf numFmtId="0" fontId="1" fillId="0" borderId="0" xfId="29" applyAlignment="1"/>
    <xf numFmtId="186" fontId="1" fillId="0" borderId="0" xfId="29" applyNumberFormat="1" applyAlignment="1">
      <alignment horizontal="right"/>
    </xf>
    <xf numFmtId="0" fontId="1" fillId="0" borderId="0" xfId="29">
      <alignment vertical="center"/>
    </xf>
    <xf numFmtId="0" fontId="1" fillId="11" borderId="0" xfId="29" applyFill="1">
      <alignment vertical="center"/>
    </xf>
    <xf numFmtId="0" fontId="60" fillId="0" borderId="0" xfId="0" applyFont="1" applyAlignment="1">
      <alignment horizontal="left" vertical="top"/>
    </xf>
    <xf numFmtId="186" fontId="74" fillId="0" borderId="0" xfId="29" applyNumberFormat="1" applyFont="1" applyAlignment="1">
      <alignment horizontal="left"/>
    </xf>
    <xf numFmtId="0" fontId="27" fillId="0" borderId="0" xfId="29" applyFont="1">
      <alignment vertical="center"/>
    </xf>
    <xf numFmtId="186" fontId="28" fillId="0" borderId="0" xfId="29" applyNumberFormat="1" applyFont="1" applyAlignment="1">
      <alignment horizontal="left" vertical="center"/>
    </xf>
    <xf numFmtId="0" fontId="23" fillId="0" borderId="0" xfId="29" applyFont="1">
      <alignment vertical="center"/>
    </xf>
    <xf numFmtId="186" fontId="23" fillId="0" borderId="0" xfId="29" applyNumberFormat="1" applyFont="1" applyAlignment="1">
      <alignment horizontal="right" vertical="center"/>
    </xf>
    <xf numFmtId="0" fontId="25" fillId="0" borderId="0" xfId="29" applyFont="1">
      <alignment vertical="center"/>
    </xf>
    <xf numFmtId="186" fontId="25" fillId="0" borderId="0" xfId="29" applyNumberFormat="1" applyFont="1" applyAlignment="1">
      <alignment horizontal="right" vertical="center"/>
    </xf>
    <xf numFmtId="0" fontId="1" fillId="0" borderId="0" xfId="29" applyAlignment="1">
      <alignment horizontal="right"/>
    </xf>
    <xf numFmtId="186" fontId="75" fillId="0" borderId="0" xfId="29" applyNumberFormat="1" applyFont="1" applyAlignment="1">
      <alignment horizontal="right"/>
    </xf>
    <xf numFmtId="186" fontId="59" fillId="0" borderId="0" xfId="29" applyNumberFormat="1" applyFont="1" applyAlignment="1">
      <alignment horizontal="left"/>
    </xf>
    <xf numFmtId="49" fontId="60" fillId="0" borderId="12" xfId="0" applyNumberFormat="1" applyFont="1" applyBorder="1" applyAlignment="1">
      <alignment horizontal="right" vertical="top"/>
    </xf>
    <xf numFmtId="0" fontId="30" fillId="0" borderId="0" xfId="29" applyFont="1" applyAlignment="1">
      <alignment horizontal="left" vertical="center"/>
    </xf>
    <xf numFmtId="0" fontId="30" fillId="0" borderId="37" xfId="29" applyFont="1" applyBorder="1" applyAlignment="1">
      <alignment horizontal="left" vertical="center"/>
    </xf>
    <xf numFmtId="184" fontId="76" fillId="0" borderId="37" xfId="29" applyNumberFormat="1" applyFont="1" applyBorder="1" applyAlignment="1">
      <alignment horizontal="right" vertical="center"/>
    </xf>
    <xf numFmtId="186" fontId="30" fillId="0" borderId="0" xfId="29" applyNumberFormat="1" applyFont="1" applyAlignment="1">
      <alignment horizontal="right" vertical="center"/>
    </xf>
    <xf numFmtId="186" fontId="30" fillId="0" borderId="0" xfId="29" applyNumberFormat="1" applyFont="1" applyAlignment="1">
      <alignment horizontal="center" vertical="center"/>
    </xf>
    <xf numFmtId="181" fontId="62" fillId="0" borderId="0" xfId="0" applyNumberFormat="1" applyFont="1" applyAlignment="1">
      <alignment horizontal="right" vertical="top"/>
    </xf>
    <xf numFmtId="49" fontId="30" fillId="0" borderId="0" xfId="29" applyNumberFormat="1" applyFont="1" applyAlignment="1">
      <alignment horizontal="left" vertical="center"/>
    </xf>
    <xf numFmtId="186" fontId="78" fillId="0" borderId="0" xfId="29" applyNumberFormat="1" applyFont="1" applyAlignment="1">
      <alignment horizontal="left"/>
    </xf>
    <xf numFmtId="186" fontId="31" fillId="0" borderId="0" xfId="29" applyNumberFormat="1" applyFont="1" applyAlignment="1">
      <alignment horizontal="center" vertical="center"/>
    </xf>
    <xf numFmtId="186" fontId="32" fillId="0" borderId="22" xfId="29" applyNumberFormat="1" applyFont="1" applyBorder="1" applyAlignment="1">
      <alignment horizontal="center" vertical="center"/>
    </xf>
    <xf numFmtId="187" fontId="32" fillId="0" borderId="22" xfId="29" applyNumberFormat="1" applyFont="1" applyBorder="1" applyAlignment="1">
      <alignment horizontal="left" vertical="center"/>
    </xf>
    <xf numFmtId="0" fontId="57" fillId="0" borderId="39" xfId="29" applyFont="1" applyBorder="1" applyAlignment="1">
      <alignment horizontal="center" vertical="center"/>
    </xf>
    <xf numFmtId="0" fontId="57" fillId="0" borderId="0" xfId="29" applyFont="1" applyAlignment="1">
      <alignment horizontal="center" vertical="center"/>
    </xf>
    <xf numFmtId="186" fontId="6" fillId="0" borderId="41" xfId="29" applyNumberFormat="1" applyFont="1" applyBorder="1" applyAlignment="1">
      <alignment horizontal="center"/>
    </xf>
    <xf numFmtId="187" fontId="1" fillId="0" borderId="30" xfId="29" applyNumberFormat="1" applyBorder="1" applyAlignment="1">
      <alignment horizontal="center"/>
    </xf>
    <xf numFmtId="0" fontId="57" fillId="0" borderId="21" xfId="29" applyFont="1" applyBorder="1" applyAlignment="1">
      <alignment horizontal="center" vertical="center"/>
    </xf>
    <xf numFmtId="205" fontId="62" fillId="0" borderId="0" xfId="0" applyNumberFormat="1" applyFont="1" applyAlignment="1">
      <alignment horizontal="right" vertical="top"/>
    </xf>
    <xf numFmtId="186" fontId="32" fillId="0" borderId="18" xfId="29" applyNumberFormat="1" applyFont="1" applyBorder="1" applyAlignment="1">
      <alignment horizontal="center" shrinkToFit="1"/>
    </xf>
    <xf numFmtId="187" fontId="1" fillId="0" borderId="13" xfId="29" applyNumberFormat="1" applyBorder="1" applyAlignment="1">
      <alignment horizontal="center"/>
    </xf>
    <xf numFmtId="187" fontId="32" fillId="0" borderId="13" xfId="29" applyNumberFormat="1" applyFont="1" applyBorder="1" applyAlignment="1">
      <alignment horizontal="center" vertical="top"/>
    </xf>
    <xf numFmtId="186" fontId="32" fillId="0" borderId="19" xfId="29" applyNumberFormat="1" applyFont="1" applyBorder="1" applyAlignment="1">
      <alignment horizontal="center" vertical="center" shrinkToFit="1"/>
    </xf>
    <xf numFmtId="187" fontId="32" fillId="0" borderId="20" xfId="29" applyNumberFormat="1" applyFont="1" applyBorder="1" applyAlignment="1">
      <alignment horizontal="center" vertical="center"/>
    </xf>
    <xf numFmtId="0" fontId="57" fillId="0" borderId="36" xfId="29" applyFont="1" applyBorder="1" applyAlignment="1">
      <alignment horizontal="center" vertical="center"/>
    </xf>
    <xf numFmtId="49" fontId="60" fillId="0" borderId="18" xfId="0" applyNumberFormat="1" applyFont="1" applyBorder="1" applyAlignment="1">
      <alignment horizontal="left" vertical="top"/>
    </xf>
    <xf numFmtId="0" fontId="6" fillId="0" borderId="0" xfId="29" applyFont="1" applyAlignment="1"/>
    <xf numFmtId="0" fontId="6" fillId="0" borderId="0" xfId="29" applyFont="1" applyAlignment="1">
      <alignment horizontal="distributed"/>
    </xf>
    <xf numFmtId="0" fontId="34" fillId="0" borderId="18" xfId="29" applyFont="1" applyBorder="1" applyAlignment="1">
      <alignment horizontal="right"/>
    </xf>
    <xf numFmtId="186" fontId="6" fillId="0" borderId="0" xfId="29" applyNumberFormat="1" applyFont="1" applyAlignment="1">
      <alignment horizontal="right"/>
    </xf>
    <xf numFmtId="0" fontId="34" fillId="0" borderId="21" xfId="29" applyFont="1" applyBorder="1" applyAlignment="1">
      <alignment horizontal="right"/>
    </xf>
    <xf numFmtId="49" fontId="35" fillId="0" borderId="0" xfId="29" applyNumberFormat="1" applyFont="1" applyAlignment="1"/>
    <xf numFmtId="0" fontId="6" fillId="0" borderId="0" xfId="29" applyFont="1">
      <alignment vertical="center"/>
    </xf>
    <xf numFmtId="0" fontId="6" fillId="0" borderId="0" xfId="29" applyFont="1" applyAlignment="1">
      <alignment horizontal="distributed" vertical="center"/>
    </xf>
    <xf numFmtId="0" fontId="34" fillId="0" borderId="18" xfId="29" applyFont="1" applyBorder="1" applyAlignment="1">
      <alignment horizontal="right" vertical="center"/>
    </xf>
    <xf numFmtId="186" fontId="6" fillId="0" borderId="0" xfId="29" applyNumberFormat="1" applyFont="1" applyAlignment="1">
      <alignment horizontal="right" vertical="center"/>
    </xf>
    <xf numFmtId="0" fontId="34" fillId="0" borderId="21" xfId="29" applyFont="1" applyBorder="1" applyAlignment="1">
      <alignment horizontal="right" vertical="center"/>
    </xf>
    <xf numFmtId="49" fontId="35" fillId="0" borderId="0" xfId="29" applyNumberFormat="1" applyFont="1">
      <alignment vertical="center"/>
    </xf>
    <xf numFmtId="49" fontId="32" fillId="0" borderId="0" xfId="29" applyNumberFormat="1" applyFont="1" applyAlignment="1"/>
    <xf numFmtId="0" fontId="34" fillId="11" borderId="18" xfId="29" applyFont="1" applyFill="1" applyBorder="1" applyAlignment="1">
      <alignment horizontal="right" vertical="center"/>
    </xf>
    <xf numFmtId="186" fontId="6" fillId="11" borderId="0" xfId="29" applyNumberFormat="1" applyFont="1" applyFill="1" applyAlignment="1">
      <alignment horizontal="right" vertical="center"/>
    </xf>
    <xf numFmtId="0" fontId="1" fillId="0" borderId="0" xfId="29" applyAlignment="1">
      <alignment vertical="center" wrapText="1"/>
    </xf>
    <xf numFmtId="49" fontId="77" fillId="0" borderId="0" xfId="29" applyNumberFormat="1" applyFont="1" applyAlignment="1">
      <alignment horizontal="center" wrapText="1"/>
    </xf>
    <xf numFmtId="0" fontId="34" fillId="11" borderId="18" xfId="29" applyFont="1" applyFill="1" applyBorder="1" applyAlignment="1">
      <alignment horizontal="right"/>
    </xf>
    <xf numFmtId="186" fontId="6" fillId="11" borderId="0" xfId="29" applyNumberFormat="1" applyFont="1" applyFill="1" applyAlignment="1">
      <alignment horizontal="right"/>
    </xf>
    <xf numFmtId="0" fontId="34" fillId="0" borderId="0" xfId="29" applyFont="1" applyAlignment="1"/>
    <xf numFmtId="49" fontId="58" fillId="0" borderId="0" xfId="29" applyNumberFormat="1" applyFont="1">
      <alignment vertical="center"/>
    </xf>
    <xf numFmtId="49" fontId="35" fillId="0" borderId="0" xfId="29" applyNumberFormat="1" applyFont="1" applyAlignment="1">
      <alignment wrapText="1"/>
    </xf>
    <xf numFmtId="0" fontId="6" fillId="0" borderId="12" xfId="29" applyFont="1" applyBorder="1" applyAlignment="1"/>
    <xf numFmtId="0" fontId="34" fillId="0" borderId="19" xfId="29" applyFont="1" applyBorder="1" applyAlignment="1">
      <alignment horizontal="right"/>
    </xf>
    <xf numFmtId="186" fontId="6" fillId="0" borderId="12" xfId="29" applyNumberFormat="1" applyFont="1" applyBorder="1" applyAlignment="1">
      <alignment horizontal="right"/>
    </xf>
    <xf numFmtId="0" fontId="34" fillId="0" borderId="36" xfId="29" applyFont="1" applyBorder="1" applyAlignment="1">
      <alignment horizontal="right"/>
    </xf>
    <xf numFmtId="0" fontId="32" fillId="0" borderId="12" xfId="29" applyFont="1" applyBorder="1" applyAlignment="1"/>
    <xf numFmtId="186" fontId="32" fillId="0" borderId="0" xfId="29" applyNumberFormat="1" applyFont="1" applyAlignment="1">
      <alignment horizontal="left"/>
    </xf>
    <xf numFmtId="0" fontId="34" fillId="0" borderId="0" xfId="29" applyFont="1" applyAlignment="1">
      <alignment horizontal="right"/>
    </xf>
    <xf numFmtId="0" fontId="32" fillId="0" borderId="0" xfId="29" applyFont="1" applyAlignment="1"/>
    <xf numFmtId="49" fontId="60" fillId="0" borderId="97" xfId="0" applyNumberFormat="1" applyFont="1" applyBorder="1" applyAlignment="1">
      <alignment horizontal="left" vertical="top" wrapText="1"/>
    </xf>
    <xf numFmtId="49" fontId="60" fillId="0" borderId="6" xfId="0" applyNumberFormat="1" applyFont="1" applyBorder="1" applyAlignment="1">
      <alignment horizontal="left" vertical="top" wrapText="1"/>
    </xf>
    <xf numFmtId="49" fontId="60" fillId="0" borderId="98" xfId="0" applyNumberFormat="1" applyFont="1" applyBorder="1" applyAlignment="1">
      <alignment horizontal="left" vertical="top" wrapText="1"/>
    </xf>
    <xf numFmtId="49" fontId="60" fillId="0" borderId="14" xfId="0" applyNumberFormat="1" applyFont="1" applyBorder="1" applyAlignment="1">
      <alignment horizontal="left" vertical="top" wrapText="1"/>
    </xf>
    <xf numFmtId="49" fontId="60" fillId="0" borderId="6" xfId="0" applyNumberFormat="1" applyFont="1" applyBorder="1" applyAlignment="1">
      <alignment horizontal="left" vertical="top"/>
    </xf>
    <xf numFmtId="198" fontId="60" fillId="0" borderId="7" xfId="0" applyNumberFormat="1" applyFont="1" applyBorder="1" applyAlignment="1">
      <alignment horizontal="left" vertical="top"/>
    </xf>
    <xf numFmtId="49" fontId="60" fillId="0" borderId="14" xfId="0" applyNumberFormat="1" applyFont="1" applyBorder="1" applyAlignment="1">
      <alignment horizontal="left" vertical="top"/>
    </xf>
    <xf numFmtId="49" fontId="60" fillId="0" borderId="13" xfId="0" applyNumberFormat="1" applyFont="1" applyBorder="1" applyAlignment="1">
      <alignment horizontal="left" vertical="top"/>
    </xf>
    <xf numFmtId="198" fontId="60" fillId="0" borderId="28" xfId="0" applyNumberFormat="1" applyFont="1" applyBorder="1" applyAlignment="1">
      <alignment horizontal="left" vertical="top"/>
    </xf>
    <xf numFmtId="198" fontId="60" fillId="11" borderId="28" xfId="0" applyNumberFormat="1" applyFont="1" applyFill="1" applyBorder="1" applyAlignment="1">
      <alignment horizontal="left" vertical="top"/>
    </xf>
    <xf numFmtId="38" fontId="62" fillId="0" borderId="0" xfId="3" applyFont="1" applyBorder="1" applyAlignment="1">
      <alignment horizontal="right" vertical="top"/>
    </xf>
    <xf numFmtId="0" fontId="55" fillId="9" borderId="1" xfId="10" applyFont="1" applyFill="1" applyBorder="1" applyAlignment="1">
      <alignment vertical="top" wrapText="1"/>
    </xf>
    <xf numFmtId="0" fontId="55" fillId="9" borderId="0" xfId="10" applyFont="1" applyFill="1" applyAlignment="1">
      <alignment vertical="top" wrapText="1"/>
    </xf>
    <xf numFmtId="0" fontId="55" fillId="9" borderId="17" xfId="10" applyFont="1" applyFill="1" applyBorder="1" applyAlignment="1">
      <alignment vertical="top" wrapText="1"/>
    </xf>
    <xf numFmtId="0" fontId="15" fillId="9" borderId="1" xfId="10" applyFont="1" applyFill="1" applyBorder="1" applyAlignment="1">
      <alignment horizontal="center" vertical="center"/>
    </xf>
    <xf numFmtId="0" fontId="15" fillId="9" borderId="0" xfId="10" applyFont="1" applyFill="1" applyAlignment="1">
      <alignment horizontal="center" vertical="center"/>
    </xf>
    <xf numFmtId="0" fontId="15" fillId="9" borderId="17" xfId="10" applyFont="1" applyFill="1" applyBorder="1" applyAlignment="1">
      <alignment horizontal="center" vertical="center"/>
    </xf>
    <xf numFmtId="0" fontId="41" fillId="9" borderId="1" xfId="10" applyFont="1" applyFill="1" applyBorder="1" applyAlignment="1">
      <alignment vertical="center" wrapText="1"/>
    </xf>
    <xf numFmtId="0" fontId="41" fillId="9" borderId="0" xfId="10" applyFont="1" applyFill="1" applyAlignment="1">
      <alignment vertical="center" wrapText="1"/>
    </xf>
    <xf numFmtId="0" fontId="41" fillId="9" borderId="17" xfId="10" applyFont="1" applyFill="1" applyBorder="1" applyAlignment="1">
      <alignment vertical="center" wrapText="1"/>
    </xf>
    <xf numFmtId="0" fontId="38" fillId="9" borderId="1" xfId="10" applyFont="1" applyFill="1" applyBorder="1" applyAlignment="1">
      <alignment horizontal="center" vertical="center"/>
    </xf>
    <xf numFmtId="0" fontId="38" fillId="9" borderId="0" xfId="10" applyFont="1" applyFill="1" applyAlignment="1">
      <alignment horizontal="center" vertical="center"/>
    </xf>
    <xf numFmtId="0" fontId="38" fillId="9" borderId="17" xfId="10" applyFont="1" applyFill="1" applyBorder="1" applyAlignment="1">
      <alignment horizontal="center" vertical="center"/>
    </xf>
    <xf numFmtId="0" fontId="10" fillId="19" borderId="84" xfId="0" applyFont="1" applyFill="1" applyBorder="1" applyAlignment="1">
      <alignment vertical="center" wrapText="1"/>
    </xf>
    <xf numFmtId="0" fontId="10" fillId="19" borderId="85" xfId="0" applyFont="1" applyFill="1" applyBorder="1" applyAlignment="1">
      <alignment vertical="center" wrapText="1"/>
    </xf>
    <xf numFmtId="0" fontId="10" fillId="19" borderId="89" xfId="0" applyFont="1" applyFill="1" applyBorder="1" applyAlignment="1">
      <alignment vertical="center" wrapText="1"/>
    </xf>
    <xf numFmtId="0" fontId="10" fillId="19" borderId="90" xfId="0" applyFont="1" applyFill="1" applyBorder="1" applyAlignment="1">
      <alignment vertical="center" wrapText="1"/>
    </xf>
    <xf numFmtId="0" fontId="0" fillId="19" borderId="83" xfId="0" applyFill="1" applyBorder="1" applyAlignment="1">
      <alignment wrapText="1"/>
    </xf>
    <xf numFmtId="0" fontId="0" fillId="19" borderId="88" xfId="0" applyFill="1" applyBorder="1" applyAlignment="1">
      <alignment wrapText="1"/>
    </xf>
    <xf numFmtId="0" fontId="0" fillId="19" borderId="83" xfId="0" applyFill="1" applyBorder="1" applyAlignment="1">
      <alignment horizontal="left" vertical="center" wrapText="1"/>
    </xf>
    <xf numFmtId="0" fontId="0" fillId="19" borderId="88" xfId="0" applyFill="1" applyBorder="1" applyAlignment="1">
      <alignment horizontal="left" vertical="center" wrapText="1"/>
    </xf>
    <xf numFmtId="0" fontId="10" fillId="19" borderId="84" xfId="0" applyFont="1" applyFill="1" applyBorder="1" applyAlignment="1">
      <alignment wrapText="1"/>
    </xf>
    <xf numFmtId="0" fontId="10" fillId="19" borderId="85" xfId="0" applyFont="1" applyFill="1" applyBorder="1" applyAlignment="1">
      <alignment wrapText="1"/>
    </xf>
    <xf numFmtId="0" fontId="10" fillId="19" borderId="0" xfId="0" applyFont="1" applyFill="1" applyAlignment="1">
      <alignment wrapText="1"/>
    </xf>
    <xf numFmtId="0" fontId="10" fillId="19" borderId="87" xfId="0" applyFont="1" applyFill="1" applyBorder="1" applyAlignment="1">
      <alignment wrapText="1"/>
    </xf>
    <xf numFmtId="0" fontId="0" fillId="19" borderId="83" xfId="0" applyFill="1" applyBorder="1" applyAlignment="1">
      <alignment vertical="center"/>
    </xf>
    <xf numFmtId="0" fontId="0" fillId="19" borderId="86" xfId="0" applyFill="1" applyBorder="1" applyAlignment="1">
      <alignment vertical="center"/>
    </xf>
    <xf numFmtId="0" fontId="88" fillId="0" borderId="0" xfId="0" applyFont="1" applyAlignment="1">
      <alignment vertical="center" wrapText="1"/>
    </xf>
    <xf numFmtId="0" fontId="88" fillId="0" borderId="0" xfId="0" applyFont="1" applyAlignment="1">
      <alignment vertical="center"/>
    </xf>
    <xf numFmtId="0" fontId="9" fillId="0" borderId="12" xfId="0" applyFont="1" applyBorder="1" applyAlignment="1">
      <alignment horizontal="center"/>
    </xf>
    <xf numFmtId="0" fontId="9" fillId="0" borderId="0" xfId="0" applyFont="1" applyAlignment="1">
      <alignment horizontal="center" vertical="center"/>
    </xf>
    <xf numFmtId="0" fontId="80" fillId="0" borderId="0" xfId="0" applyFont="1" applyAlignment="1">
      <alignment horizontal="left" vertical="center" wrapText="1"/>
    </xf>
    <xf numFmtId="0" fontId="80" fillId="0" borderId="12" xfId="0" applyFont="1" applyBorder="1" applyAlignment="1">
      <alignment horizontal="left" vertical="center" wrapText="1"/>
    </xf>
    <xf numFmtId="0" fontId="9" fillId="11" borderId="14" xfId="0" applyFont="1" applyFill="1" applyBorder="1" applyAlignment="1">
      <alignment horizontal="center" vertical="center" wrapText="1"/>
    </xf>
    <xf numFmtId="0" fontId="9" fillId="11" borderId="72" xfId="0" applyFont="1" applyFill="1" applyBorder="1" applyAlignment="1">
      <alignment horizontal="center" vertical="center"/>
    </xf>
    <xf numFmtId="0" fontId="9" fillId="11" borderId="73" xfId="0" applyFont="1" applyFill="1" applyBorder="1" applyAlignment="1">
      <alignment horizontal="center" vertical="center"/>
    </xf>
    <xf numFmtId="0" fontId="9" fillId="11" borderId="14" xfId="0" applyFont="1" applyFill="1" applyBorder="1" applyAlignment="1">
      <alignment horizontal="center" vertical="center"/>
    </xf>
    <xf numFmtId="0" fontId="10" fillId="19" borderId="84" xfId="0" applyFont="1" applyFill="1" applyBorder="1" applyAlignment="1">
      <alignment horizontal="left" vertical="center" wrapText="1"/>
    </xf>
    <xf numFmtId="0" fontId="10" fillId="19" borderId="85" xfId="0" applyFont="1" applyFill="1" applyBorder="1" applyAlignment="1">
      <alignment horizontal="left" vertical="center" wrapText="1"/>
    </xf>
    <xf numFmtId="0" fontId="10" fillId="19" borderId="89" xfId="0" applyFont="1" applyFill="1" applyBorder="1" applyAlignment="1">
      <alignment horizontal="left" vertical="center" wrapText="1"/>
    </xf>
    <xf numFmtId="0" fontId="10" fillId="19" borderId="90" xfId="0" applyFont="1" applyFill="1" applyBorder="1" applyAlignment="1">
      <alignment horizontal="left" vertical="center" wrapText="1"/>
    </xf>
    <xf numFmtId="0" fontId="37" fillId="0" borderId="30" xfId="0" applyFont="1" applyBorder="1" applyAlignment="1">
      <alignment horizontal="center" vertical="center" wrapText="1"/>
    </xf>
    <xf numFmtId="0" fontId="37" fillId="0" borderId="20" xfId="0" applyFont="1" applyBorder="1" applyAlignment="1">
      <alignment horizontal="center" vertical="center"/>
    </xf>
    <xf numFmtId="0" fontId="9" fillId="0" borderId="37" xfId="0" applyFont="1" applyBorder="1" applyAlignment="1">
      <alignment horizontal="center" vertical="center"/>
    </xf>
    <xf numFmtId="0" fontId="9" fillId="0" borderId="12" xfId="0" applyFont="1" applyBorder="1" applyAlignment="1">
      <alignment horizontal="center" vertical="center"/>
    </xf>
    <xf numFmtId="0" fontId="40" fillId="11" borderId="30" xfId="0" applyFont="1" applyFill="1" applyBorder="1" applyAlignment="1">
      <alignment horizontal="center" vertical="center" wrapText="1"/>
    </xf>
    <xf numFmtId="0" fontId="40" fillId="11" borderId="20" xfId="0" applyFont="1" applyFill="1" applyBorder="1" applyAlignment="1">
      <alignment horizontal="center" vertical="center" wrapText="1"/>
    </xf>
    <xf numFmtId="0" fontId="10" fillId="20" borderId="50" xfId="0" applyFont="1" applyFill="1" applyBorder="1" applyAlignment="1">
      <alignment horizontal="center" vertical="center"/>
    </xf>
    <xf numFmtId="0" fontId="10" fillId="20" borderId="4" xfId="0" applyFont="1" applyFill="1" applyBorder="1" applyAlignment="1">
      <alignment horizontal="center" vertical="center"/>
    </xf>
    <xf numFmtId="0" fontId="10" fillId="20" borderId="51" xfId="0" applyFont="1" applyFill="1" applyBorder="1" applyAlignment="1">
      <alignment horizontal="center" vertical="center"/>
    </xf>
    <xf numFmtId="0" fontId="10" fillId="20" borderId="52" xfId="0" applyFont="1" applyFill="1" applyBorder="1" applyAlignment="1">
      <alignment vertical="center"/>
    </xf>
    <xf numFmtId="0" fontId="10" fillId="20" borderId="37" xfId="0" applyFont="1" applyFill="1" applyBorder="1" applyAlignment="1">
      <alignment vertical="center"/>
    </xf>
    <xf numFmtId="0" fontId="10" fillId="20" borderId="41" xfId="0" applyFont="1" applyFill="1" applyBorder="1" applyAlignment="1">
      <alignment vertical="center"/>
    </xf>
    <xf numFmtId="0" fontId="10" fillId="20" borderId="39" xfId="0" applyFont="1" applyFill="1" applyBorder="1" applyAlignment="1">
      <alignment vertical="center"/>
    </xf>
    <xf numFmtId="38" fontId="10" fillId="20" borderId="2" xfId="0" applyNumberFormat="1" applyFont="1" applyFill="1" applyBorder="1" applyAlignment="1">
      <alignment vertical="center" shrinkToFit="1"/>
    </xf>
    <xf numFmtId="38" fontId="10" fillId="20" borderId="33" xfId="0" applyNumberFormat="1" applyFont="1" applyFill="1" applyBorder="1" applyAlignment="1">
      <alignment vertical="center" shrinkToFit="1"/>
    </xf>
    <xf numFmtId="176" fontId="9" fillId="0" borderId="0" xfId="0" applyNumberFormat="1" applyFont="1" applyAlignment="1">
      <alignment horizontal="center"/>
    </xf>
    <xf numFmtId="0" fontId="9" fillId="11" borderId="30" xfId="0" applyFont="1" applyFill="1" applyBorder="1" applyAlignment="1">
      <alignment horizontal="center" vertical="center"/>
    </xf>
    <xf numFmtId="0" fontId="9" fillId="11" borderId="20" xfId="0" applyFont="1" applyFill="1" applyBorder="1" applyAlignment="1">
      <alignment horizontal="center" vertical="center"/>
    </xf>
    <xf numFmtId="0" fontId="9" fillId="11" borderId="30" xfId="0" applyFont="1" applyFill="1" applyBorder="1" applyAlignment="1">
      <alignment vertical="center" wrapText="1"/>
    </xf>
    <xf numFmtId="0" fontId="9" fillId="11" borderId="20" xfId="0" applyFont="1" applyFill="1" applyBorder="1" applyAlignment="1">
      <alignment vertical="center" wrapText="1"/>
    </xf>
    <xf numFmtId="38" fontId="9" fillId="18" borderId="30" xfId="3" applyFont="1" applyFill="1" applyBorder="1" applyAlignment="1">
      <alignment horizontal="center" vertical="center" wrapText="1"/>
    </xf>
    <xf numFmtId="38" fontId="9" fillId="18" borderId="20" xfId="3" applyFont="1" applyFill="1" applyBorder="1" applyAlignment="1">
      <alignment horizontal="center" vertical="center" wrapText="1"/>
    </xf>
    <xf numFmtId="0" fontId="9" fillId="11" borderId="30" xfId="0" applyFont="1" applyFill="1" applyBorder="1" applyAlignment="1">
      <alignment horizontal="center" vertical="center" wrapText="1"/>
    </xf>
    <xf numFmtId="0" fontId="9" fillId="11" borderId="20" xfId="0" applyFont="1" applyFill="1" applyBorder="1" applyAlignment="1">
      <alignment horizontal="center" vertical="center" wrapText="1"/>
    </xf>
    <xf numFmtId="0" fontId="46" fillId="0" borderId="0" xfId="0" applyFont="1" applyAlignment="1">
      <alignment vertical="center" wrapText="1" shrinkToFit="1"/>
    </xf>
    <xf numFmtId="0" fontId="46" fillId="0" borderId="18" xfId="0" applyFont="1" applyBorder="1" applyAlignment="1">
      <alignment vertical="center" wrapText="1" shrinkToFit="1"/>
    </xf>
    <xf numFmtId="0" fontId="9" fillId="0" borderId="0" xfId="0" applyFont="1" applyAlignment="1">
      <alignment vertical="center" wrapText="1" shrinkToFit="1"/>
    </xf>
    <xf numFmtId="0" fontId="9" fillId="0" borderId="18" xfId="0" applyFont="1" applyBorder="1" applyAlignment="1">
      <alignment vertical="center" wrapText="1" shrinkToFit="1"/>
    </xf>
    <xf numFmtId="0" fontId="9" fillId="0" borderId="0" xfId="0" applyFont="1" applyAlignment="1">
      <alignment horizontal="center"/>
    </xf>
    <xf numFmtId="38" fontId="56" fillId="11" borderId="75" xfId="3" applyFont="1" applyFill="1" applyBorder="1" applyAlignment="1">
      <alignment horizontal="center" vertical="center" wrapText="1"/>
    </xf>
    <xf numFmtId="38" fontId="56" fillId="11" borderId="76" xfId="3" applyFont="1" applyFill="1" applyBorder="1" applyAlignment="1">
      <alignment horizontal="center" vertical="center" wrapText="1"/>
    </xf>
    <xf numFmtId="38" fontId="56" fillId="11" borderId="77" xfId="3" applyFont="1" applyFill="1" applyBorder="1" applyAlignment="1">
      <alignment horizontal="center" vertical="center" wrapText="1"/>
    </xf>
    <xf numFmtId="38" fontId="56" fillId="11" borderId="78" xfId="3" applyFont="1" applyFill="1" applyBorder="1" applyAlignment="1">
      <alignment horizontal="center" vertical="center" wrapText="1"/>
    </xf>
    <xf numFmtId="38" fontId="56" fillId="11" borderId="79" xfId="3" applyFont="1" applyFill="1" applyBorder="1" applyAlignment="1">
      <alignment horizontal="center" vertical="center" wrapText="1"/>
    </xf>
    <xf numFmtId="38" fontId="56" fillId="11" borderId="80" xfId="3" applyFont="1" applyFill="1" applyBorder="1" applyAlignment="1">
      <alignment horizontal="center" vertical="center" wrapText="1"/>
    </xf>
    <xf numFmtId="0" fontId="10" fillId="0" borderId="0" xfId="0" applyFont="1" applyAlignment="1">
      <alignment vertical="center" wrapText="1"/>
    </xf>
    <xf numFmtId="0" fontId="9" fillId="8" borderId="14"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10" borderId="40" xfId="0" applyFont="1" applyFill="1" applyBorder="1" applyAlignment="1">
      <alignment horizontal="center" vertical="center" shrinkToFit="1"/>
    </xf>
    <xf numFmtId="0" fontId="9" fillId="10" borderId="22" xfId="0" applyFont="1" applyFill="1" applyBorder="1" applyAlignment="1">
      <alignment horizontal="center" vertical="center" shrinkToFit="1"/>
    </xf>
    <xf numFmtId="0" fontId="9" fillId="10" borderId="42" xfId="0" applyFont="1" applyFill="1" applyBorder="1" applyAlignment="1">
      <alignment horizontal="center" vertical="center" shrinkToFit="1"/>
    </xf>
    <xf numFmtId="0" fontId="9" fillId="0" borderId="45"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47" xfId="0" applyFont="1" applyBorder="1" applyAlignment="1">
      <alignment horizontal="center" vertical="center" wrapText="1"/>
    </xf>
    <xf numFmtId="0" fontId="50" fillId="0" borderId="0" xfId="0" applyFont="1" applyAlignment="1">
      <alignment horizontal="center" vertical="center" wrapText="1"/>
    </xf>
    <xf numFmtId="38" fontId="9" fillId="11" borderId="30" xfId="3" applyFont="1" applyFill="1" applyBorder="1" applyAlignment="1">
      <alignment horizontal="center" vertical="center" wrapText="1"/>
    </xf>
    <xf numFmtId="38" fontId="9" fillId="11" borderId="13" xfId="3" applyFont="1" applyFill="1" applyBorder="1" applyAlignment="1">
      <alignment horizontal="center" vertical="center" wrapText="1"/>
    </xf>
    <xf numFmtId="0" fontId="46" fillId="0" borderId="0" xfId="0" applyFont="1" applyAlignment="1">
      <alignment horizontal="left" vertical="center" wrapText="1"/>
    </xf>
    <xf numFmtId="38" fontId="9" fillId="11" borderId="30" xfId="3" applyFont="1" applyFill="1" applyBorder="1" applyAlignment="1">
      <alignment vertical="center" wrapText="1"/>
    </xf>
    <xf numFmtId="38" fontId="9" fillId="11" borderId="20" xfId="3" applyFont="1" applyFill="1" applyBorder="1" applyAlignment="1">
      <alignment vertical="center" wrapText="1"/>
    </xf>
    <xf numFmtId="38" fontId="9" fillId="11" borderId="20" xfId="3" applyFont="1" applyFill="1" applyBorder="1" applyAlignment="1">
      <alignment horizontal="center" vertical="center" wrapText="1"/>
    </xf>
    <xf numFmtId="0" fontId="37" fillId="0" borderId="0" xfId="0" applyFont="1" applyAlignment="1">
      <alignment horizontal="center" vertical="center" wrapText="1"/>
    </xf>
    <xf numFmtId="0" fontId="37" fillId="0" borderId="0" xfId="0" applyFont="1" applyAlignment="1">
      <alignment horizontal="center" vertical="center"/>
    </xf>
    <xf numFmtId="0" fontId="9" fillId="0" borderId="81" xfId="0" applyFont="1" applyBorder="1" applyAlignment="1">
      <alignment horizontal="center" vertical="center"/>
    </xf>
    <xf numFmtId="0" fontId="9" fillId="0" borderId="82" xfId="0" applyFont="1" applyBorder="1" applyAlignment="1">
      <alignment horizontal="center" vertical="center"/>
    </xf>
    <xf numFmtId="0" fontId="9" fillId="17" borderId="59" xfId="0" applyFont="1" applyFill="1" applyBorder="1" applyAlignment="1">
      <alignment horizontal="center" vertical="center"/>
    </xf>
    <xf numFmtId="0" fontId="9" fillId="17" borderId="61" xfId="0" applyFont="1" applyFill="1" applyBorder="1" applyAlignment="1">
      <alignment horizontal="center" vertical="center"/>
    </xf>
    <xf numFmtId="0" fontId="9" fillId="0" borderId="45" xfId="0" applyFont="1" applyBorder="1" applyAlignment="1">
      <alignment horizontal="center" vertical="center"/>
    </xf>
    <xf numFmtId="0" fontId="9" fillId="0" borderId="46" xfId="0" applyFont="1" applyBorder="1" applyAlignment="1">
      <alignment horizontal="center" vertical="center"/>
    </xf>
    <xf numFmtId="0" fontId="9" fillId="0" borderId="47" xfId="0" applyFont="1" applyBorder="1" applyAlignment="1">
      <alignment horizontal="center" vertical="center"/>
    </xf>
    <xf numFmtId="0" fontId="45" fillId="0" borderId="1" xfId="0" applyFont="1" applyBorder="1" applyAlignment="1">
      <alignment vertical="center" wrapText="1" shrinkToFit="1"/>
    </xf>
    <xf numFmtId="0" fontId="45" fillId="0" borderId="0" xfId="0" applyFont="1" applyAlignment="1">
      <alignment vertical="center" wrapText="1" shrinkToFit="1"/>
    </xf>
    <xf numFmtId="0" fontId="45" fillId="0" borderId="17" xfId="0" applyFont="1" applyBorder="1" applyAlignment="1">
      <alignment vertical="center" wrapText="1" shrinkToFit="1"/>
    </xf>
    <xf numFmtId="0" fontId="45" fillId="0" borderId="10" xfId="0" applyFont="1" applyBorder="1" applyAlignment="1">
      <alignment vertical="center" wrapText="1" shrinkToFit="1"/>
    </xf>
    <xf numFmtId="0" fontId="45" fillId="0" borderId="23" xfId="0" applyFont="1" applyBorder="1" applyAlignment="1">
      <alignment vertical="center" wrapText="1" shrinkToFit="1"/>
    </xf>
    <xf numFmtId="0" fontId="45" fillId="0" borderId="24" xfId="0" applyFont="1" applyBorder="1" applyAlignment="1">
      <alignment vertical="center" wrapText="1" shrinkToFit="1"/>
    </xf>
    <xf numFmtId="0" fontId="9" fillId="0" borderId="70" xfId="0" applyFont="1" applyBorder="1" applyAlignment="1">
      <alignment vertical="center" wrapText="1" shrinkToFit="1"/>
    </xf>
    <xf numFmtId="0" fontId="9" fillId="0" borderId="71" xfId="0" applyFont="1" applyBorder="1" applyAlignment="1">
      <alignment vertical="center" wrapText="1" shrinkToFit="1"/>
    </xf>
    <xf numFmtId="0" fontId="9" fillId="0" borderId="92" xfId="0" applyFont="1" applyBorder="1" applyAlignment="1">
      <alignment vertical="center" wrapText="1" shrinkToFit="1"/>
    </xf>
    <xf numFmtId="0" fontId="9" fillId="0" borderId="93" xfId="0" applyFont="1" applyBorder="1" applyAlignment="1">
      <alignment vertical="center" wrapText="1" shrinkToFit="1"/>
    </xf>
    <xf numFmtId="0" fontId="9" fillId="0" borderId="94" xfId="0" applyFont="1" applyBorder="1" applyAlignment="1">
      <alignment vertical="center" wrapText="1" shrinkToFit="1"/>
    </xf>
    <xf numFmtId="0" fontId="9" fillId="17" borderId="68" xfId="0" applyFont="1" applyFill="1" applyBorder="1" applyAlignment="1">
      <alignment horizontal="center" vertical="center"/>
    </xf>
    <xf numFmtId="38" fontId="56" fillId="17" borderId="62" xfId="3" applyFont="1" applyFill="1" applyBorder="1" applyAlignment="1">
      <alignment horizontal="center" vertical="center" wrapText="1"/>
    </xf>
    <xf numFmtId="38" fontId="56" fillId="17" borderId="63" xfId="3" applyFont="1" applyFill="1" applyBorder="1" applyAlignment="1">
      <alignment horizontal="center" vertical="center" wrapText="1"/>
    </xf>
    <xf numFmtId="38" fontId="56" fillId="17" borderId="64" xfId="3" applyFont="1" applyFill="1" applyBorder="1" applyAlignment="1">
      <alignment horizontal="center" vertical="center" wrapText="1"/>
    </xf>
    <xf numFmtId="38" fontId="56" fillId="17" borderId="65" xfId="3" applyFont="1" applyFill="1" applyBorder="1" applyAlignment="1">
      <alignment horizontal="center" vertical="center" wrapText="1"/>
    </xf>
    <xf numFmtId="38" fontId="56" fillId="17" borderId="66" xfId="3" applyFont="1" applyFill="1" applyBorder="1" applyAlignment="1">
      <alignment horizontal="center" vertical="center" wrapText="1"/>
    </xf>
    <xf numFmtId="38" fontId="56" fillId="17" borderId="67" xfId="3" applyFont="1" applyFill="1" applyBorder="1" applyAlignment="1">
      <alignment horizontal="center" vertical="center" wrapText="1"/>
    </xf>
    <xf numFmtId="0" fontId="9" fillId="0" borderId="0" xfId="0" applyFont="1" applyAlignment="1">
      <alignment wrapText="1"/>
    </xf>
    <xf numFmtId="0" fontId="46" fillId="0" borderId="0" xfId="0" applyFont="1" applyAlignment="1">
      <alignment vertical="center" wrapText="1"/>
    </xf>
    <xf numFmtId="38" fontId="11" fillId="10" borderId="48" xfId="0" applyNumberFormat="1" applyFont="1" applyFill="1" applyBorder="1" applyAlignment="1">
      <alignment horizontal="right" vertical="center" shrinkToFit="1"/>
    </xf>
    <xf numFmtId="0" fontId="11" fillId="10" borderId="49" xfId="0" applyFont="1" applyFill="1" applyBorder="1" applyAlignment="1">
      <alignment horizontal="right" vertical="center"/>
    </xf>
    <xf numFmtId="0" fontId="9" fillId="2" borderId="0" xfId="0" applyFont="1" applyFill="1" applyAlignment="1">
      <alignment vertical="top" wrapText="1"/>
    </xf>
    <xf numFmtId="0" fontId="10" fillId="18" borderId="50" xfId="0" applyFont="1" applyFill="1" applyBorder="1" applyAlignment="1">
      <alignment horizontal="center" vertical="center"/>
    </xf>
    <xf numFmtId="0" fontId="10" fillId="18" borderId="4" xfId="0" applyFont="1" applyFill="1" applyBorder="1" applyAlignment="1">
      <alignment horizontal="center" vertical="center"/>
    </xf>
    <xf numFmtId="0" fontId="10" fillId="18" borderId="51" xfId="0" applyFont="1" applyFill="1" applyBorder="1" applyAlignment="1">
      <alignment horizontal="center" vertical="center"/>
    </xf>
    <xf numFmtId="0" fontId="10" fillId="11" borderId="52" xfId="0" applyFont="1" applyFill="1" applyBorder="1" applyAlignment="1">
      <alignment vertical="center"/>
    </xf>
    <xf numFmtId="0" fontId="10" fillId="11" borderId="37" xfId="0" applyFont="1" applyFill="1" applyBorder="1" applyAlignment="1">
      <alignment vertical="center"/>
    </xf>
    <xf numFmtId="0" fontId="10" fillId="11" borderId="41" xfId="0" applyFont="1" applyFill="1" applyBorder="1" applyAlignment="1">
      <alignment vertical="center"/>
    </xf>
    <xf numFmtId="0" fontId="10" fillId="4" borderId="39" xfId="0" applyFont="1" applyFill="1" applyBorder="1" applyAlignment="1">
      <alignment vertical="center"/>
    </xf>
    <xf numFmtId="0" fontId="10" fillId="4" borderId="41" xfId="0" applyFont="1" applyFill="1" applyBorder="1" applyAlignment="1">
      <alignment vertical="center"/>
    </xf>
    <xf numFmtId="0" fontId="10" fillId="5" borderId="15" xfId="0" applyFont="1" applyFill="1" applyBorder="1" applyAlignment="1">
      <alignment horizontal="center" vertical="center" shrinkToFit="1"/>
    </xf>
    <xf numFmtId="0" fontId="10" fillId="5" borderId="9" xfId="0" applyFont="1" applyFill="1" applyBorder="1" applyAlignment="1">
      <alignment horizontal="center" vertical="center" shrinkToFit="1"/>
    </xf>
    <xf numFmtId="180" fontId="10" fillId="5" borderId="34" xfId="0" applyNumberFormat="1" applyFont="1" applyFill="1" applyBorder="1" applyAlignment="1">
      <alignment horizontal="center" vertical="center" shrinkToFit="1"/>
    </xf>
    <xf numFmtId="180" fontId="10" fillId="5" borderId="33" xfId="0" applyNumberFormat="1" applyFont="1" applyFill="1" applyBorder="1" applyAlignment="1">
      <alignment horizontal="center" vertical="center" shrinkToFit="1"/>
    </xf>
    <xf numFmtId="0" fontId="9" fillId="2" borderId="0" xfId="0" applyFont="1" applyFill="1" applyAlignment="1">
      <alignment vertical="center" wrapText="1"/>
    </xf>
    <xf numFmtId="38" fontId="9" fillId="2" borderId="0" xfId="0" applyNumberFormat="1" applyFont="1" applyFill="1" applyAlignment="1">
      <alignment wrapText="1"/>
    </xf>
    <xf numFmtId="176" fontId="9" fillId="0" borderId="40" xfId="0" applyNumberFormat="1" applyFont="1" applyBorder="1" applyAlignment="1">
      <alignment horizontal="center" vertical="center"/>
    </xf>
    <xf numFmtId="176" fontId="9" fillId="0" borderId="42" xfId="0" applyNumberFormat="1" applyFont="1" applyBorder="1" applyAlignment="1">
      <alignment horizontal="center" vertical="center"/>
    </xf>
    <xf numFmtId="0" fontId="37" fillId="0" borderId="41" xfId="0" applyFont="1" applyBorder="1" applyAlignment="1">
      <alignment horizontal="center" vertical="center"/>
    </xf>
    <xf numFmtId="0" fontId="37" fillId="0" borderId="19" xfId="0" applyFont="1" applyBorder="1" applyAlignment="1">
      <alignment horizontal="center" vertical="center"/>
    </xf>
    <xf numFmtId="0" fontId="37" fillId="12" borderId="30" xfId="0" applyFont="1" applyFill="1" applyBorder="1" applyAlignment="1">
      <alignment horizontal="center" vertical="center" wrapText="1"/>
    </xf>
    <xf numFmtId="0" fontId="37" fillId="12" borderId="20" xfId="0" applyFont="1" applyFill="1" applyBorder="1" applyAlignment="1">
      <alignment horizontal="center" vertical="center" wrapText="1"/>
    </xf>
    <xf numFmtId="0" fontId="37" fillId="10" borderId="40" xfId="0" applyFont="1" applyFill="1" applyBorder="1" applyAlignment="1">
      <alignment horizontal="center" vertical="center" shrinkToFit="1"/>
    </xf>
    <xf numFmtId="0" fontId="37" fillId="10" borderId="22" xfId="0" applyFont="1" applyFill="1" applyBorder="1" applyAlignment="1">
      <alignment horizontal="center" vertical="center" shrinkToFit="1"/>
    </xf>
    <xf numFmtId="0" fontId="37" fillId="10" borderId="42" xfId="0" applyFont="1" applyFill="1" applyBorder="1" applyAlignment="1">
      <alignment horizontal="center" vertical="center" shrinkToFit="1"/>
    </xf>
    <xf numFmtId="38" fontId="37" fillId="12" borderId="30" xfId="3" applyFont="1" applyFill="1" applyBorder="1" applyAlignment="1">
      <alignment horizontal="center" vertical="center" wrapText="1"/>
    </xf>
    <xf numFmtId="38" fontId="37" fillId="12" borderId="20" xfId="3" applyFont="1" applyFill="1" applyBorder="1" applyAlignment="1">
      <alignment horizontal="center" vertical="center" wrapText="1"/>
    </xf>
    <xf numFmtId="0" fontId="37" fillId="8" borderId="14" xfId="0" applyFont="1" applyFill="1" applyBorder="1" applyAlignment="1">
      <alignment horizontal="center" vertical="center" wrapText="1"/>
    </xf>
    <xf numFmtId="0" fontId="37" fillId="9" borderId="14" xfId="0" applyFont="1" applyFill="1" applyBorder="1" applyAlignment="1">
      <alignment horizontal="center" vertical="center" wrapText="1"/>
    </xf>
    <xf numFmtId="0" fontId="0" fillId="8" borderId="15" xfId="19" applyFont="1" applyFill="1" applyBorder="1" applyAlignment="1">
      <alignment horizontal="center" vertical="center"/>
    </xf>
    <xf numFmtId="0" fontId="7" fillId="8" borderId="9" xfId="19" applyFill="1" applyBorder="1" applyAlignment="1">
      <alignment horizontal="center" vertical="center"/>
    </xf>
    <xf numFmtId="0" fontId="7" fillId="7" borderId="15" xfId="19" applyFill="1" applyBorder="1" applyAlignment="1">
      <alignment horizontal="center" vertical="center"/>
    </xf>
    <xf numFmtId="0" fontId="7" fillId="7" borderId="9" xfId="19" applyFill="1" applyBorder="1" applyAlignment="1">
      <alignment horizontal="center" vertical="center"/>
    </xf>
    <xf numFmtId="0" fontId="7" fillId="7" borderId="10" xfId="19" applyFill="1" applyBorder="1" applyAlignment="1">
      <alignment horizontal="center" vertical="center"/>
    </xf>
    <xf numFmtId="0" fontId="7" fillId="7" borderId="23" xfId="19" applyFill="1" applyBorder="1" applyAlignment="1">
      <alignment horizontal="center" vertical="center"/>
    </xf>
    <xf numFmtId="38" fontId="7" fillId="7" borderId="9" xfId="19" applyNumberFormat="1" applyFill="1" applyBorder="1" applyAlignment="1">
      <alignment horizontal="right" vertical="center"/>
    </xf>
    <xf numFmtId="38" fontId="7" fillId="7" borderId="23" xfId="19" applyNumberFormat="1" applyFill="1" applyBorder="1" applyAlignment="1">
      <alignment horizontal="right" vertical="center"/>
    </xf>
    <xf numFmtId="38" fontId="10" fillId="7" borderId="9" xfId="3" applyFont="1" applyFill="1" applyBorder="1" applyAlignment="1">
      <alignment horizontal="center" vertical="center"/>
    </xf>
    <xf numFmtId="38" fontId="10" fillId="7" borderId="23" xfId="3" applyFont="1" applyFill="1" applyBorder="1" applyAlignment="1">
      <alignment horizontal="center" vertical="center"/>
    </xf>
    <xf numFmtId="0" fontId="7" fillId="10" borderId="50" xfId="19" applyFill="1" applyBorder="1" applyAlignment="1">
      <alignment horizontal="center" vertical="center" shrinkToFit="1"/>
    </xf>
    <xf numFmtId="0" fontId="7" fillId="10" borderId="53" xfId="19" applyFill="1" applyBorder="1" applyAlignment="1">
      <alignment horizontal="center" vertical="center" shrinkToFit="1"/>
    </xf>
    <xf numFmtId="0" fontId="7" fillId="18" borderId="15" xfId="19" applyFill="1" applyBorder="1" applyAlignment="1">
      <alignment horizontal="center" vertical="center" wrapText="1"/>
    </xf>
    <xf numFmtId="0" fontId="7" fillId="18" borderId="9" xfId="19" applyFill="1" applyBorder="1" applyAlignment="1">
      <alignment horizontal="center" vertical="center" wrapText="1"/>
    </xf>
    <xf numFmtId="0" fontId="7" fillId="18" borderId="10" xfId="19" applyFill="1" applyBorder="1" applyAlignment="1">
      <alignment horizontal="center" vertical="center" wrapText="1"/>
    </xf>
    <xf numFmtId="0" fontId="7" fillId="18" borderId="23" xfId="19" applyFill="1" applyBorder="1" applyAlignment="1">
      <alignment horizontal="center" vertical="center" wrapText="1"/>
    </xf>
    <xf numFmtId="0" fontId="17" fillId="0" borderId="9" xfId="19" applyFont="1" applyBorder="1">
      <alignment vertical="center"/>
    </xf>
    <xf numFmtId="0" fontId="17" fillId="0" borderId="0" xfId="19" applyFont="1">
      <alignment vertical="center"/>
    </xf>
    <xf numFmtId="0" fontId="38" fillId="0" borderId="0" xfId="19" applyFont="1">
      <alignment vertical="center"/>
    </xf>
    <xf numFmtId="0" fontId="7" fillId="18" borderId="15" xfId="19" applyFill="1" applyBorder="1" applyAlignment="1">
      <alignment horizontal="center" vertical="center" shrinkToFit="1"/>
    </xf>
    <xf numFmtId="0" fontId="7" fillId="18" borderId="10" xfId="19" applyFill="1" applyBorder="1" applyAlignment="1">
      <alignment horizontal="center" vertical="center" shrinkToFit="1"/>
    </xf>
    <xf numFmtId="38" fontId="7" fillId="18" borderId="9" xfId="19" applyNumberFormat="1" applyFill="1" applyBorder="1" applyAlignment="1">
      <alignment horizontal="right" vertical="center"/>
    </xf>
    <xf numFmtId="38" fontId="7" fillId="18" borderId="23" xfId="19" applyNumberFormat="1" applyFill="1" applyBorder="1" applyAlignment="1">
      <alignment horizontal="right" vertical="center"/>
    </xf>
    <xf numFmtId="38" fontId="10" fillId="18" borderId="16" xfId="3" applyFont="1" applyFill="1" applyBorder="1" applyAlignment="1">
      <alignment horizontal="center" vertical="center"/>
    </xf>
    <xf numFmtId="38" fontId="10" fillId="18" borderId="24" xfId="3" applyFont="1" applyFill="1" applyBorder="1" applyAlignment="1">
      <alignment horizontal="center" vertical="center"/>
    </xf>
    <xf numFmtId="0" fontId="7" fillId="9" borderId="2" xfId="19" applyFill="1" applyBorder="1" applyAlignment="1">
      <alignment horizontal="center" vertical="center" shrinkToFit="1"/>
    </xf>
    <xf numFmtId="0" fontId="7" fillId="9" borderId="33" xfId="19" applyFill="1" applyBorder="1" applyAlignment="1">
      <alignment horizontal="center" vertical="center" shrinkToFit="1"/>
    </xf>
    <xf numFmtId="0" fontId="7" fillId="10" borderId="5" xfId="19" applyFill="1" applyBorder="1" applyAlignment="1">
      <alignment horizontal="center" vertical="center"/>
    </xf>
    <xf numFmtId="0" fontId="7" fillId="10" borderId="7" xfId="19" applyFill="1" applyBorder="1" applyAlignment="1">
      <alignment horizontal="center" vertical="center"/>
    </xf>
    <xf numFmtId="0" fontId="19" fillId="0" borderId="0" xfId="19" applyFont="1" applyAlignment="1">
      <alignment horizontal="center" vertical="center"/>
    </xf>
    <xf numFmtId="0" fontId="19" fillId="0" borderId="23" xfId="19" applyFont="1" applyBorder="1" applyAlignment="1">
      <alignment horizontal="center" vertical="center"/>
    </xf>
    <xf numFmtId="0" fontId="7" fillId="0" borderId="15" xfId="19" applyBorder="1" applyAlignment="1">
      <alignment horizontal="center" vertical="center"/>
    </xf>
    <xf numFmtId="0" fontId="7" fillId="0" borderId="10" xfId="19" applyBorder="1" applyAlignment="1">
      <alignment horizontal="center" vertical="center"/>
    </xf>
    <xf numFmtId="38" fontId="7" fillId="0" borderId="9" xfId="19" applyNumberFormat="1" applyBorder="1" applyAlignment="1">
      <alignment horizontal="right" vertical="center"/>
    </xf>
    <xf numFmtId="38" fontId="7" fillId="0" borderId="23" xfId="19" applyNumberFormat="1" applyBorder="1" applyAlignment="1">
      <alignment horizontal="right" vertical="center"/>
    </xf>
    <xf numFmtId="38" fontId="10" fillId="0" borderId="16" xfId="3" applyFont="1" applyFill="1" applyBorder="1" applyAlignment="1">
      <alignment horizontal="left" vertical="center"/>
    </xf>
    <xf numFmtId="38" fontId="10" fillId="0" borderId="24" xfId="3" applyFont="1" applyFill="1" applyBorder="1" applyAlignment="1">
      <alignment horizontal="left" vertical="center"/>
    </xf>
    <xf numFmtId="0" fontId="22" fillId="0" borderId="9" xfId="19" applyFont="1" applyBorder="1" applyAlignment="1">
      <alignment horizontal="left" vertical="center"/>
    </xf>
    <xf numFmtId="0" fontId="22" fillId="0" borderId="23" xfId="19" applyFont="1" applyBorder="1" applyAlignment="1">
      <alignment horizontal="left" vertical="center"/>
    </xf>
    <xf numFmtId="0" fontId="10" fillId="0" borderId="15" xfId="19" applyFont="1" applyBorder="1" applyAlignment="1">
      <alignment horizontal="center" vertical="center"/>
    </xf>
    <xf numFmtId="0" fontId="10" fillId="0" borderId="10" xfId="19" applyFont="1" applyBorder="1" applyAlignment="1">
      <alignment horizontal="center" vertical="center"/>
    </xf>
    <xf numFmtId="38" fontId="10" fillId="0" borderId="16" xfId="19" applyNumberFormat="1" applyFont="1" applyBorder="1" applyAlignment="1">
      <alignment horizontal="center" vertical="center"/>
    </xf>
    <xf numFmtId="38" fontId="10" fillId="0" borderId="24" xfId="19" applyNumberFormat="1" applyFont="1" applyBorder="1" applyAlignment="1">
      <alignment horizontal="center" vertical="center"/>
    </xf>
    <xf numFmtId="0" fontId="0" fillId="0" borderId="15" xfId="19" applyFont="1" applyBorder="1" applyAlignment="1">
      <alignment horizontal="center" vertical="center"/>
    </xf>
    <xf numFmtId="0" fontId="10" fillId="0" borderId="9" xfId="19" applyFont="1" applyBorder="1">
      <alignment vertical="center"/>
    </xf>
    <xf numFmtId="0" fontId="10" fillId="0" borderId="23" xfId="19" applyFont="1" applyBorder="1">
      <alignment vertical="center"/>
    </xf>
    <xf numFmtId="38" fontId="7" fillId="18" borderId="9" xfId="19" applyNumberFormat="1" applyFill="1" applyBorder="1" applyAlignment="1">
      <alignment horizontal="right" vertical="center" shrinkToFit="1"/>
    </xf>
    <xf numFmtId="38" fontId="7" fillId="18" borderId="23" xfId="19" applyNumberFormat="1" applyFill="1" applyBorder="1" applyAlignment="1">
      <alignment horizontal="right" vertical="center" shrinkToFit="1"/>
    </xf>
    <xf numFmtId="38" fontId="10" fillId="18" borderId="16" xfId="19" applyNumberFormat="1" applyFont="1" applyFill="1" applyBorder="1" applyAlignment="1">
      <alignment horizontal="center" vertical="center" shrinkToFit="1"/>
    </xf>
    <xf numFmtId="38" fontId="10" fillId="18" borderId="24" xfId="19" applyNumberFormat="1" applyFont="1" applyFill="1" applyBorder="1" applyAlignment="1">
      <alignment horizontal="center" vertical="center" shrinkToFit="1"/>
    </xf>
    <xf numFmtId="0" fontId="9" fillId="0" borderId="0" xfId="10" applyFont="1" applyAlignment="1">
      <alignment horizontal="left" vertical="center" wrapText="1"/>
    </xf>
    <xf numFmtId="0" fontId="66" fillId="0" borderId="39" xfId="0" applyFont="1" applyBorder="1" applyAlignment="1">
      <alignment horizontal="center" vertical="center" wrapText="1"/>
    </xf>
    <xf numFmtId="0" fontId="54" fillId="0" borderId="41" xfId="0" applyFont="1" applyBorder="1" applyAlignment="1">
      <alignment horizontal="center" vertical="center" wrapText="1"/>
    </xf>
    <xf numFmtId="0" fontId="54" fillId="0" borderId="36" xfId="0" applyFont="1" applyBorder="1" applyAlignment="1">
      <alignment horizontal="center" vertical="center" wrapText="1"/>
    </xf>
    <xf numFmtId="0" fontId="54" fillId="0" borderId="1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4" xfId="0" applyFont="1" applyBorder="1" applyAlignment="1">
      <alignment horizontal="center" vertical="center" wrapText="1"/>
    </xf>
    <xf numFmtId="176" fontId="10" fillId="0" borderId="0" xfId="0" applyNumberFormat="1" applyFont="1" applyAlignment="1">
      <alignment wrapText="1"/>
    </xf>
    <xf numFmtId="0" fontId="6" fillId="0" borderId="0" xfId="29" applyFont="1" applyAlignment="1">
      <alignment horizontal="distributed" vertical="center"/>
    </xf>
    <xf numFmtId="0" fontId="34" fillId="0" borderId="0" xfId="29" applyFont="1" applyAlignment="1">
      <alignment horizontal="distributed" vertical="center"/>
    </xf>
    <xf numFmtId="0" fontId="6" fillId="0" borderId="0" xfId="29" applyFont="1" applyAlignment="1">
      <alignment horizontal="distributed"/>
    </xf>
    <xf numFmtId="0" fontId="43" fillId="0" borderId="0" xfId="29" applyFont="1" applyAlignment="1">
      <alignment horizontal="distributed"/>
    </xf>
    <xf numFmtId="0" fontId="6" fillId="11" borderId="0" xfId="29" applyFont="1" applyFill="1" applyAlignment="1">
      <alignment horizontal="distributed" vertical="center"/>
    </xf>
    <xf numFmtId="0" fontId="43" fillId="11" borderId="0" xfId="29" applyFont="1" applyFill="1" applyAlignment="1">
      <alignment horizontal="distributed" vertical="center"/>
    </xf>
    <xf numFmtId="49" fontId="60" fillId="0" borderId="0" xfId="0" applyNumberFormat="1" applyFont="1" applyAlignment="1">
      <alignment horizontal="left" vertical="top" wrapText="1"/>
    </xf>
    <xf numFmtId="49" fontId="60" fillId="0" borderId="0" xfId="0" applyNumberFormat="1" applyFont="1" applyAlignment="1">
      <alignment horizontal="right" vertical="top"/>
    </xf>
    <xf numFmtId="0" fontId="1" fillId="0" borderId="37" xfId="29" applyBorder="1" applyAlignment="1">
      <alignment horizontal="center" vertical="center"/>
    </xf>
    <xf numFmtId="0" fontId="1" fillId="0" borderId="41" xfId="29" applyBorder="1" applyAlignment="1">
      <alignment horizontal="center" vertical="center"/>
    </xf>
    <xf numFmtId="0" fontId="1" fillId="0" borderId="0" xfId="29" applyAlignment="1">
      <alignment horizontal="center" vertical="center"/>
    </xf>
    <xf numFmtId="0" fontId="1" fillId="0" borderId="18" xfId="29" applyBorder="1" applyAlignment="1">
      <alignment horizontal="center" vertical="center"/>
    </xf>
    <xf numFmtId="0" fontId="1" fillId="0" borderId="12" xfId="29" applyBorder="1" applyAlignment="1">
      <alignment horizontal="center" vertical="center"/>
    </xf>
    <xf numFmtId="0" fontId="1" fillId="0" borderId="19" xfId="29" applyBorder="1" applyAlignment="1">
      <alignment horizontal="center" vertical="center"/>
    </xf>
    <xf numFmtId="0" fontId="43" fillId="0" borderId="0" xfId="29" applyFont="1" applyAlignment="1">
      <alignment horizontal="distributed" vertical="center"/>
    </xf>
    <xf numFmtId="0" fontId="1" fillId="0" borderId="0" xfId="29" applyAlignment="1">
      <alignment horizontal="distributed" vertical="center"/>
    </xf>
    <xf numFmtId="0" fontId="1" fillId="0" borderId="0" xfId="29" applyAlignment="1">
      <alignment horizontal="distributed"/>
    </xf>
    <xf numFmtId="0" fontId="6" fillId="11" borderId="0" xfId="29" applyFont="1" applyFill="1" applyAlignment="1">
      <alignment horizontal="distributed"/>
    </xf>
    <xf numFmtId="0" fontId="43" fillId="11" borderId="0" xfId="29" applyFont="1" applyFill="1" applyAlignment="1">
      <alignment horizontal="distributed"/>
    </xf>
    <xf numFmtId="0" fontId="6" fillId="0" borderId="0" xfId="29" applyFont="1" applyAlignment="1">
      <alignment horizontal="left" vertical="center"/>
    </xf>
    <xf numFmtId="0" fontId="43" fillId="0" borderId="0" xfId="29" applyFont="1" applyAlignment="1">
      <alignment horizontal="left" vertical="center"/>
    </xf>
    <xf numFmtId="49" fontId="44" fillId="0" borderId="0" xfId="29" applyNumberFormat="1" applyFont="1" applyAlignment="1">
      <alignment horizontal="distributed" vertical="center"/>
    </xf>
    <xf numFmtId="0" fontId="6" fillId="0" borderId="0" xfId="22" applyAlignment="1">
      <alignment horizontal="distributed"/>
    </xf>
    <xf numFmtId="0" fontId="6" fillId="0" borderId="0" xfId="22" applyAlignment="1">
      <alignment horizontal="distributed" vertical="center"/>
    </xf>
    <xf numFmtId="0" fontId="6" fillId="0" borderId="0" xfId="29" applyFont="1" applyAlignment="1">
      <alignment horizontal="distributed" wrapText="1"/>
    </xf>
  </cellXfs>
  <cellStyles count="30">
    <cellStyle name="パーセント 2" xfId="1" xr:uid="{00000000-0005-0000-0000-000000000000}"/>
    <cellStyle name="ハイパーリンク" xfId="2" builtinId="8"/>
    <cellStyle name="桁区切り" xfId="3" builtinId="6"/>
    <cellStyle name="桁区切り 2" xfId="4" xr:uid="{00000000-0005-0000-0000-000003000000}"/>
    <cellStyle name="桁区切り 2 2" xfId="5" xr:uid="{00000000-0005-0000-0000-000004000000}"/>
    <cellStyle name="桁区切り 3" xfId="6" xr:uid="{00000000-0005-0000-0000-000005000000}"/>
    <cellStyle name="桁区切り 3 2" xfId="7" xr:uid="{00000000-0005-0000-0000-000006000000}"/>
    <cellStyle name="標準" xfId="0" builtinId="0"/>
    <cellStyle name="標準 10" xfId="8" xr:uid="{00000000-0005-0000-0000-000008000000}"/>
    <cellStyle name="標準 11" xfId="9" xr:uid="{00000000-0005-0000-0000-000009000000}"/>
    <cellStyle name="標準 12" xfId="26" xr:uid="{A2D0AA00-AF64-4CE5-8684-00A8CE9B53A3}"/>
    <cellStyle name="標準 12 2" xfId="28" xr:uid="{AD03BE34-B164-4611-8A55-940BD55AB85E}"/>
    <cellStyle name="標準 12 3" xfId="29" xr:uid="{FA81D74A-BB82-4EF5-A4E0-A46C17137C2C}"/>
    <cellStyle name="標準 13" xfId="27" xr:uid="{8A39F372-F676-4B4C-AAFB-0BFF79A7592D}"/>
    <cellStyle name="標準 2" xfId="10" xr:uid="{00000000-0005-0000-0000-00000A000000}"/>
    <cellStyle name="標準 2 15" xfId="11" xr:uid="{00000000-0005-0000-0000-00000B000000}"/>
    <cellStyle name="標準 2 2" xfId="12" xr:uid="{00000000-0005-0000-0000-00000C000000}"/>
    <cellStyle name="標準 2 2 2" xfId="13" xr:uid="{00000000-0005-0000-0000-00000D000000}"/>
    <cellStyle name="標準 3" xfId="14" xr:uid="{00000000-0005-0000-0000-00000E000000}"/>
    <cellStyle name="標準 3 2" xfId="15" xr:uid="{00000000-0005-0000-0000-00000F000000}"/>
    <cellStyle name="標準 4" xfId="16" xr:uid="{00000000-0005-0000-0000-000010000000}"/>
    <cellStyle name="標準 5" xfId="17" xr:uid="{00000000-0005-0000-0000-000011000000}"/>
    <cellStyle name="標準 6" xfId="18" xr:uid="{00000000-0005-0000-0000-000012000000}"/>
    <cellStyle name="標準 7" xfId="19" xr:uid="{00000000-0005-0000-0000-000013000000}"/>
    <cellStyle name="標準 8" xfId="20" xr:uid="{00000000-0005-0000-0000-000014000000}"/>
    <cellStyle name="標準 9" xfId="21" xr:uid="{00000000-0005-0000-0000-000015000000}"/>
    <cellStyle name="標準_A0110P" xfId="22" xr:uid="{00000000-0005-0000-0000-000016000000}"/>
    <cellStyle name="標準_A0220Y" xfId="23" xr:uid="{00000000-0005-0000-0000-000017000000}"/>
    <cellStyle name="標準_A1000P" xfId="24" xr:uid="{00000000-0005-0000-0000-000018000000}"/>
    <cellStyle name="標準_勤労（小）" xfId="25" xr:uid="{00000000-0005-0000-0000-000019000000}"/>
  </cellStyles>
  <dxfs count="1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ECFF"/>
      <color rgb="FFCCFFCC"/>
      <color rgb="FFFFFFCC"/>
      <color rgb="FFCCFF99"/>
      <color rgb="FF8BFF8B"/>
      <color rgb="FF93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15</xdr:col>
      <xdr:colOff>495300</xdr:colOff>
      <xdr:row>11</xdr:row>
      <xdr:rowOff>213360</xdr:rowOff>
    </xdr:from>
    <xdr:to>
      <xdr:col>33</xdr:col>
      <xdr:colOff>98265</xdr:colOff>
      <xdr:row>33</xdr:row>
      <xdr:rowOff>175260</xdr:rowOff>
    </xdr:to>
    <xdr:grpSp>
      <xdr:nvGrpSpPr>
        <xdr:cNvPr id="9" name="グループ化 8">
          <a:extLst>
            <a:ext uri="{FF2B5EF4-FFF2-40B4-BE49-F238E27FC236}">
              <a16:creationId xmlns:a16="http://schemas.microsoft.com/office/drawing/2014/main" id="{715107BC-A272-E995-4E69-E24266B7D76E}"/>
            </a:ext>
          </a:extLst>
        </xdr:cNvPr>
        <xdr:cNvGrpSpPr/>
      </xdr:nvGrpSpPr>
      <xdr:grpSpPr>
        <a:xfrm>
          <a:off x="11228614" y="3025684"/>
          <a:ext cx="11526632" cy="5089072"/>
          <a:chOff x="10066020" y="3025140"/>
          <a:chExt cx="10324305" cy="5158740"/>
        </a:xfrm>
      </xdr:grpSpPr>
      <xdr:pic>
        <xdr:nvPicPr>
          <xdr:cNvPr id="24" name="図 23">
            <a:extLst>
              <a:ext uri="{FF2B5EF4-FFF2-40B4-BE49-F238E27FC236}">
                <a16:creationId xmlns:a16="http://schemas.microsoft.com/office/drawing/2014/main" id="{88C531EC-9D9A-79BE-CD4C-96E6287953C6}"/>
              </a:ext>
            </a:extLst>
          </xdr:cNvPr>
          <xdr:cNvPicPr>
            <a:picLocks noChangeAspect="1" noChangeArrowheads="1"/>
          </xdr:cNvPicPr>
        </xdr:nvPicPr>
        <xdr:blipFill rotWithShape="1">
          <a:blip xmlns:r="http://schemas.openxmlformats.org/officeDocument/2006/relationships" r:embed="rId1">
            <a:grayscl/>
            <a:extLst>
              <a:ext uri="{28A0092B-C50C-407E-A947-70E740481C1C}">
                <a14:useLocalDpi xmlns:a14="http://schemas.microsoft.com/office/drawing/2010/main" val="0"/>
              </a:ext>
            </a:extLst>
          </a:blip>
          <a:srcRect b="28737"/>
          <a:stretch>
            <a:fillRect/>
          </a:stretch>
        </xdr:blipFill>
        <xdr:spPr bwMode="auto">
          <a:xfrm>
            <a:off x="10066020" y="3025140"/>
            <a:ext cx="10324305" cy="515874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図 5">
            <a:extLst>
              <a:ext uri="{FF2B5EF4-FFF2-40B4-BE49-F238E27FC236}">
                <a16:creationId xmlns:a16="http://schemas.microsoft.com/office/drawing/2014/main" id="{D372C389-E875-18AE-3279-E7996BA34208}"/>
              </a:ext>
            </a:extLst>
          </xdr:cNvPr>
          <xdr:cNvPicPr>
            <a:picLocks noChangeAspect="1"/>
          </xdr:cNvPicPr>
        </xdr:nvPicPr>
        <xdr:blipFill>
          <a:blip xmlns:r="http://schemas.openxmlformats.org/officeDocument/2006/relationships" r:embed="rId2"/>
          <a:stretch>
            <a:fillRect/>
          </a:stretch>
        </xdr:blipFill>
        <xdr:spPr>
          <a:xfrm>
            <a:off x="18143220" y="5996940"/>
            <a:ext cx="1234440" cy="243888"/>
          </a:xfrm>
          <a:prstGeom prst="rect">
            <a:avLst/>
          </a:prstGeom>
        </xdr:spPr>
      </xdr:pic>
    </xdr:grpSp>
    <xdr:clientData/>
  </xdr:twoCellAnchor>
  <xdr:twoCellAnchor>
    <xdr:from>
      <xdr:col>1</xdr:col>
      <xdr:colOff>472440</xdr:colOff>
      <xdr:row>40</xdr:row>
      <xdr:rowOff>114084</xdr:rowOff>
    </xdr:from>
    <xdr:to>
      <xdr:col>19</xdr:col>
      <xdr:colOff>220980</xdr:colOff>
      <xdr:row>75</xdr:row>
      <xdr:rowOff>76199</xdr:rowOff>
    </xdr:to>
    <xdr:grpSp>
      <xdr:nvGrpSpPr>
        <xdr:cNvPr id="12" name="グループ化 11">
          <a:extLst>
            <a:ext uri="{FF2B5EF4-FFF2-40B4-BE49-F238E27FC236}">
              <a16:creationId xmlns:a16="http://schemas.microsoft.com/office/drawing/2014/main" id="{7250E8EA-E2EB-98D2-03C2-6759B94F4C40}"/>
            </a:ext>
          </a:extLst>
        </xdr:cNvPr>
        <xdr:cNvGrpSpPr/>
      </xdr:nvGrpSpPr>
      <xdr:grpSpPr>
        <a:xfrm>
          <a:off x="715736" y="9388713"/>
          <a:ext cx="12983663" cy="6439115"/>
          <a:chOff x="670560" y="9440964"/>
          <a:chExt cx="11574780" cy="6362915"/>
        </a:xfrm>
      </xdr:grpSpPr>
      <xdr:pic>
        <xdr:nvPicPr>
          <xdr:cNvPr id="23" name="図 22">
            <a:extLst>
              <a:ext uri="{FF2B5EF4-FFF2-40B4-BE49-F238E27FC236}">
                <a16:creationId xmlns:a16="http://schemas.microsoft.com/office/drawing/2014/main" id="{30655541-AF64-C0E3-06DE-26846E00A774}"/>
              </a:ext>
            </a:extLst>
          </xdr:cNvPr>
          <xdr:cNvPicPr>
            <a:picLocks noChangeAspect="1" noChangeArrowheads="1"/>
          </xdr:cNvPicPr>
        </xdr:nvPicPr>
        <xdr:blipFill>
          <a:blip xmlns:r="http://schemas.openxmlformats.org/officeDocument/2006/relationships" r:embed="rId3">
            <a:grayscl/>
            <a:extLst>
              <a:ext uri="{28A0092B-C50C-407E-A947-70E740481C1C}">
                <a14:useLocalDpi xmlns:a14="http://schemas.microsoft.com/office/drawing/2010/main" val="0"/>
              </a:ext>
            </a:extLst>
          </a:blip>
          <a:srcRect/>
          <a:stretch>
            <a:fillRect/>
          </a:stretch>
        </xdr:blipFill>
        <xdr:spPr bwMode="auto">
          <a:xfrm>
            <a:off x="670560" y="9440964"/>
            <a:ext cx="11574780" cy="636291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0" name="図 9">
            <a:extLst>
              <a:ext uri="{FF2B5EF4-FFF2-40B4-BE49-F238E27FC236}">
                <a16:creationId xmlns:a16="http://schemas.microsoft.com/office/drawing/2014/main" id="{ECF14FC0-C91C-4BBE-B818-99BA5D5C41C5}"/>
              </a:ext>
            </a:extLst>
          </xdr:cNvPr>
          <xdr:cNvPicPr>
            <a:picLocks noChangeAspect="1"/>
          </xdr:cNvPicPr>
        </xdr:nvPicPr>
        <xdr:blipFill>
          <a:blip xmlns:r="http://schemas.openxmlformats.org/officeDocument/2006/relationships" r:embed="rId2"/>
          <a:stretch>
            <a:fillRect/>
          </a:stretch>
        </xdr:blipFill>
        <xdr:spPr>
          <a:xfrm>
            <a:off x="9867900" y="12793980"/>
            <a:ext cx="1234440" cy="243888"/>
          </a:xfrm>
          <a:prstGeom prst="rect">
            <a:avLst/>
          </a:prstGeom>
        </xdr:spPr>
      </xdr:pic>
    </xdr:grpSp>
    <xdr:clientData/>
  </xdr:twoCellAnchor>
  <xdr:twoCellAnchor>
    <xdr:from>
      <xdr:col>1</xdr:col>
      <xdr:colOff>106286</xdr:colOff>
      <xdr:row>39</xdr:row>
      <xdr:rowOff>73449</xdr:rowOff>
    </xdr:from>
    <xdr:to>
      <xdr:col>19</xdr:col>
      <xdr:colOff>480059</xdr:colOff>
      <xdr:row>75</xdr:row>
      <xdr:rowOff>135679</xdr:rowOff>
    </xdr:to>
    <xdr:sp macro="" textlink="">
      <xdr:nvSpPr>
        <xdr:cNvPr id="17" name="四角形: 角を丸くする 16">
          <a:extLst>
            <a:ext uri="{FF2B5EF4-FFF2-40B4-BE49-F238E27FC236}">
              <a16:creationId xmlns:a16="http://schemas.microsoft.com/office/drawing/2014/main" id="{2201D7DF-A95F-43E5-B654-59AB5B0A8BE7}"/>
            </a:ext>
          </a:extLst>
        </xdr:cNvPr>
        <xdr:cNvSpPr/>
      </xdr:nvSpPr>
      <xdr:spPr>
        <a:xfrm>
          <a:off x="319646" y="9209829"/>
          <a:ext cx="12200013" cy="6645910"/>
        </a:xfrm>
        <a:prstGeom prst="roundRect">
          <a:avLst/>
        </a:prstGeom>
        <a:noFill/>
        <a:ln w="571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138220</xdr:colOff>
      <xdr:row>0</xdr:row>
      <xdr:rowOff>148379</xdr:rowOff>
    </xdr:from>
    <xdr:to>
      <xdr:col>18</xdr:col>
      <xdr:colOff>26460</xdr:colOff>
      <xdr:row>9</xdr:row>
      <xdr:rowOff>177800</xdr:rowOff>
    </xdr:to>
    <xdr:sp macro="" textlink="">
      <xdr:nvSpPr>
        <xdr:cNvPr id="2" name="テキスト ボックス 1">
          <a:extLst>
            <a:ext uri="{FF2B5EF4-FFF2-40B4-BE49-F238E27FC236}">
              <a16:creationId xmlns:a16="http://schemas.microsoft.com/office/drawing/2014/main" id="{56ABB748-D227-406D-B66C-2B46E68A0F2B}"/>
            </a:ext>
          </a:extLst>
        </xdr:cNvPr>
        <xdr:cNvSpPr txBox="1"/>
      </xdr:nvSpPr>
      <xdr:spPr>
        <a:xfrm>
          <a:off x="9680153" y="148379"/>
          <a:ext cx="1742440" cy="22476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twoCellAnchor>
    <xdr:from>
      <xdr:col>7</xdr:col>
      <xdr:colOff>162560</xdr:colOff>
      <xdr:row>13</xdr:row>
      <xdr:rowOff>152400</xdr:rowOff>
    </xdr:from>
    <xdr:to>
      <xdr:col>17</xdr:col>
      <xdr:colOff>338666</xdr:colOff>
      <xdr:row>18</xdr:row>
      <xdr:rowOff>169333</xdr:rowOff>
    </xdr:to>
    <xdr:cxnSp macro="">
      <xdr:nvCxnSpPr>
        <xdr:cNvPr id="5" name="コネクタ: 曲線 4">
          <a:extLst>
            <a:ext uri="{FF2B5EF4-FFF2-40B4-BE49-F238E27FC236}">
              <a16:creationId xmlns:a16="http://schemas.microsoft.com/office/drawing/2014/main" id="{73DFAE59-F654-15FD-8346-956899170AE1}"/>
            </a:ext>
          </a:extLst>
        </xdr:cNvPr>
        <xdr:cNvCxnSpPr/>
      </xdr:nvCxnSpPr>
      <xdr:spPr>
        <a:xfrm>
          <a:off x="4582160" y="3386667"/>
          <a:ext cx="6534573" cy="1286933"/>
        </a:xfrm>
        <a:prstGeom prst="curvedConnector3">
          <a:avLst>
            <a:gd name="adj1" fmla="val 50000"/>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49005</xdr:colOff>
      <xdr:row>64</xdr:row>
      <xdr:rowOff>168249</xdr:rowOff>
    </xdr:from>
    <xdr:to>
      <xdr:col>7</xdr:col>
      <xdr:colOff>576941</xdr:colOff>
      <xdr:row>70</xdr:row>
      <xdr:rowOff>65314</xdr:rowOff>
    </xdr:to>
    <xdr:sp macro="" textlink="">
      <xdr:nvSpPr>
        <xdr:cNvPr id="13" name="吹き出し: 角を丸めた四角形 12">
          <a:extLst>
            <a:ext uri="{FF2B5EF4-FFF2-40B4-BE49-F238E27FC236}">
              <a16:creationId xmlns:a16="http://schemas.microsoft.com/office/drawing/2014/main" id="{538CFCA9-9C04-35BA-0721-96A04C21E7C9}"/>
            </a:ext>
          </a:extLst>
        </xdr:cNvPr>
        <xdr:cNvSpPr/>
      </xdr:nvSpPr>
      <xdr:spPr>
        <a:xfrm>
          <a:off x="3097005" y="13927792"/>
          <a:ext cx="1943079" cy="1007408"/>
        </a:xfrm>
        <a:prstGeom prst="wedgeRoundRectCallout">
          <a:avLst>
            <a:gd name="adj1" fmla="val -69063"/>
            <a:gd name="adj2" fmla="val -113880"/>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飛行機のミニチュアやチーバくんのフィギュア</a:t>
          </a:r>
        </a:p>
      </xdr:txBody>
    </xdr:sp>
    <xdr:clientData/>
  </xdr:twoCellAnchor>
  <xdr:twoCellAnchor>
    <xdr:from>
      <xdr:col>17</xdr:col>
      <xdr:colOff>111425</xdr:colOff>
      <xdr:row>43</xdr:row>
      <xdr:rowOff>12954</xdr:rowOff>
    </xdr:from>
    <xdr:to>
      <xdr:col>23</xdr:col>
      <xdr:colOff>83820</xdr:colOff>
      <xdr:row>49</xdr:row>
      <xdr:rowOff>160993</xdr:rowOff>
    </xdr:to>
    <xdr:sp macro="" textlink="">
      <xdr:nvSpPr>
        <xdr:cNvPr id="15" name="吹き出し: 折線 14">
          <a:extLst>
            <a:ext uri="{FF2B5EF4-FFF2-40B4-BE49-F238E27FC236}">
              <a16:creationId xmlns:a16="http://schemas.microsoft.com/office/drawing/2014/main" id="{E382F9EA-9C34-2FB7-F6FB-80B16FC04914}"/>
            </a:ext>
          </a:extLst>
        </xdr:cNvPr>
        <xdr:cNvSpPr/>
      </xdr:nvSpPr>
      <xdr:spPr>
        <a:xfrm>
          <a:off x="10916585" y="9880854"/>
          <a:ext cx="3675715" cy="1245319"/>
        </a:xfrm>
        <a:prstGeom prst="borderCallout2">
          <a:avLst>
            <a:gd name="adj1" fmla="val 42279"/>
            <a:gd name="adj2" fmla="val -546"/>
            <a:gd name="adj3" fmla="val 47765"/>
            <a:gd name="adj4" fmla="val -18829"/>
            <a:gd name="adj5" fmla="val 225620"/>
            <a:gd name="adj6" fmla="val -56236"/>
          </a:avLst>
        </a:prstGeom>
        <a:ln w="28575">
          <a:solidFill>
            <a:srgbClr val="0070C0"/>
          </a:solidFill>
          <a:tailEnd type="arrow"/>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県産品なので、自給率</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である</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mn-lt"/>
              <a:ea typeface="+mn-ea"/>
              <a:cs typeface="+mn-cs"/>
            </a:rPr>
            <a:t>として、「１</a:t>
          </a:r>
          <a:r>
            <a:rPr kumimoji="1" lang="en-US"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」を入力しま</a:t>
          </a:r>
          <a:r>
            <a:rPr kumimoji="1" lang="ja-JP" altLang="en-US" sz="1100" b="1">
              <a:solidFill>
                <a:schemeClr val="lt1"/>
              </a:solidFill>
              <a:effectLst/>
              <a:latin typeface="+mn-lt"/>
              <a:ea typeface="+mn-ea"/>
              <a:cs typeface="+mn-cs"/>
            </a:rPr>
            <a:t>した。</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・県産品かどうかわからない場合は、空欄のままで。（既に推計された自給率が</a:t>
          </a:r>
          <a:r>
            <a:rPr kumimoji="1" lang="en-US" altLang="ja-JP" sz="1100" b="1">
              <a:solidFill>
                <a:schemeClr val="lt1"/>
              </a:solidFill>
              <a:effectLst/>
              <a:latin typeface="+mn-lt"/>
              <a:ea typeface="+mn-ea"/>
              <a:cs typeface="+mn-cs"/>
            </a:rPr>
            <a:t>C</a:t>
          </a:r>
          <a:r>
            <a:rPr kumimoji="1" lang="ja-JP" altLang="en-US" sz="1100" b="1">
              <a:solidFill>
                <a:schemeClr val="lt1"/>
              </a:solidFill>
              <a:effectLst/>
              <a:latin typeface="+mn-lt"/>
              <a:ea typeface="+mn-ea"/>
              <a:cs typeface="+mn-cs"/>
            </a:rPr>
            <a:t>欄に掲載されています）</a:t>
          </a:r>
          <a:endParaRPr lang="ja-JP" altLang="ja-JP">
            <a:effectLst/>
          </a:endParaRPr>
        </a:p>
        <a:p>
          <a:pPr algn="l"/>
          <a:endParaRPr kumimoji="1" lang="ja-JP" altLang="en-US" sz="1100"/>
        </a:p>
      </xdr:txBody>
    </xdr:sp>
    <xdr:clientData/>
  </xdr:twoCellAnchor>
  <xdr:twoCellAnchor>
    <xdr:from>
      <xdr:col>5</xdr:col>
      <xdr:colOff>187867</xdr:colOff>
      <xdr:row>50</xdr:row>
      <xdr:rowOff>67373</xdr:rowOff>
    </xdr:from>
    <xdr:to>
      <xdr:col>7</xdr:col>
      <xdr:colOff>419690</xdr:colOff>
      <xdr:row>52</xdr:row>
      <xdr:rowOff>146049</xdr:rowOff>
    </xdr:to>
    <xdr:sp macro="" textlink="">
      <xdr:nvSpPr>
        <xdr:cNvPr id="11" name="吹き出し: 角を丸めた四角形 10">
          <a:extLst>
            <a:ext uri="{FF2B5EF4-FFF2-40B4-BE49-F238E27FC236}">
              <a16:creationId xmlns:a16="http://schemas.microsoft.com/office/drawing/2014/main" id="{4D4444D8-35BD-8738-5BE7-22634EAC9BA6}"/>
            </a:ext>
          </a:extLst>
        </xdr:cNvPr>
        <xdr:cNvSpPr/>
      </xdr:nvSpPr>
      <xdr:spPr>
        <a:xfrm>
          <a:off x="3235867" y="11236116"/>
          <a:ext cx="1646966" cy="448790"/>
        </a:xfrm>
        <a:prstGeom prst="wedgeRoundRectCallout">
          <a:avLst>
            <a:gd name="adj1" fmla="val -81321"/>
            <a:gd name="adj2" fmla="val 25160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落花生の手土産品</a:t>
          </a:r>
        </a:p>
      </xdr:txBody>
    </xdr:sp>
    <xdr:clientData/>
  </xdr:twoCellAnchor>
  <xdr:twoCellAnchor>
    <xdr:from>
      <xdr:col>3</xdr:col>
      <xdr:colOff>472440</xdr:colOff>
      <xdr:row>56</xdr:row>
      <xdr:rowOff>18687</xdr:rowOff>
    </xdr:from>
    <xdr:to>
      <xdr:col>4</xdr:col>
      <xdr:colOff>403860</xdr:colOff>
      <xdr:row>64</xdr:row>
      <xdr:rowOff>83820</xdr:rowOff>
    </xdr:to>
    <xdr:sp macro="" textlink="">
      <xdr:nvSpPr>
        <xdr:cNvPr id="31" name="四角形: 角を丸くする 30">
          <a:extLst>
            <a:ext uri="{FF2B5EF4-FFF2-40B4-BE49-F238E27FC236}">
              <a16:creationId xmlns:a16="http://schemas.microsoft.com/office/drawing/2014/main" id="{CEEAFDAF-BC40-4BDB-A39B-8BEA7958ED11}"/>
            </a:ext>
          </a:extLst>
        </xdr:cNvPr>
        <xdr:cNvSpPr/>
      </xdr:nvSpPr>
      <xdr:spPr>
        <a:xfrm>
          <a:off x="2103120" y="12264027"/>
          <a:ext cx="640080" cy="1528173"/>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403623</xdr:colOff>
      <xdr:row>58</xdr:row>
      <xdr:rowOff>38099</xdr:rowOff>
    </xdr:from>
    <xdr:to>
      <xdr:col>13</xdr:col>
      <xdr:colOff>297180</xdr:colOff>
      <xdr:row>65</xdr:row>
      <xdr:rowOff>15240</xdr:rowOff>
    </xdr:to>
    <xdr:sp macro="" textlink="">
      <xdr:nvSpPr>
        <xdr:cNvPr id="32" name="四角形: 角を丸くする 31">
          <a:extLst>
            <a:ext uri="{FF2B5EF4-FFF2-40B4-BE49-F238E27FC236}">
              <a16:creationId xmlns:a16="http://schemas.microsoft.com/office/drawing/2014/main" id="{09C94B91-0AF2-41CD-852A-A61E04954D4D}"/>
            </a:ext>
          </a:extLst>
        </xdr:cNvPr>
        <xdr:cNvSpPr/>
      </xdr:nvSpPr>
      <xdr:spPr>
        <a:xfrm>
          <a:off x="8412243" y="12649199"/>
          <a:ext cx="602217" cy="1257301"/>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195459</xdr:colOff>
      <xdr:row>60</xdr:row>
      <xdr:rowOff>38100</xdr:rowOff>
    </xdr:from>
    <xdr:to>
      <xdr:col>18</xdr:col>
      <xdr:colOff>382834</xdr:colOff>
      <xdr:row>71</xdr:row>
      <xdr:rowOff>140970</xdr:rowOff>
    </xdr:to>
    <xdr:sp macro="" textlink="">
      <xdr:nvSpPr>
        <xdr:cNvPr id="33" name="四角形: 角を丸くする 32">
          <a:extLst>
            <a:ext uri="{FF2B5EF4-FFF2-40B4-BE49-F238E27FC236}">
              <a16:creationId xmlns:a16="http://schemas.microsoft.com/office/drawing/2014/main" id="{0247C7CB-BC47-4AC1-8F21-AEC3AAC477FB}"/>
            </a:ext>
          </a:extLst>
        </xdr:cNvPr>
        <xdr:cNvSpPr/>
      </xdr:nvSpPr>
      <xdr:spPr>
        <a:xfrm>
          <a:off x="9766179" y="13014960"/>
          <a:ext cx="2039035" cy="2114550"/>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261257</xdr:colOff>
      <xdr:row>20</xdr:row>
      <xdr:rowOff>87086</xdr:rowOff>
    </xdr:from>
    <xdr:to>
      <xdr:col>24</xdr:col>
      <xdr:colOff>239485</xdr:colOff>
      <xdr:row>25</xdr:row>
      <xdr:rowOff>152400</xdr:rowOff>
    </xdr:to>
    <xdr:cxnSp macro="">
      <xdr:nvCxnSpPr>
        <xdr:cNvPr id="8" name="コネクタ: 曲線 7">
          <a:extLst>
            <a:ext uri="{FF2B5EF4-FFF2-40B4-BE49-F238E27FC236}">
              <a16:creationId xmlns:a16="http://schemas.microsoft.com/office/drawing/2014/main" id="{0333E592-7F78-8BE7-9F53-8BFE64963555}"/>
            </a:ext>
          </a:extLst>
        </xdr:cNvPr>
        <xdr:cNvCxnSpPr/>
      </xdr:nvCxnSpPr>
      <xdr:spPr>
        <a:xfrm>
          <a:off x="7554686" y="5138057"/>
          <a:ext cx="7826828" cy="1349829"/>
        </a:xfrm>
        <a:prstGeom prst="curvedConnector3">
          <a:avLst>
            <a:gd name="adj1" fmla="val 37065"/>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182880</xdr:colOff>
      <xdr:row>65</xdr:row>
      <xdr:rowOff>152400</xdr:rowOff>
    </xdr:from>
    <xdr:to>
      <xdr:col>27</xdr:col>
      <xdr:colOff>190500</xdr:colOff>
      <xdr:row>72</xdr:row>
      <xdr:rowOff>48603</xdr:rowOff>
    </xdr:to>
    <xdr:sp macro="" textlink="">
      <xdr:nvSpPr>
        <xdr:cNvPr id="3" name="吹き出し: 角を丸めた四角形 2">
          <a:extLst>
            <a:ext uri="{FF2B5EF4-FFF2-40B4-BE49-F238E27FC236}">
              <a16:creationId xmlns:a16="http://schemas.microsoft.com/office/drawing/2014/main" id="{9FC636F7-74C0-46C1-91FE-B5E59CF18FE0}"/>
            </a:ext>
          </a:extLst>
        </xdr:cNvPr>
        <xdr:cNvSpPr/>
      </xdr:nvSpPr>
      <xdr:spPr>
        <a:xfrm>
          <a:off x="12839700" y="14043660"/>
          <a:ext cx="4328160" cy="1176363"/>
        </a:xfrm>
        <a:prstGeom prst="wedgeRoundRectCallout">
          <a:avLst>
            <a:gd name="adj1" fmla="val -82122"/>
            <a:gd name="adj2" fmla="val 1503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chemeClr val="lt1"/>
              </a:solidFill>
              <a:effectLst/>
              <a:latin typeface="+mn-lt"/>
              <a:ea typeface="+mn-ea"/>
              <a:cs typeface="+mn-cs"/>
            </a:rPr>
            <a:t>③分析者が計算した値を、③のセルに入力し、「採用する数値」を変更してください。</a:t>
          </a:r>
        </a:p>
        <a:p>
          <a:r>
            <a:rPr kumimoji="1" lang="ja-JP" altLang="en-US" sz="1100" b="1">
              <a:solidFill>
                <a:schemeClr val="lt1"/>
              </a:solidFill>
              <a:effectLst/>
              <a:latin typeface="+mn-lt"/>
              <a:ea typeface="+mn-ea"/>
              <a:cs typeface="+mn-cs"/>
            </a:rPr>
            <a:t>直近の統計（家計調査など）を利用されることを推奨します。</a:t>
          </a:r>
          <a:endParaRPr lang="ja-JP" altLang="ja-JP">
            <a:effectLst/>
          </a:endParaRPr>
        </a:p>
      </xdr:txBody>
    </xdr:sp>
    <xdr:clientData/>
  </xdr:twoCellAnchor>
  <xdr:twoCellAnchor>
    <xdr:from>
      <xdr:col>20</xdr:col>
      <xdr:colOff>121920</xdr:colOff>
      <xdr:row>54</xdr:row>
      <xdr:rowOff>152400</xdr:rowOff>
    </xdr:from>
    <xdr:to>
      <xdr:col>24</xdr:col>
      <xdr:colOff>313016</xdr:colOff>
      <xdr:row>58</xdr:row>
      <xdr:rowOff>168366</xdr:rowOff>
    </xdr:to>
    <xdr:sp macro="" textlink="">
      <xdr:nvSpPr>
        <xdr:cNvPr id="4" name="吹き出し: 角を丸めた四角形 3">
          <a:extLst>
            <a:ext uri="{FF2B5EF4-FFF2-40B4-BE49-F238E27FC236}">
              <a16:creationId xmlns:a16="http://schemas.microsoft.com/office/drawing/2014/main" id="{83CCD9C8-A598-495E-B5F9-089B39CAE7C8}"/>
            </a:ext>
          </a:extLst>
        </xdr:cNvPr>
        <xdr:cNvSpPr/>
      </xdr:nvSpPr>
      <xdr:spPr>
        <a:xfrm>
          <a:off x="12778740" y="12031980"/>
          <a:ext cx="2659976" cy="747486"/>
        </a:xfrm>
        <a:prstGeom prst="wedgeRoundRectCallout">
          <a:avLst>
            <a:gd name="adj1" fmla="val -101335"/>
            <a:gd name="adj2" fmla="val 11200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消費転換率をドロップダウンで選択</a:t>
          </a:r>
          <a:endParaRPr kumimoji="1" lang="en-US" altLang="ja-JP" sz="1100" b="1"/>
        </a:p>
      </xdr:txBody>
    </xdr:sp>
    <xdr:clientData/>
  </xdr:twoCellAnchor>
  <xdr:twoCellAnchor editAs="oneCell">
    <xdr:from>
      <xdr:col>25</xdr:col>
      <xdr:colOff>0</xdr:colOff>
      <xdr:row>36</xdr:row>
      <xdr:rowOff>0</xdr:rowOff>
    </xdr:from>
    <xdr:to>
      <xdr:col>27</xdr:col>
      <xdr:colOff>0</xdr:colOff>
      <xdr:row>37</xdr:row>
      <xdr:rowOff>61008</xdr:rowOff>
    </xdr:to>
    <xdr:pic>
      <xdr:nvPicPr>
        <xdr:cNvPr id="7" name="図 6">
          <a:extLst>
            <a:ext uri="{FF2B5EF4-FFF2-40B4-BE49-F238E27FC236}">
              <a16:creationId xmlns:a16="http://schemas.microsoft.com/office/drawing/2014/main" id="{B5C9B61F-F1E6-4207-BDD0-94699EE18CEA}"/>
            </a:ext>
          </a:extLst>
        </xdr:cNvPr>
        <xdr:cNvPicPr>
          <a:picLocks noChangeAspect="1"/>
        </xdr:cNvPicPr>
      </xdr:nvPicPr>
      <xdr:blipFill>
        <a:blip xmlns:r="http://schemas.openxmlformats.org/officeDocument/2006/relationships" r:embed="rId2"/>
        <a:stretch>
          <a:fillRect/>
        </a:stretch>
      </xdr:blipFill>
      <xdr:spPr>
        <a:xfrm>
          <a:off x="15742920" y="8564880"/>
          <a:ext cx="1234440" cy="243888"/>
        </a:xfrm>
        <a:prstGeom prst="rect">
          <a:avLst/>
        </a:prstGeom>
      </xdr:spPr>
    </xdr:pic>
    <xdr:clientData/>
  </xdr:twoCellAnchor>
  <xdr:twoCellAnchor>
    <xdr:from>
      <xdr:col>12</xdr:col>
      <xdr:colOff>563880</xdr:colOff>
      <xdr:row>22</xdr:row>
      <xdr:rowOff>68580</xdr:rowOff>
    </xdr:from>
    <xdr:to>
      <xdr:col>28</xdr:col>
      <xdr:colOff>556260</xdr:colOff>
      <xdr:row>32</xdr:row>
      <xdr:rowOff>0</xdr:rowOff>
    </xdr:to>
    <xdr:cxnSp macro="">
      <xdr:nvCxnSpPr>
        <xdr:cNvPr id="28" name="コネクタ: 曲線 27">
          <a:extLst>
            <a:ext uri="{FF2B5EF4-FFF2-40B4-BE49-F238E27FC236}">
              <a16:creationId xmlns:a16="http://schemas.microsoft.com/office/drawing/2014/main" id="{91D4F6E8-BE57-4367-8773-7237AC724634}"/>
            </a:ext>
          </a:extLst>
        </xdr:cNvPr>
        <xdr:cNvCxnSpPr/>
      </xdr:nvCxnSpPr>
      <xdr:spPr>
        <a:xfrm>
          <a:off x="8572500" y="5676900"/>
          <a:ext cx="9578340" cy="2148840"/>
        </a:xfrm>
        <a:prstGeom prst="curvedConnector3">
          <a:avLst>
            <a:gd name="adj1" fmla="val 11336"/>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92</xdr:col>
          <xdr:colOff>466725</xdr:colOff>
          <xdr:row>17</xdr:row>
          <xdr:rowOff>0</xdr:rowOff>
        </xdr:from>
        <xdr:to>
          <xdr:col>94</xdr:col>
          <xdr:colOff>257175</xdr:colOff>
          <xdr:row>18</xdr:row>
          <xdr:rowOff>57150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00000000-0008-0000-0200-000003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29</xdr:col>
      <xdr:colOff>0</xdr:colOff>
      <xdr:row>53</xdr:row>
      <xdr:rowOff>66675</xdr:rowOff>
    </xdr:from>
    <xdr:to>
      <xdr:col>32</xdr:col>
      <xdr:colOff>209550</xdr:colOff>
      <xdr:row>54</xdr:row>
      <xdr:rowOff>50800</xdr:rowOff>
    </xdr:to>
    <xdr:sp macro="" textlink="">
      <xdr:nvSpPr>
        <xdr:cNvPr id="9" name="テキスト ボックス 8">
          <a:extLst>
            <a:ext uri="{FF2B5EF4-FFF2-40B4-BE49-F238E27FC236}">
              <a16:creationId xmlns:a16="http://schemas.microsoft.com/office/drawing/2014/main" id="{ED52B0BD-1A17-4876-83B3-C2A67FDBA005}"/>
            </a:ext>
          </a:extLst>
        </xdr:cNvPr>
        <xdr:cNvSpPr txBox="1"/>
      </xdr:nvSpPr>
      <xdr:spPr>
        <a:xfrm>
          <a:off x="21316950" y="13125450"/>
          <a:ext cx="2085975" cy="231775"/>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050" u="none">
              <a:latin typeface="ＭＳ Ｐゴシック" pitchFamily="50" charset="-128"/>
              <a:ea typeface="ＭＳ Ｐゴシック" pitchFamily="50" charset="-128"/>
            </a:rPr>
            <a:t>１－移輸入計／ </a:t>
          </a:r>
          <a:r>
            <a:rPr kumimoji="1" lang="ja-JP" altLang="en-US" sz="1050">
              <a:solidFill>
                <a:sysClr val="windowText" lastClr="000000"/>
              </a:solidFill>
              <a:latin typeface="ＭＳ Ｐゴシック" pitchFamily="50" charset="-128"/>
              <a:ea typeface="ＭＳ Ｐゴシック" pitchFamily="50" charset="-128"/>
            </a:rPr>
            <a:t>県内需要合計</a:t>
          </a:r>
        </a:p>
      </xdr:txBody>
    </xdr:sp>
    <xdr:clientData/>
  </xdr:twoCellAnchor>
  <xdr:twoCellAnchor>
    <xdr:from>
      <xdr:col>33</xdr:col>
      <xdr:colOff>834390</xdr:colOff>
      <xdr:row>20</xdr:row>
      <xdr:rowOff>85725</xdr:rowOff>
    </xdr:from>
    <xdr:to>
      <xdr:col>35</xdr:col>
      <xdr:colOff>101495</xdr:colOff>
      <xdr:row>26</xdr:row>
      <xdr:rowOff>161925</xdr:rowOff>
    </xdr:to>
    <xdr:sp macro="" textlink="">
      <xdr:nvSpPr>
        <xdr:cNvPr id="3" name="線吹き出し 2 (枠付き) 6">
          <a:extLst>
            <a:ext uri="{FF2B5EF4-FFF2-40B4-BE49-F238E27FC236}">
              <a16:creationId xmlns:a16="http://schemas.microsoft.com/office/drawing/2014/main" id="{D8F9B3FC-D44D-43F7-A712-9FAC913FAB47}"/>
            </a:ext>
          </a:extLst>
        </xdr:cNvPr>
        <xdr:cNvSpPr/>
      </xdr:nvSpPr>
      <xdr:spPr>
        <a:xfrm>
          <a:off x="24284940" y="5600700"/>
          <a:ext cx="819680" cy="1447800"/>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endParaRPr kumimoji="1" lang="en-US" altLang="ja-JP" sz="800">
            <a:solidFill>
              <a:schemeClr val="tx1"/>
            </a:solidFill>
          </a:endParaRPr>
        </a:p>
        <a:p>
          <a:pPr algn="l"/>
          <a:r>
            <a:rPr kumimoji="1" lang="ja-JP" altLang="en-US" sz="800">
              <a:solidFill>
                <a:schemeClr val="tx1"/>
              </a:solidFill>
            </a:rPr>
            <a:t>「消費転換率」は、このシートの</a:t>
          </a:r>
          <a:r>
            <a:rPr kumimoji="1" lang="en-US" altLang="ja-JP" sz="800">
              <a:solidFill>
                <a:schemeClr val="tx1"/>
              </a:solidFill>
            </a:rPr>
            <a:t>R</a:t>
          </a:r>
          <a:r>
            <a:rPr kumimoji="1" lang="ja-JP" altLang="en-US" sz="800">
              <a:solidFill>
                <a:schemeClr val="tx1"/>
              </a:solidFill>
            </a:rPr>
            <a:t>列で設定を変更できます。</a:t>
          </a:r>
        </a:p>
      </xdr:txBody>
    </xdr:sp>
    <xdr:clientData/>
  </xdr:twoCellAnchor>
  <xdr:oneCellAnchor>
    <xdr:from>
      <xdr:col>23</xdr:col>
      <xdr:colOff>466725</xdr:colOff>
      <xdr:row>11</xdr:row>
      <xdr:rowOff>9525</xdr:rowOff>
    </xdr:from>
    <xdr:ext cx="6620274" cy="328423"/>
    <xdr:sp macro="" textlink="">
      <xdr:nvSpPr>
        <xdr:cNvPr id="4" name="テキスト ボックス 3">
          <a:extLst>
            <a:ext uri="{FF2B5EF4-FFF2-40B4-BE49-F238E27FC236}">
              <a16:creationId xmlns:a16="http://schemas.microsoft.com/office/drawing/2014/main" id="{097C18A9-852B-0723-5E26-5806EA447D7B}"/>
            </a:ext>
          </a:extLst>
        </xdr:cNvPr>
        <xdr:cNvSpPr txBox="1"/>
      </xdr:nvSpPr>
      <xdr:spPr>
        <a:xfrm>
          <a:off x="18383250" y="3295650"/>
          <a:ext cx="662027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←←ーーーーーーーーーＡからＥについては、計算用に再掲していますーーーーーーーーーーーー</a:t>
          </a:r>
          <a:r>
            <a:rPr kumimoji="1" lang="ja-JP" altLang="ja-JP" sz="1100">
              <a:solidFill>
                <a:schemeClr val="tx1"/>
              </a:solidFill>
              <a:effectLst/>
              <a:latin typeface="+mn-lt"/>
              <a:ea typeface="+mn-ea"/>
              <a:cs typeface="+mn-cs"/>
            </a:rPr>
            <a:t>→→</a:t>
          </a:r>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8162" name="AutoShape 1">
          <a:extLst>
            <a:ext uri="{FF2B5EF4-FFF2-40B4-BE49-F238E27FC236}">
              <a16:creationId xmlns:a16="http://schemas.microsoft.com/office/drawing/2014/main" id="{00000000-0008-0000-0700-000012950000}"/>
            </a:ext>
          </a:extLst>
        </xdr:cNvPr>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8163" name="AutoShape 3">
          <a:extLst>
            <a:ext uri="{FF2B5EF4-FFF2-40B4-BE49-F238E27FC236}">
              <a16:creationId xmlns:a16="http://schemas.microsoft.com/office/drawing/2014/main" id="{00000000-0008-0000-0700-000013950000}"/>
            </a:ext>
          </a:extLst>
        </xdr:cNvPr>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8164" name="AutoShape 4">
          <a:extLst>
            <a:ext uri="{FF2B5EF4-FFF2-40B4-BE49-F238E27FC236}">
              <a16:creationId xmlns:a16="http://schemas.microsoft.com/office/drawing/2014/main" id="{00000000-0008-0000-0700-000014950000}"/>
            </a:ext>
          </a:extLst>
        </xdr:cNvPr>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8165" name="AutoShape 5">
          <a:extLst>
            <a:ext uri="{FF2B5EF4-FFF2-40B4-BE49-F238E27FC236}">
              <a16:creationId xmlns:a16="http://schemas.microsoft.com/office/drawing/2014/main" id="{00000000-0008-0000-0700-000015950000}"/>
            </a:ext>
          </a:extLst>
        </xdr:cNvPr>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8166" name="AutoShape 7">
          <a:extLst>
            <a:ext uri="{FF2B5EF4-FFF2-40B4-BE49-F238E27FC236}">
              <a16:creationId xmlns:a16="http://schemas.microsoft.com/office/drawing/2014/main" id="{00000000-0008-0000-0700-000016950000}"/>
            </a:ext>
          </a:extLst>
        </xdr:cNvPr>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8167" name="Freeform 10">
          <a:extLst>
            <a:ext uri="{FF2B5EF4-FFF2-40B4-BE49-F238E27FC236}">
              <a16:creationId xmlns:a16="http://schemas.microsoft.com/office/drawing/2014/main" id="{00000000-0008-0000-0700-000017950000}"/>
            </a:ext>
          </a:extLst>
        </xdr:cNvPr>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8168" name="Line 11">
          <a:extLst>
            <a:ext uri="{FF2B5EF4-FFF2-40B4-BE49-F238E27FC236}">
              <a16:creationId xmlns:a16="http://schemas.microsoft.com/office/drawing/2014/main" id="{00000000-0008-0000-0700-000018950000}"/>
            </a:ext>
          </a:extLst>
        </xdr:cNvPr>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8169" name="Line 12">
          <a:extLst>
            <a:ext uri="{FF2B5EF4-FFF2-40B4-BE49-F238E27FC236}">
              <a16:creationId xmlns:a16="http://schemas.microsoft.com/office/drawing/2014/main" id="{00000000-0008-0000-0700-000019950000}"/>
            </a:ext>
          </a:extLst>
        </xdr:cNvPr>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8170" name="AutoShape 13">
          <a:extLst>
            <a:ext uri="{FF2B5EF4-FFF2-40B4-BE49-F238E27FC236}">
              <a16:creationId xmlns:a16="http://schemas.microsoft.com/office/drawing/2014/main" id="{00000000-0008-0000-0700-00001A950000}"/>
            </a:ext>
          </a:extLst>
        </xdr:cNvPr>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8171" name="AutoShape 14">
          <a:extLst>
            <a:ext uri="{FF2B5EF4-FFF2-40B4-BE49-F238E27FC236}">
              <a16:creationId xmlns:a16="http://schemas.microsoft.com/office/drawing/2014/main" id="{00000000-0008-0000-0700-00001B950000}"/>
            </a:ext>
          </a:extLst>
        </xdr:cNvPr>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8172" name="AutoShape 17">
          <a:extLst>
            <a:ext uri="{FF2B5EF4-FFF2-40B4-BE49-F238E27FC236}">
              <a16:creationId xmlns:a16="http://schemas.microsoft.com/office/drawing/2014/main" id="{00000000-0008-0000-0700-00001C950000}"/>
            </a:ext>
          </a:extLst>
        </xdr:cNvPr>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8173" name="AutoShape 18">
          <a:extLst>
            <a:ext uri="{FF2B5EF4-FFF2-40B4-BE49-F238E27FC236}">
              <a16:creationId xmlns:a16="http://schemas.microsoft.com/office/drawing/2014/main" id="{00000000-0008-0000-0700-00001D950000}"/>
            </a:ext>
          </a:extLst>
        </xdr:cNvPr>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8174" name="AutoShape 20">
          <a:extLst>
            <a:ext uri="{FF2B5EF4-FFF2-40B4-BE49-F238E27FC236}">
              <a16:creationId xmlns:a16="http://schemas.microsoft.com/office/drawing/2014/main" id="{00000000-0008-0000-0700-00001E950000}"/>
            </a:ext>
          </a:extLst>
        </xdr:cNvPr>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8175" name="AutoShape 24">
          <a:extLst>
            <a:ext uri="{FF2B5EF4-FFF2-40B4-BE49-F238E27FC236}">
              <a16:creationId xmlns:a16="http://schemas.microsoft.com/office/drawing/2014/main" id="{00000000-0008-0000-0700-00001F950000}"/>
            </a:ext>
          </a:extLst>
        </xdr:cNvPr>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8176" name="AutoShape 29">
          <a:extLst>
            <a:ext uri="{FF2B5EF4-FFF2-40B4-BE49-F238E27FC236}">
              <a16:creationId xmlns:a16="http://schemas.microsoft.com/office/drawing/2014/main" id="{00000000-0008-0000-0700-000020950000}"/>
            </a:ext>
          </a:extLst>
        </xdr:cNvPr>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29</xdr:row>
      <xdr:rowOff>252132</xdr:rowOff>
    </xdr:from>
    <xdr:to>
      <xdr:col>9</xdr:col>
      <xdr:colOff>857250</xdr:colOff>
      <xdr:row>30</xdr:row>
      <xdr:rowOff>247650</xdr:rowOff>
    </xdr:to>
    <xdr:sp macro="" textlink="">
      <xdr:nvSpPr>
        <xdr:cNvPr id="38177" name="AutoShape 30">
          <a:extLst>
            <a:ext uri="{FF2B5EF4-FFF2-40B4-BE49-F238E27FC236}">
              <a16:creationId xmlns:a16="http://schemas.microsoft.com/office/drawing/2014/main" id="{00000000-0008-0000-0700-000021950000}"/>
            </a:ext>
          </a:extLst>
        </xdr:cNvPr>
        <xdr:cNvSpPr>
          <a:spLocks noChangeArrowheads="1"/>
        </xdr:cNvSpPr>
      </xdr:nvSpPr>
      <xdr:spPr bwMode="auto">
        <a:xfrm>
          <a:off x="8382000" y="9281832"/>
          <a:ext cx="781050" cy="252693"/>
        </a:xfrm>
        <a:prstGeom prst="rightArrow">
          <a:avLst>
            <a:gd name="adj1" fmla="val 50000"/>
            <a:gd name="adj2" fmla="val 77273"/>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8178" name="AutoShape 20">
          <a:extLst>
            <a:ext uri="{FF2B5EF4-FFF2-40B4-BE49-F238E27FC236}">
              <a16:creationId xmlns:a16="http://schemas.microsoft.com/office/drawing/2014/main" id="{00000000-0008-0000-0700-000022950000}"/>
            </a:ext>
          </a:extLst>
        </xdr:cNvPr>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8179" name="AutoShape 6">
          <a:extLst>
            <a:ext uri="{FF2B5EF4-FFF2-40B4-BE49-F238E27FC236}">
              <a16:creationId xmlns:a16="http://schemas.microsoft.com/office/drawing/2014/main" id="{00000000-0008-0000-0700-000023950000}"/>
            </a:ext>
          </a:extLst>
        </xdr:cNvPr>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twoCellAnchor>
    <xdr:from>
      <xdr:col>9</xdr:col>
      <xdr:colOff>104775</xdr:colOff>
      <xdr:row>17</xdr:row>
      <xdr:rowOff>104775</xdr:rowOff>
    </xdr:from>
    <xdr:to>
      <xdr:col>9</xdr:col>
      <xdr:colOff>923925</xdr:colOff>
      <xdr:row>17</xdr:row>
      <xdr:rowOff>314325</xdr:rowOff>
    </xdr:to>
    <xdr:sp macro="" textlink="">
      <xdr:nvSpPr>
        <xdr:cNvPr id="38180" name="AutoShape 6">
          <a:extLst>
            <a:ext uri="{FF2B5EF4-FFF2-40B4-BE49-F238E27FC236}">
              <a16:creationId xmlns:a16="http://schemas.microsoft.com/office/drawing/2014/main" id="{00000000-0008-0000-0700-000024950000}"/>
            </a:ext>
          </a:extLst>
        </xdr:cNvPr>
        <xdr:cNvSpPr>
          <a:spLocks noChangeArrowheads="1"/>
        </xdr:cNvSpPr>
      </xdr:nvSpPr>
      <xdr:spPr bwMode="auto">
        <a:xfrm>
          <a:off x="8410575"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77" name="Picture 1" descr="\\10.164.145.12\産業連関担当\【 IO 】\H23千葉県産業連関表\29 H23公表資料等\下書き\キャプチャ\MhatA-1.GIF">
          <a:extLst>
            <a:ext uri="{FF2B5EF4-FFF2-40B4-BE49-F238E27FC236}">
              <a16:creationId xmlns:a16="http://schemas.microsoft.com/office/drawing/2014/main" id="{00000000-0008-0000-0A00-0000B16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64.145.12\&#29987;&#26989;&#36899;&#38306;&#25285;&#24403;\&#12304;%20IO%20&#12305;\H23&#21315;&#33865;&#30476;&#29987;&#26989;&#36899;&#38306;&#34920;\31%20&#20998;&#26512;&#12484;&#12540;&#12523;\&#24314;&#35373;&#29992;\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TargetMode="External"/><Relationship Id="rId1" Type="http://schemas.openxmlformats.org/officeDocument/2006/relationships/hyperlink" Target="https://www.e-stat.go.jp/stat-search/files?page=1&amp;layout=datalist&amp;toukei=00200564&amp;tstat=000001223684&amp;cycle=0&amp;tclass1=000001223685&amp;tclass2=000001223686&amp;tclass3val=0&amp;metadata=1&amp;data=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image" Target="../media/image4.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50C32-8AB7-4E01-861B-349FECA313B1}">
  <sheetPr>
    <pageSetUpPr fitToPage="1"/>
  </sheetPr>
  <dimension ref="B1:E18"/>
  <sheetViews>
    <sheetView zoomScaleNormal="100" zoomScaleSheetLayoutView="100" workbookViewId="0"/>
  </sheetViews>
  <sheetFormatPr defaultColWidth="9" defaultRowHeight="13.5"/>
  <cols>
    <col min="1" max="1" width="1.625" style="46" customWidth="1"/>
    <col min="2" max="2" width="2.875" style="46" customWidth="1"/>
    <col min="3" max="3" width="119.375" style="46" bestFit="1" customWidth="1"/>
    <col min="4" max="4" width="1.5" style="46" customWidth="1"/>
    <col min="5" max="16384" width="9" style="46"/>
  </cols>
  <sheetData>
    <row r="1" spans="2:5" ht="9.75" customHeight="1" thickBot="1"/>
    <row r="2" spans="2:5" ht="9" customHeight="1">
      <c r="B2" s="47"/>
      <c r="C2" s="48"/>
    </row>
    <row r="3" spans="2:5" ht="22.5" customHeight="1">
      <c r="B3" s="493" t="s">
        <v>191</v>
      </c>
      <c r="C3" s="49"/>
    </row>
    <row r="4" spans="2:5">
      <c r="B4" s="50"/>
      <c r="C4" s="49"/>
    </row>
    <row r="5" spans="2:5" ht="34.9" customHeight="1">
      <c r="B5" s="127" t="s">
        <v>446</v>
      </c>
      <c r="C5" s="128" t="s">
        <v>192</v>
      </c>
    </row>
    <row r="6" spans="2:5" ht="34.9" customHeight="1">
      <c r="B6" s="127" t="s">
        <v>447</v>
      </c>
      <c r="C6" s="128" t="s">
        <v>193</v>
      </c>
    </row>
    <row r="7" spans="2:5" ht="34.9" customHeight="1">
      <c r="B7" s="127" t="s">
        <v>448</v>
      </c>
      <c r="C7" s="128" t="s">
        <v>194</v>
      </c>
    </row>
    <row r="8" spans="2:5" ht="34.9" customHeight="1">
      <c r="B8" s="127" t="s">
        <v>195</v>
      </c>
      <c r="C8" s="129" t="s">
        <v>196</v>
      </c>
    </row>
    <row r="9" spans="2:5" ht="34.9" customHeight="1">
      <c r="B9" s="127" t="s">
        <v>197</v>
      </c>
      <c r="C9" s="129" t="s">
        <v>198</v>
      </c>
    </row>
    <row r="10" spans="2:5" ht="34.9" customHeight="1">
      <c r="B10" s="127" t="s">
        <v>450</v>
      </c>
      <c r="C10" s="129" t="s">
        <v>199</v>
      </c>
    </row>
    <row r="11" spans="2:5" ht="34.9" customHeight="1">
      <c r="B11" s="127" t="s">
        <v>200</v>
      </c>
      <c r="C11" s="129" t="s">
        <v>822</v>
      </c>
      <c r="E11" s="494"/>
    </row>
    <row r="12" spans="2:5" ht="34.9" customHeight="1">
      <c r="B12" s="127" t="s">
        <v>201</v>
      </c>
      <c r="C12" s="129" t="s">
        <v>202</v>
      </c>
    </row>
    <row r="13" spans="2:5" ht="40.15" customHeight="1">
      <c r="B13" s="127" t="s">
        <v>451</v>
      </c>
      <c r="C13" s="129" t="s">
        <v>449</v>
      </c>
    </row>
    <row r="14" spans="2:5" ht="34.9" customHeight="1">
      <c r="B14" s="127" t="s">
        <v>814</v>
      </c>
      <c r="C14" s="129" t="s">
        <v>1081</v>
      </c>
    </row>
    <row r="15" spans="2:5" ht="10.5" customHeight="1" thickBot="1">
      <c r="B15" s="130"/>
      <c r="C15" s="131"/>
    </row>
    <row r="16" spans="2:5" ht="19.149999999999999" customHeight="1"/>
    <row r="18" ht="22.9" customHeight="1"/>
  </sheetData>
  <phoneticPr fontId="5"/>
  <printOptions horizontalCentered="1" verticalCentered="1"/>
  <pageMargins left="0.47244094488188981" right="0.31496062992125984" top="0.78740157480314965" bottom="0.49" header="0.19685039370078741" footer="0.19685039370078741"/>
  <pageSetup paperSize="9" fitToHeight="0" orientation="landscape" blackAndWhite="1" r:id="rId1"/>
  <headerFooter scaleWithDoc="0" alignWithMargins="0">
    <oddFooter>&amp;C&amp;9&amp;P／&amp;N&amp;R&amp;9&amp;F　&amp;A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41"/>
  <sheetViews>
    <sheetView workbookViewId="0"/>
  </sheetViews>
  <sheetFormatPr defaultRowHeight="13.5"/>
  <cols>
    <col min="1" max="1" width="4.625" style="33" customWidth="1"/>
    <col min="2" max="2" width="25.75" style="32" customWidth="1"/>
    <col min="3" max="3" width="2.75" style="32" customWidth="1"/>
    <col min="4" max="4" width="13.25" style="8" customWidth="1"/>
    <col min="5" max="5" width="2.75" style="8" customWidth="1"/>
    <col min="6" max="6" width="11.875" style="8" customWidth="1"/>
    <col min="7" max="7" width="2.75" style="8" customWidth="1"/>
    <col min="8" max="8" width="13.25" customWidth="1"/>
    <col min="9" max="9" width="2.75" style="8" customWidth="1"/>
    <col min="10" max="10" width="13.25" style="8" customWidth="1"/>
    <col min="11" max="11" width="2.75" style="8" customWidth="1"/>
    <col min="12" max="12" width="13.25" style="8" customWidth="1"/>
    <col min="13" max="13" width="4.375" customWidth="1"/>
  </cols>
  <sheetData>
    <row r="1" spans="1:14" ht="27" customHeight="1">
      <c r="A1" s="247" t="s">
        <v>516</v>
      </c>
      <c r="D1" s="42" t="s">
        <v>65</v>
      </c>
      <c r="E1" s="35"/>
      <c r="F1" s="42" t="s">
        <v>71</v>
      </c>
      <c r="G1" s="36"/>
      <c r="H1" s="112" t="s">
        <v>75</v>
      </c>
      <c r="I1" s="36"/>
      <c r="J1" s="42" t="s">
        <v>143</v>
      </c>
      <c r="K1" s="36"/>
      <c r="L1" s="42" t="s">
        <v>74</v>
      </c>
    </row>
    <row r="2" spans="1:14">
      <c r="H2" s="8"/>
      <c r="J2" s="21"/>
      <c r="L2" s="21"/>
      <c r="N2" s="8"/>
    </row>
    <row r="3" spans="1:14" ht="20.45" customHeight="1">
      <c r="C3" s="798"/>
      <c r="D3" s="795" t="s">
        <v>66</v>
      </c>
      <c r="E3" s="36"/>
      <c r="F3" s="795" t="s">
        <v>72</v>
      </c>
      <c r="G3" s="36"/>
      <c r="H3" s="795" t="s">
        <v>429</v>
      </c>
      <c r="I3" s="36"/>
      <c r="J3" s="797" t="s">
        <v>431</v>
      </c>
      <c r="K3" s="36"/>
      <c r="L3" s="797" t="s">
        <v>430</v>
      </c>
    </row>
    <row r="4" spans="1:14" ht="20.45" customHeight="1">
      <c r="A4" s="63"/>
      <c r="B4" s="34"/>
      <c r="C4" s="798"/>
      <c r="D4" s="796"/>
      <c r="E4" s="36"/>
      <c r="F4" s="796"/>
      <c r="G4" s="36"/>
      <c r="H4" s="796"/>
      <c r="I4" s="36"/>
      <c r="J4" s="797"/>
      <c r="K4" s="36"/>
      <c r="L4" s="797"/>
    </row>
    <row r="5" spans="1:14" s="39" customFormat="1" ht="11.25">
      <c r="A5" s="207" t="s">
        <v>1</v>
      </c>
      <c r="B5" s="182" t="s">
        <v>477</v>
      </c>
      <c r="D5" s="248">
        <f t="array" ref="D5:D41">TRANSPOSE(取引基本表!C53:AM53)</f>
        <v>0.45705172864738003</v>
      </c>
      <c r="E5" s="252"/>
      <c r="F5" s="248">
        <f t="array" ref="F5:F41">TRANSPOSE(取引基本表!C57:AM57)</f>
        <v>0.17009186585594491</v>
      </c>
      <c r="G5" s="252"/>
      <c r="H5" s="249">
        <f>取引基本表!BI5</f>
        <v>1.3269193925493391E-2</v>
      </c>
      <c r="I5" s="252"/>
      <c r="J5" s="248">
        <v>0.30690463680698449</v>
      </c>
      <c r="K5" s="252"/>
      <c r="L5" s="248">
        <v>0.10659587124429744</v>
      </c>
      <c r="M5" s="235"/>
      <c r="N5" s="245"/>
    </row>
    <row r="6" spans="1:14" s="39" customFormat="1" ht="11.25">
      <c r="A6" s="212" t="s">
        <v>2</v>
      </c>
      <c r="B6" s="110" t="s">
        <v>3</v>
      </c>
      <c r="D6" s="249">
        <v>0.56956623212082824</v>
      </c>
      <c r="E6" s="252"/>
      <c r="F6" s="249">
        <v>0.15863701530357083</v>
      </c>
      <c r="G6" s="252"/>
      <c r="H6" s="249">
        <f>取引基本表!BI6</f>
        <v>0</v>
      </c>
      <c r="I6" s="252"/>
      <c r="J6" s="249">
        <v>2.9373520488113893E-2</v>
      </c>
      <c r="K6" s="252"/>
      <c r="L6" s="249">
        <v>2.9306838262261194E-2</v>
      </c>
      <c r="N6" s="245"/>
    </row>
    <row r="7" spans="1:14" s="39" customFormat="1" ht="11.25">
      <c r="A7" s="212" t="s">
        <v>77</v>
      </c>
      <c r="B7" s="110" t="s">
        <v>78</v>
      </c>
      <c r="D7" s="249">
        <v>0.34672331638440346</v>
      </c>
      <c r="E7" s="252"/>
      <c r="F7" s="249">
        <v>0.12613376077921282</v>
      </c>
      <c r="G7" s="252"/>
      <c r="H7" s="249">
        <f>取引基本表!BI7</f>
        <v>0.10684347919052911</v>
      </c>
      <c r="I7" s="252"/>
      <c r="J7" s="249">
        <v>3.2644755685774726E-2</v>
      </c>
      <c r="K7" s="252"/>
      <c r="L7" s="249">
        <v>3.2497492697069634E-2</v>
      </c>
      <c r="N7" s="245"/>
    </row>
    <row r="8" spans="1:14" s="39" customFormat="1" ht="11.25">
      <c r="A8" s="212" t="s">
        <v>79</v>
      </c>
      <c r="B8" s="110" t="s">
        <v>4</v>
      </c>
      <c r="D8" s="249">
        <v>0.4300873321438633</v>
      </c>
      <c r="E8" s="252"/>
      <c r="F8" s="249">
        <v>0.27138698469339845</v>
      </c>
      <c r="G8" s="252"/>
      <c r="H8" s="249">
        <f>取引基本表!BI8</f>
        <v>1.4275793506823588E-2</v>
      </c>
      <c r="I8" s="252"/>
      <c r="J8" s="249">
        <v>0.15222086580899616</v>
      </c>
      <c r="K8" s="252"/>
      <c r="L8" s="249">
        <v>0.14212602122265</v>
      </c>
      <c r="N8" s="245"/>
    </row>
    <row r="9" spans="1:14" s="39" customFormat="1" ht="11.25">
      <c r="A9" s="212" t="s">
        <v>80</v>
      </c>
      <c r="B9" s="110" t="s">
        <v>5</v>
      </c>
      <c r="D9" s="249">
        <v>0.4168824426276912</v>
      </c>
      <c r="E9" s="252"/>
      <c r="F9" s="249">
        <v>0.19980087274256722</v>
      </c>
      <c r="G9" s="252"/>
      <c r="H9" s="249">
        <f>取引基本表!BI9</f>
        <v>1.4956867530802774E-3</v>
      </c>
      <c r="I9" s="252"/>
      <c r="J9" s="249">
        <v>3.6155069530243687E-2</v>
      </c>
      <c r="K9" s="252"/>
      <c r="L9" s="249">
        <v>3.5353303015167842E-2</v>
      </c>
      <c r="N9" s="245"/>
    </row>
    <row r="10" spans="1:14" s="39" customFormat="1" ht="11.25">
      <c r="A10" s="212" t="s">
        <v>81</v>
      </c>
      <c r="B10" s="110" t="s">
        <v>6</v>
      </c>
      <c r="D10" s="249">
        <v>0.27687779241249055</v>
      </c>
      <c r="E10" s="252"/>
      <c r="F10" s="249">
        <v>8.1894845405892008E-2</v>
      </c>
      <c r="G10" s="252"/>
      <c r="H10" s="249">
        <f>取引基本表!BI10</f>
        <v>9.0166585207612747E-3</v>
      </c>
      <c r="I10" s="252"/>
      <c r="J10" s="249">
        <v>8.9907687973531224E-3</v>
      </c>
      <c r="K10" s="252"/>
      <c r="L10" s="249">
        <v>8.9883401726104564E-3</v>
      </c>
      <c r="N10" s="245"/>
    </row>
    <row r="11" spans="1:14" s="39" customFormat="1" ht="11.25">
      <c r="A11" s="212" t="s">
        <v>82</v>
      </c>
      <c r="B11" s="110" t="s">
        <v>7</v>
      </c>
      <c r="D11" s="249">
        <v>0.40794496936278135</v>
      </c>
      <c r="E11" s="252"/>
      <c r="F11" s="249">
        <v>1.3715061047641024E-2</v>
      </c>
      <c r="G11" s="252"/>
      <c r="H11" s="249">
        <f>取引基本表!BI11</f>
        <v>1.2643239566439899E-2</v>
      </c>
      <c r="I11" s="252"/>
      <c r="J11" s="249">
        <v>1.303585550513447E-3</v>
      </c>
      <c r="K11" s="252"/>
      <c r="L11" s="249">
        <v>1.303191122207694E-3</v>
      </c>
      <c r="N11" s="245"/>
    </row>
    <row r="12" spans="1:14" s="39" customFormat="1" ht="11.25">
      <c r="A12" s="212" t="s">
        <v>83</v>
      </c>
      <c r="B12" s="110" t="s">
        <v>478</v>
      </c>
      <c r="D12" s="249">
        <v>0.4313250117743001</v>
      </c>
      <c r="E12" s="252"/>
      <c r="F12" s="249">
        <v>0.23711385827219653</v>
      </c>
      <c r="G12" s="252"/>
      <c r="H12" s="249">
        <f>取引基本表!BI12</f>
        <v>2.8449868598180439E-3</v>
      </c>
      <c r="I12" s="252"/>
      <c r="J12" s="249">
        <v>4.5573653383570348E-2</v>
      </c>
      <c r="K12" s="252"/>
      <c r="L12" s="249">
        <v>4.5206990615329665E-2</v>
      </c>
      <c r="N12" s="245"/>
    </row>
    <row r="13" spans="1:14" s="39" customFormat="1" ht="11.25">
      <c r="A13" s="212" t="s">
        <v>84</v>
      </c>
      <c r="B13" s="110" t="s">
        <v>8</v>
      </c>
      <c r="D13" s="249">
        <v>0.49918786165535661</v>
      </c>
      <c r="E13" s="252"/>
      <c r="F13" s="249">
        <v>0.2160170861413277</v>
      </c>
      <c r="G13" s="252"/>
      <c r="H13" s="249">
        <f>取引基本表!BI13</f>
        <v>3.7385511862643927E-4</v>
      </c>
      <c r="I13" s="252"/>
      <c r="J13" s="249">
        <v>3.9326237534847763E-2</v>
      </c>
      <c r="K13" s="252"/>
      <c r="L13" s="249">
        <v>3.863513903964641E-2</v>
      </c>
      <c r="N13" s="245"/>
    </row>
    <row r="14" spans="1:14" s="39" customFormat="1" ht="11.25">
      <c r="A14" s="212" t="s">
        <v>85</v>
      </c>
      <c r="B14" s="110" t="s">
        <v>9</v>
      </c>
      <c r="D14" s="249">
        <v>0.26661303778935613</v>
      </c>
      <c r="E14" s="252"/>
      <c r="F14" s="249">
        <v>7.097606969703002E-2</v>
      </c>
      <c r="G14" s="252"/>
      <c r="H14" s="249">
        <f>取引基本表!BI14</f>
        <v>0</v>
      </c>
      <c r="I14" s="252"/>
      <c r="J14" s="249">
        <v>8.1895639049302978E-3</v>
      </c>
      <c r="K14" s="252"/>
      <c r="L14" s="249">
        <v>8.1750859178048481E-3</v>
      </c>
      <c r="N14" s="245"/>
    </row>
    <row r="15" spans="1:14" s="39" customFormat="1" ht="11.25">
      <c r="A15" s="212" t="s">
        <v>86</v>
      </c>
      <c r="B15" s="110" t="s">
        <v>10</v>
      </c>
      <c r="D15" s="249">
        <v>0.1973614630552864</v>
      </c>
      <c r="E15" s="252"/>
      <c r="F15" s="249">
        <v>8.2983087320533944E-2</v>
      </c>
      <c r="G15" s="252"/>
      <c r="H15" s="249">
        <f>取引基本表!BI15</f>
        <v>6.5311477365455762E-4</v>
      </c>
      <c r="I15" s="252"/>
      <c r="J15" s="249">
        <v>1.6674257452980429E-2</v>
      </c>
      <c r="K15" s="252"/>
      <c r="L15" s="249">
        <v>1.6628407065850326E-2</v>
      </c>
      <c r="N15" s="245"/>
    </row>
    <row r="16" spans="1:14" s="39" customFormat="1" ht="11.25">
      <c r="A16" s="212" t="s">
        <v>87</v>
      </c>
      <c r="B16" s="110" t="s">
        <v>11</v>
      </c>
      <c r="D16" s="249">
        <v>0.50875048994185734</v>
      </c>
      <c r="E16" s="252"/>
      <c r="F16" s="249">
        <v>0.29645205073829317</v>
      </c>
      <c r="G16" s="252"/>
      <c r="H16" s="249">
        <f>取引基本表!BI16</f>
        <v>8.5395538848646055E-4</v>
      </c>
      <c r="I16" s="252"/>
      <c r="J16" s="249">
        <v>4.260483044160663E-2</v>
      </c>
      <c r="K16" s="252"/>
      <c r="L16" s="249">
        <v>4.2139278702890699E-2</v>
      </c>
      <c r="N16" s="245"/>
    </row>
    <row r="17" spans="1:14" s="39" customFormat="1" ht="11.25">
      <c r="A17" s="212" t="s">
        <v>88</v>
      </c>
      <c r="B17" s="110" t="s">
        <v>89</v>
      </c>
      <c r="D17" s="249">
        <v>0.48825150702603659</v>
      </c>
      <c r="E17" s="252"/>
      <c r="F17" s="249">
        <v>0.2896193210943136</v>
      </c>
      <c r="G17" s="252"/>
      <c r="H17" s="249">
        <f>取引基本表!BI17</f>
        <v>4.799671305727612E-5</v>
      </c>
      <c r="I17" s="252"/>
      <c r="J17" s="249">
        <v>5.9244936719707961E-3</v>
      </c>
      <c r="K17" s="252"/>
      <c r="L17" s="249">
        <v>5.8567183991947982E-3</v>
      </c>
      <c r="N17" s="245"/>
    </row>
    <row r="18" spans="1:14" s="39" customFormat="1" ht="11.25">
      <c r="A18" s="212" t="s">
        <v>90</v>
      </c>
      <c r="B18" s="110" t="s">
        <v>91</v>
      </c>
      <c r="D18" s="249">
        <v>0.4536544582071621</v>
      </c>
      <c r="E18" s="252"/>
      <c r="F18" s="249">
        <v>0.24651579980280985</v>
      </c>
      <c r="G18" s="252"/>
      <c r="H18" s="249">
        <f>取引基本表!BI18</f>
        <v>1.4845030529504264E-5</v>
      </c>
      <c r="I18" s="252"/>
      <c r="J18" s="249">
        <v>3.725535656992171E-2</v>
      </c>
      <c r="K18" s="252"/>
      <c r="L18" s="249">
        <v>3.6967299689226442E-2</v>
      </c>
      <c r="N18" s="245"/>
    </row>
    <row r="19" spans="1:14" s="39" customFormat="1" ht="11.25">
      <c r="A19" s="212" t="s">
        <v>92</v>
      </c>
      <c r="B19" s="110" t="s">
        <v>93</v>
      </c>
      <c r="D19" s="249">
        <v>0.36509114966186418</v>
      </c>
      <c r="E19" s="252"/>
      <c r="F19" s="249">
        <v>0.24461187885915908</v>
      </c>
      <c r="G19" s="252"/>
      <c r="H19" s="249">
        <f>取引基本表!BI19</f>
        <v>2.7067217099984011E-4</v>
      </c>
      <c r="I19" s="252"/>
      <c r="J19" s="249">
        <v>3.0446927374301675E-2</v>
      </c>
      <c r="K19" s="252"/>
      <c r="L19" s="249">
        <v>3.0241105557189063E-2</v>
      </c>
      <c r="N19" s="245"/>
    </row>
    <row r="20" spans="1:14" s="39" customFormat="1" ht="11.25">
      <c r="A20" s="212" t="s">
        <v>94</v>
      </c>
      <c r="B20" s="110" t="s">
        <v>95</v>
      </c>
      <c r="D20" s="249">
        <v>0.38748962600058895</v>
      </c>
      <c r="E20" s="252"/>
      <c r="F20" s="249">
        <v>0.18038176317832572</v>
      </c>
      <c r="G20" s="252"/>
      <c r="H20" s="249">
        <f>取引基本表!BI20</f>
        <v>1.3480352835087953E-4</v>
      </c>
      <c r="I20" s="252"/>
      <c r="J20" s="249">
        <v>2.1326265627928144E-2</v>
      </c>
      <c r="K20" s="252"/>
      <c r="L20" s="249">
        <v>2.1283431049714883E-2</v>
      </c>
      <c r="N20" s="245"/>
    </row>
    <row r="21" spans="1:14" s="39" customFormat="1" ht="11.25">
      <c r="A21" s="212" t="s">
        <v>96</v>
      </c>
      <c r="B21" s="110" t="s">
        <v>12</v>
      </c>
      <c r="D21" s="249">
        <v>0.36625675362126686</v>
      </c>
      <c r="E21" s="252"/>
      <c r="F21" s="249">
        <v>0.21070635420464714</v>
      </c>
      <c r="G21" s="252"/>
      <c r="H21" s="249">
        <f>取引基本表!BI21</f>
        <v>1.0567198660192725E-2</v>
      </c>
      <c r="I21" s="252"/>
      <c r="J21" s="249">
        <v>5.0707680068944945E-2</v>
      </c>
      <c r="K21" s="252"/>
      <c r="L21" s="249">
        <v>5.0522059067254467E-2</v>
      </c>
      <c r="N21" s="245"/>
    </row>
    <row r="22" spans="1:14" s="39" customFormat="1" ht="11.25">
      <c r="A22" s="212" t="s">
        <v>97</v>
      </c>
      <c r="B22" s="110" t="s">
        <v>479</v>
      </c>
      <c r="D22" s="249">
        <v>0.33653602178730313</v>
      </c>
      <c r="E22" s="252"/>
      <c r="F22" s="249">
        <v>0.17225163658507706</v>
      </c>
      <c r="G22" s="252"/>
      <c r="H22" s="249">
        <f>取引基本表!BI22</f>
        <v>1.3714811119953039E-2</v>
      </c>
      <c r="I22" s="252"/>
      <c r="J22" s="249">
        <v>5.1846338616641577E-2</v>
      </c>
      <c r="K22" s="252"/>
      <c r="L22" s="249">
        <v>5.1846338616641577E-2</v>
      </c>
      <c r="N22" s="245"/>
    </row>
    <row r="23" spans="1:14" s="39" customFormat="1" ht="11.25">
      <c r="A23" s="212" t="s">
        <v>98</v>
      </c>
      <c r="B23" s="110" t="s">
        <v>35</v>
      </c>
      <c r="D23" s="249">
        <v>0.27183463328914509</v>
      </c>
      <c r="E23" s="252"/>
      <c r="F23" s="249">
        <v>0.17893146715170946</v>
      </c>
      <c r="G23" s="252"/>
      <c r="H23" s="249">
        <f>取引基本表!BI23</f>
        <v>1.7926472763496296E-2</v>
      </c>
      <c r="I23" s="252"/>
      <c r="J23" s="249">
        <v>7.1600332953109108E-2</v>
      </c>
      <c r="K23" s="252"/>
      <c r="L23" s="249">
        <v>7.078336467614145E-2</v>
      </c>
      <c r="N23" s="245"/>
    </row>
    <row r="24" spans="1:14" s="39" customFormat="1" ht="11.25">
      <c r="A24" s="212" t="s">
        <v>99</v>
      </c>
      <c r="B24" s="110" t="s">
        <v>25</v>
      </c>
      <c r="D24" s="249">
        <v>0.47906458087743331</v>
      </c>
      <c r="E24" s="252"/>
      <c r="F24" s="249">
        <v>0.27476343709178958</v>
      </c>
      <c r="G24" s="252"/>
      <c r="H24" s="249">
        <f>取引基本表!BI24</f>
        <v>8.0123888769581299E-3</v>
      </c>
      <c r="I24" s="252"/>
      <c r="J24" s="249">
        <v>4.4926243349157291E-2</v>
      </c>
      <c r="K24" s="252"/>
      <c r="L24" s="249">
        <v>4.3597667824258453E-2</v>
      </c>
      <c r="N24" s="245"/>
    </row>
    <row r="25" spans="1:14" s="39" customFormat="1" ht="11.25">
      <c r="A25" s="212" t="s">
        <v>100</v>
      </c>
      <c r="B25" s="110" t="s">
        <v>26</v>
      </c>
      <c r="D25" s="249">
        <v>0.48875210257984014</v>
      </c>
      <c r="E25" s="252"/>
      <c r="F25" s="249">
        <v>0.34516399398973391</v>
      </c>
      <c r="G25" s="252"/>
      <c r="H25" s="249">
        <f>取引基本表!BI25</f>
        <v>0</v>
      </c>
      <c r="I25" s="252"/>
      <c r="J25" s="249">
        <v>5.2968003149888969E-2</v>
      </c>
      <c r="K25" s="252"/>
      <c r="L25" s="249">
        <v>5.1427800086274532E-2</v>
      </c>
      <c r="N25" s="245"/>
    </row>
    <row r="26" spans="1:14" s="39" customFormat="1" ht="11.25">
      <c r="A26" s="212" t="s">
        <v>101</v>
      </c>
      <c r="B26" s="110" t="s">
        <v>812</v>
      </c>
      <c r="D26" s="249">
        <v>0.43177658859777146</v>
      </c>
      <c r="E26" s="252"/>
      <c r="F26" s="249">
        <v>6.884928860887507E-2</v>
      </c>
      <c r="G26" s="252"/>
      <c r="H26" s="249">
        <f>取引基本表!BI26</f>
        <v>2.4439846405192645E-2</v>
      </c>
      <c r="I26" s="252"/>
      <c r="J26" s="249">
        <v>1.8744363310734652E-3</v>
      </c>
      <c r="K26" s="252"/>
      <c r="L26" s="249">
        <v>1.8736375088569412E-3</v>
      </c>
      <c r="N26" s="245"/>
    </row>
    <row r="27" spans="1:14" s="39" customFormat="1" ht="11.25">
      <c r="A27" s="212" t="s">
        <v>102</v>
      </c>
      <c r="B27" s="110" t="s">
        <v>103</v>
      </c>
      <c r="D27" s="249">
        <v>0.47675588649627693</v>
      </c>
      <c r="E27" s="252"/>
      <c r="F27" s="249">
        <v>0.11748037834574361</v>
      </c>
      <c r="G27" s="252"/>
      <c r="H27" s="249">
        <f>取引基本表!BI27</f>
        <v>7.9161957419126867E-3</v>
      </c>
      <c r="I27" s="252"/>
      <c r="J27" s="249">
        <v>1.6514389213121351E-2</v>
      </c>
      <c r="K27" s="252"/>
      <c r="L27" s="249">
        <v>1.6514389213121351E-2</v>
      </c>
      <c r="N27" s="245"/>
    </row>
    <row r="28" spans="1:14" s="39" customFormat="1" ht="11.25">
      <c r="A28" s="212" t="s">
        <v>104</v>
      </c>
      <c r="B28" s="110" t="s">
        <v>105</v>
      </c>
      <c r="D28" s="249">
        <v>0.64983314576981199</v>
      </c>
      <c r="E28" s="252"/>
      <c r="F28" s="249">
        <v>0.45280356606670752</v>
      </c>
      <c r="G28" s="252"/>
      <c r="H28" s="249">
        <f>取引基本表!BI28</f>
        <v>1.707644498398401E-3</v>
      </c>
      <c r="I28" s="252"/>
      <c r="J28" s="249">
        <v>4.1975983732017705E-2</v>
      </c>
      <c r="K28" s="252"/>
      <c r="L28" s="249">
        <v>4.193448377717942E-2</v>
      </c>
      <c r="N28" s="245"/>
    </row>
    <row r="29" spans="1:14" s="39" customFormat="1" ht="11.25">
      <c r="A29" s="212" t="s">
        <v>106</v>
      </c>
      <c r="B29" s="110" t="s">
        <v>27</v>
      </c>
      <c r="D29" s="249">
        <v>0.68770733439645171</v>
      </c>
      <c r="E29" s="252"/>
      <c r="F29" s="249">
        <v>0.43352380965314657</v>
      </c>
      <c r="G29" s="252"/>
      <c r="H29" s="249">
        <f>取引基本表!BI29</f>
        <v>0.15653066177814709</v>
      </c>
      <c r="I29" s="252"/>
      <c r="J29" s="249">
        <v>0.15173779793258896</v>
      </c>
      <c r="K29" s="252"/>
      <c r="L29" s="249">
        <v>0.14758050032202505</v>
      </c>
      <c r="N29" s="245"/>
    </row>
    <row r="30" spans="1:14" s="39" customFormat="1" ht="11.25">
      <c r="A30" s="212" t="s">
        <v>107</v>
      </c>
      <c r="B30" s="110" t="s">
        <v>28</v>
      </c>
      <c r="D30" s="249">
        <v>0.63186568345422767</v>
      </c>
      <c r="E30" s="252"/>
      <c r="F30" s="249">
        <v>0.30881983538188373</v>
      </c>
      <c r="G30" s="252"/>
      <c r="H30" s="249">
        <f>取引基本表!BI30</f>
        <v>5.3175897901338726E-2</v>
      </c>
      <c r="I30" s="252"/>
      <c r="J30" s="249">
        <v>4.0246101330984267E-2</v>
      </c>
      <c r="K30" s="252"/>
      <c r="L30" s="249">
        <v>4.012394532916741E-2</v>
      </c>
      <c r="N30" s="245"/>
    </row>
    <row r="31" spans="1:14" s="39" customFormat="1" ht="11.25">
      <c r="A31" s="212" t="s">
        <v>108</v>
      </c>
      <c r="B31" s="110" t="s">
        <v>29</v>
      </c>
      <c r="D31" s="249">
        <v>0.81289833260793309</v>
      </c>
      <c r="E31" s="252"/>
      <c r="F31" s="249">
        <v>5.7053887078830565E-2</v>
      </c>
      <c r="G31" s="252"/>
      <c r="H31" s="249">
        <f>取引基本表!BI31</f>
        <v>0.22464485427971578</v>
      </c>
      <c r="I31" s="252"/>
      <c r="J31" s="249">
        <v>1.176741637054236E-2</v>
      </c>
      <c r="K31" s="252"/>
      <c r="L31" s="249">
        <v>1.0985198041849312E-2</v>
      </c>
      <c r="N31" s="245"/>
    </row>
    <row r="32" spans="1:14" s="39" customFormat="1" ht="11.25">
      <c r="A32" s="212" t="s">
        <v>109</v>
      </c>
      <c r="B32" s="110" t="s">
        <v>110</v>
      </c>
      <c r="D32" s="249">
        <v>0.46988096297504334</v>
      </c>
      <c r="E32" s="252"/>
      <c r="F32" s="249">
        <v>0.29142778355557369</v>
      </c>
      <c r="G32" s="252"/>
      <c r="H32" s="249">
        <f>取引基本表!BI32</f>
        <v>4.0059015320470924E-2</v>
      </c>
      <c r="I32" s="252"/>
      <c r="J32" s="249">
        <v>7.1117814457764147E-2</v>
      </c>
      <c r="K32" s="252"/>
      <c r="L32" s="249">
        <v>7.1033407288272635E-2</v>
      </c>
      <c r="N32" s="245"/>
    </row>
    <row r="33" spans="1:14" s="39" customFormat="1" ht="11.25">
      <c r="A33" s="212" t="s">
        <v>111</v>
      </c>
      <c r="B33" s="110" t="s">
        <v>112</v>
      </c>
      <c r="D33" s="249">
        <v>0.49264773697391356</v>
      </c>
      <c r="E33" s="252"/>
      <c r="F33" s="249">
        <v>0.18030603292319261</v>
      </c>
      <c r="G33" s="252"/>
      <c r="H33" s="249">
        <f>取引基本表!BI33</f>
        <v>5.5180176731752698E-2</v>
      </c>
      <c r="I33" s="252"/>
      <c r="J33" s="249">
        <v>1.8037165701421026E-2</v>
      </c>
      <c r="K33" s="252"/>
      <c r="L33" s="249">
        <v>1.8015882212442328E-2</v>
      </c>
      <c r="N33" s="245"/>
    </row>
    <row r="34" spans="1:14" s="39" customFormat="1" ht="11.25">
      <c r="A34" s="212" t="s">
        <v>113</v>
      </c>
      <c r="B34" s="110" t="s">
        <v>30</v>
      </c>
      <c r="D34" s="249">
        <v>0.71557841578833037</v>
      </c>
      <c r="E34" s="252"/>
      <c r="F34" s="249">
        <v>0.33769101392230022</v>
      </c>
      <c r="G34" s="252"/>
      <c r="H34" s="249">
        <f>取引基本表!BI34</f>
        <v>3.8552477715478946E-3</v>
      </c>
      <c r="I34" s="252"/>
      <c r="J34" s="249">
        <v>4.8459426676685458E-2</v>
      </c>
      <c r="K34" s="252"/>
      <c r="L34" s="249">
        <v>4.8459426676685458E-2</v>
      </c>
      <c r="N34" s="245"/>
    </row>
    <row r="35" spans="1:14" s="39" customFormat="1" ht="11.25">
      <c r="A35" s="212" t="s">
        <v>114</v>
      </c>
      <c r="B35" s="110" t="s">
        <v>31</v>
      </c>
      <c r="D35" s="249">
        <v>0.72014673848393262</v>
      </c>
      <c r="E35" s="252"/>
      <c r="F35" s="249">
        <v>0.50929011165273941</v>
      </c>
      <c r="G35" s="252"/>
      <c r="H35" s="249">
        <f>取引基本表!BI35</f>
        <v>3.7109647259440944E-2</v>
      </c>
      <c r="I35" s="252"/>
      <c r="J35" s="249">
        <v>9.7198896391527748E-2</v>
      </c>
      <c r="K35" s="252"/>
      <c r="L35" s="249">
        <v>9.5215650058390972E-2</v>
      </c>
      <c r="N35" s="245"/>
    </row>
    <row r="36" spans="1:14" s="39" customFormat="1" ht="11.25">
      <c r="A36" s="212" t="s">
        <v>115</v>
      </c>
      <c r="B36" s="110" t="s">
        <v>116</v>
      </c>
      <c r="D36" s="249">
        <v>0.58642410121643951</v>
      </c>
      <c r="E36" s="252"/>
      <c r="F36" s="249">
        <v>0.50163478267764716</v>
      </c>
      <c r="G36" s="252"/>
      <c r="H36" s="249">
        <f>取引基本表!BI36</f>
        <v>4.8744090446310853E-2</v>
      </c>
      <c r="I36" s="252"/>
      <c r="J36" s="249">
        <v>0.12193701262958824</v>
      </c>
      <c r="K36" s="252"/>
      <c r="L36" s="249">
        <v>0.11966093787891903</v>
      </c>
      <c r="N36" s="245"/>
    </row>
    <row r="37" spans="1:14" s="39" customFormat="1" ht="13.15" customHeight="1">
      <c r="A37" s="212" t="s">
        <v>117</v>
      </c>
      <c r="B37" s="110" t="s">
        <v>480</v>
      </c>
      <c r="D37" s="249">
        <v>0.61727408017225005</v>
      </c>
      <c r="E37" s="252"/>
      <c r="F37" s="249">
        <v>0.55245867899436385</v>
      </c>
      <c r="G37" s="252"/>
      <c r="H37" s="249">
        <f>取引基本表!BI37</f>
        <v>9.0114660885581288E-3</v>
      </c>
      <c r="I37" s="252"/>
      <c r="J37" s="249">
        <v>0.14304033943385472</v>
      </c>
      <c r="K37" s="252"/>
      <c r="L37" s="249">
        <v>0.14288202140459755</v>
      </c>
      <c r="N37" s="245"/>
    </row>
    <row r="38" spans="1:14" s="39" customFormat="1" ht="11.25">
      <c r="A38" s="212" t="s">
        <v>118</v>
      </c>
      <c r="B38" s="110" t="s">
        <v>32</v>
      </c>
      <c r="D38" s="249">
        <v>0.62211585820188675</v>
      </c>
      <c r="E38" s="252"/>
      <c r="F38" s="249">
        <v>0.3577225968591336</v>
      </c>
      <c r="G38" s="252"/>
      <c r="H38" s="249">
        <f>取引基本表!BI38</f>
        <v>1.4791575105669324E-2</v>
      </c>
      <c r="I38" s="252"/>
      <c r="J38" s="249">
        <v>9.0445855720904578E-2</v>
      </c>
      <c r="K38" s="252"/>
      <c r="L38" s="249">
        <v>8.8572693796689014E-2</v>
      </c>
      <c r="N38" s="245"/>
    </row>
    <row r="39" spans="1:14" s="39" customFormat="1" ht="11.25">
      <c r="A39" s="212" t="s">
        <v>119</v>
      </c>
      <c r="B39" s="110" t="s">
        <v>33</v>
      </c>
      <c r="D39" s="249">
        <v>0.56407428825024541</v>
      </c>
      <c r="E39" s="252"/>
      <c r="F39" s="249">
        <v>0.31682298040586881</v>
      </c>
      <c r="G39" s="252"/>
      <c r="H39" s="249">
        <f>取引基本表!BI39</f>
        <v>0.10986853693636647</v>
      </c>
      <c r="I39" s="252"/>
      <c r="J39" s="249">
        <v>0.16808940410710202</v>
      </c>
      <c r="K39" s="252"/>
      <c r="L39" s="249">
        <v>0.15409567100149277</v>
      </c>
      <c r="N39" s="245"/>
    </row>
    <row r="40" spans="1:14" s="39" customFormat="1" ht="11.25">
      <c r="A40" s="212" t="s">
        <v>120</v>
      </c>
      <c r="B40" s="110" t="s">
        <v>34</v>
      </c>
      <c r="D40" s="249">
        <v>0</v>
      </c>
      <c r="E40" s="252"/>
      <c r="F40" s="249">
        <v>0</v>
      </c>
      <c r="G40" s="252"/>
      <c r="H40" s="249">
        <f>取引基本表!BI40</f>
        <v>0</v>
      </c>
      <c r="I40" s="252"/>
      <c r="J40" s="249">
        <v>0</v>
      </c>
      <c r="K40" s="252"/>
      <c r="L40" s="249">
        <v>0</v>
      </c>
      <c r="N40" s="245"/>
    </row>
    <row r="41" spans="1:14" s="39" customFormat="1" ht="11.25">
      <c r="A41" s="209" t="s">
        <v>121</v>
      </c>
      <c r="B41" s="111" t="s">
        <v>13</v>
      </c>
      <c r="C41" s="246"/>
      <c r="D41" s="250">
        <v>0.64790560946130993</v>
      </c>
      <c r="E41" s="252"/>
      <c r="F41" s="250">
        <v>2.1946974872259333E-4</v>
      </c>
      <c r="G41" s="252"/>
      <c r="H41" s="250">
        <f>取引基本表!BI41</f>
        <v>5.9912679267057576E-6</v>
      </c>
      <c r="I41" s="252"/>
      <c r="J41" s="250">
        <v>1.2086291795849859E-3</v>
      </c>
      <c r="K41" s="252"/>
      <c r="L41" s="250">
        <v>1.1993558099206508E-3</v>
      </c>
      <c r="N41" s="245"/>
    </row>
  </sheetData>
  <sheetProtection sheet="1" objects="1" scenarios="1"/>
  <mergeCells count="6">
    <mergeCell ref="H3:H4"/>
    <mergeCell ref="J3:J4"/>
    <mergeCell ref="L3:L4"/>
    <mergeCell ref="C3:C4"/>
    <mergeCell ref="D3:D4"/>
    <mergeCell ref="F3:F4"/>
  </mergeCells>
  <phoneticPr fontId="5"/>
  <conditionalFormatting sqref="H1">
    <cfRule type="cellIs" dxfId="0" priority="1" operator="equal">
      <formula>"NO"</formula>
    </cfRule>
  </conditionalFormatting>
  <printOptions horizontalCentered="1"/>
  <pageMargins left="0.47244094488188981" right="0.31496062992125984" top="0.78740157480314965" bottom="0.39370078740157483" header="0.19685039370078741" footer="0.19685039370078741"/>
  <pageSetup paperSize="9" orientation="landscape" blackAndWhite="1" r:id="rId1"/>
  <headerFooter scaleWithDoc="0" alignWithMargins="0">
    <oddFooter>&amp;C&amp;9&amp;P／&amp;N&amp;R&amp;9&amp;F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F4DC3-B126-47FD-A598-AC73DD369648}">
  <dimension ref="A1:X434"/>
  <sheetViews>
    <sheetView showGridLines="0" view="pageBreakPreview" zoomScale="80" zoomScaleNormal="100" zoomScaleSheetLayoutView="80" workbookViewId="0"/>
  </sheetViews>
  <sheetFormatPr defaultColWidth="8.875" defaultRowHeight="13.5"/>
  <cols>
    <col min="1" max="9" width="2.125" style="509" customWidth="1"/>
    <col min="10" max="10" width="30.875" style="509" customWidth="1"/>
    <col min="11" max="11" width="0.875" style="509" customWidth="1"/>
    <col min="12" max="12" width="11.625" style="510" customWidth="1"/>
    <col min="13" max="13" width="12.625" style="510" customWidth="1"/>
    <col min="14" max="14" width="0.5" style="510" customWidth="1"/>
    <col min="15" max="15" width="10.625" style="510" customWidth="1"/>
    <col min="16" max="16" width="8.875" style="511"/>
    <col min="17" max="17" width="2.625" style="511" customWidth="1"/>
    <col min="18" max="18" width="2.375" style="513" customWidth="1"/>
    <col min="19" max="19" width="8.875" style="513"/>
    <col min="20" max="20" width="12.625" style="513" customWidth="1"/>
    <col min="21" max="21" width="30.5" style="513" customWidth="1"/>
    <col min="22" max="22" width="40.5" style="513" customWidth="1"/>
    <col min="23" max="23" width="8.875" style="513"/>
    <col min="24" max="24" width="11.375" style="513" customWidth="1"/>
    <col min="25" max="16384" width="8.875" style="511"/>
  </cols>
  <sheetData>
    <row r="1" spans="1:24">
      <c r="J1" s="260" t="s">
        <v>1080</v>
      </c>
      <c r="Q1" s="512"/>
      <c r="V1" s="260" t="s">
        <v>827</v>
      </c>
    </row>
    <row r="2" spans="1:24" ht="27" customHeight="1">
      <c r="C2" s="514" t="s">
        <v>737</v>
      </c>
      <c r="Q2" s="512"/>
      <c r="S2" s="514" t="s">
        <v>722</v>
      </c>
    </row>
    <row r="3" spans="1:24" ht="24">
      <c r="A3" s="515"/>
      <c r="B3" s="515"/>
      <c r="C3" s="516" t="s">
        <v>211</v>
      </c>
      <c r="D3" s="517"/>
      <c r="E3" s="517"/>
      <c r="F3" s="517"/>
      <c r="G3" s="517"/>
      <c r="H3" s="517"/>
      <c r="I3" s="517"/>
      <c r="K3" s="518"/>
      <c r="N3" s="518"/>
      <c r="O3" s="518"/>
      <c r="Q3" s="512"/>
    </row>
    <row r="4" spans="1:24" ht="17.25">
      <c r="C4" s="516" t="s">
        <v>534</v>
      </c>
      <c r="K4" s="510"/>
      <c r="Q4" s="512"/>
      <c r="R4" s="261" t="s">
        <v>828</v>
      </c>
      <c r="S4" s="261"/>
      <c r="T4" s="261"/>
      <c r="U4" s="261"/>
      <c r="V4" s="261"/>
      <c r="W4" s="261"/>
      <c r="X4" s="261"/>
    </row>
    <row r="5" spans="1:24" ht="16.5">
      <c r="A5" s="519"/>
      <c r="B5" s="519"/>
      <c r="C5" s="519"/>
      <c r="D5" s="519"/>
      <c r="E5" s="519"/>
      <c r="F5" s="519"/>
      <c r="G5" s="519"/>
      <c r="H5" s="519"/>
      <c r="I5" s="519"/>
      <c r="J5" s="519"/>
      <c r="N5" s="520"/>
      <c r="O5" s="520"/>
      <c r="Q5" s="512"/>
      <c r="R5" s="805" t="s">
        <v>829</v>
      </c>
      <c r="S5" s="805"/>
      <c r="T5" s="805"/>
      <c r="U5" s="805"/>
      <c r="V5" s="805"/>
      <c r="W5" s="805"/>
      <c r="X5" s="805"/>
    </row>
    <row r="6" spans="1:24" ht="16.149999999999999" customHeight="1">
      <c r="L6" s="498"/>
      <c r="Q6" s="512"/>
      <c r="R6" s="805"/>
      <c r="S6" s="805"/>
      <c r="T6" s="805"/>
      <c r="U6" s="805"/>
      <c r="V6" s="805"/>
      <c r="W6" s="805"/>
      <c r="X6" s="805"/>
    </row>
    <row r="7" spans="1:24">
      <c r="Q7" s="512"/>
      <c r="R7" s="261"/>
      <c r="S7" s="261"/>
      <c r="T7" s="261"/>
      <c r="U7" s="261"/>
      <c r="V7" s="261"/>
      <c r="W7" s="261"/>
      <c r="X7" s="261" t="s">
        <v>830</v>
      </c>
    </row>
    <row r="8" spans="1:24">
      <c r="J8" s="521" t="s">
        <v>210</v>
      </c>
      <c r="L8" s="522">
        <f>L66</f>
        <v>292898</v>
      </c>
      <c r="O8" s="523"/>
      <c r="Q8" s="512"/>
      <c r="R8" s="261"/>
      <c r="S8" s="261"/>
      <c r="T8" s="261"/>
      <c r="U8" s="261"/>
      <c r="V8" s="806" t="s">
        <v>819</v>
      </c>
      <c r="W8" s="806"/>
      <c r="X8" s="263">
        <f>X28</f>
        <v>284479</v>
      </c>
    </row>
    <row r="9" spans="1:24">
      <c r="J9" s="521" t="s">
        <v>818</v>
      </c>
      <c r="L9" s="522">
        <f>L27</f>
        <v>581525</v>
      </c>
      <c r="O9" s="523"/>
      <c r="Q9" s="512"/>
      <c r="R9" s="261"/>
      <c r="S9" s="261"/>
      <c r="T9" s="261"/>
      <c r="U9" s="261"/>
      <c r="V9" s="262" t="s">
        <v>535</v>
      </c>
      <c r="W9" s="524" t="s">
        <v>831</v>
      </c>
      <c r="X9" s="264">
        <f>X379</f>
        <v>504374</v>
      </c>
    </row>
    <row r="10" spans="1:24" ht="14.25">
      <c r="A10" s="525"/>
      <c r="B10" s="525"/>
      <c r="C10" s="525"/>
      <c r="D10" s="525"/>
      <c r="E10" s="525"/>
      <c r="F10" s="525"/>
      <c r="G10" s="525"/>
      <c r="H10" s="525"/>
      <c r="I10" s="525"/>
      <c r="J10" s="526"/>
      <c r="K10" s="526"/>
      <c r="L10" s="527">
        <f>L8/L9</f>
        <v>0.50367224109023689</v>
      </c>
      <c r="M10" s="528"/>
      <c r="N10" s="529"/>
      <c r="O10" s="529"/>
      <c r="Q10" s="512"/>
      <c r="R10" s="261"/>
      <c r="S10" s="261"/>
      <c r="T10" s="261"/>
      <c r="U10" s="261"/>
      <c r="V10" s="261"/>
      <c r="W10" s="261"/>
      <c r="X10" s="530">
        <f>X8/X9</f>
        <v>0.56402391875869895</v>
      </c>
    </row>
    <row r="11" spans="1:24" ht="15.75">
      <c r="A11" s="525"/>
      <c r="B11" s="525"/>
      <c r="C11" s="525"/>
      <c r="D11" s="531" t="s">
        <v>533</v>
      </c>
      <c r="E11" s="525"/>
      <c r="F11" s="525"/>
      <c r="G11" s="525"/>
      <c r="H11" s="525"/>
      <c r="I11" s="525"/>
      <c r="J11" s="532" t="s">
        <v>820</v>
      </c>
      <c r="K11" s="525"/>
      <c r="L11" s="528"/>
      <c r="N11" s="533"/>
      <c r="O11" s="533"/>
      <c r="Q11" s="512"/>
      <c r="R11" s="261"/>
      <c r="S11" s="261"/>
      <c r="T11" s="261"/>
      <c r="U11" s="261"/>
      <c r="V11" s="261"/>
      <c r="W11" s="261"/>
      <c r="X11" s="261"/>
    </row>
    <row r="12" spans="1:24" ht="15.75">
      <c r="A12" s="525"/>
      <c r="B12" s="525"/>
      <c r="C12" s="525"/>
      <c r="D12" s="531"/>
      <c r="E12" s="525"/>
      <c r="F12" s="525"/>
      <c r="G12" s="525"/>
      <c r="H12" s="525"/>
      <c r="I12" s="525"/>
      <c r="J12" s="532" t="s">
        <v>821</v>
      </c>
      <c r="K12" s="525"/>
      <c r="L12" s="528"/>
      <c r="N12" s="533"/>
      <c r="O12" s="533"/>
      <c r="Q12" s="512"/>
      <c r="R12" s="261"/>
      <c r="S12" s="261"/>
      <c r="T12" s="261"/>
      <c r="U12" s="261"/>
      <c r="V12" s="261"/>
      <c r="W12" s="262"/>
      <c r="X12" s="589"/>
    </row>
    <row r="13" spans="1:24" ht="13.15" customHeight="1">
      <c r="A13" s="511"/>
      <c r="B13" s="511"/>
      <c r="C13" s="807" t="s">
        <v>212</v>
      </c>
      <c r="D13" s="807"/>
      <c r="E13" s="807"/>
      <c r="F13" s="807"/>
      <c r="G13" s="807"/>
      <c r="H13" s="807"/>
      <c r="I13" s="807"/>
      <c r="J13" s="807"/>
      <c r="K13" s="808"/>
      <c r="L13" s="534"/>
      <c r="M13" s="535"/>
      <c r="N13" s="536"/>
      <c r="O13" s="537"/>
      <c r="Q13" s="512"/>
      <c r="R13" s="261"/>
      <c r="S13" s="261"/>
      <c r="T13" s="261"/>
      <c r="U13" s="261"/>
      <c r="V13" s="262"/>
      <c r="W13" s="262"/>
      <c r="X13" s="589"/>
    </row>
    <row r="14" spans="1:24" ht="13.15" customHeight="1">
      <c r="C14" s="809"/>
      <c r="D14" s="809"/>
      <c r="E14" s="809"/>
      <c r="F14" s="809"/>
      <c r="G14" s="809"/>
      <c r="H14" s="809"/>
      <c r="I14" s="809"/>
      <c r="J14" s="809"/>
      <c r="K14" s="810"/>
      <c r="L14" s="538" t="s">
        <v>213</v>
      </c>
      <c r="M14" s="539" t="s">
        <v>214</v>
      </c>
      <c r="N14" s="540"/>
      <c r="O14" s="537"/>
      <c r="Q14" s="512"/>
      <c r="R14" s="261"/>
      <c r="S14" s="261"/>
      <c r="T14" s="261"/>
      <c r="U14" s="261"/>
      <c r="V14" s="261"/>
      <c r="W14" s="261"/>
      <c r="X14" s="541"/>
    </row>
    <row r="15" spans="1:24" ht="15" thickBot="1">
      <c r="C15" s="809"/>
      <c r="D15" s="809"/>
      <c r="E15" s="809"/>
      <c r="F15" s="809"/>
      <c r="G15" s="809"/>
      <c r="H15" s="809"/>
      <c r="I15" s="809"/>
      <c r="J15" s="809"/>
      <c r="K15" s="810"/>
      <c r="L15" s="542"/>
      <c r="M15" s="543"/>
      <c r="N15" s="540"/>
      <c r="O15" s="537"/>
      <c r="Q15" s="512"/>
      <c r="R15" s="261"/>
      <c r="S15" s="261"/>
      <c r="T15" s="261"/>
      <c r="U15" s="261"/>
      <c r="V15" s="261"/>
      <c r="W15" s="261"/>
      <c r="X15" s="261"/>
    </row>
    <row r="16" spans="1:24" ht="14.25">
      <c r="C16" s="809"/>
      <c r="D16" s="809"/>
      <c r="E16" s="809"/>
      <c r="F16" s="809"/>
      <c r="G16" s="809"/>
      <c r="H16" s="809"/>
      <c r="I16" s="809"/>
      <c r="J16" s="809"/>
      <c r="K16" s="810"/>
      <c r="L16" s="542"/>
      <c r="M16" s="543"/>
      <c r="N16" s="540"/>
      <c r="O16" s="537"/>
      <c r="Q16" s="512"/>
      <c r="R16" s="261"/>
      <c r="S16" s="261"/>
      <c r="T16" s="261"/>
      <c r="U16" s="261"/>
      <c r="V16" s="261"/>
      <c r="W16" s="579" t="s">
        <v>832</v>
      </c>
      <c r="X16" s="580" t="s">
        <v>833</v>
      </c>
    </row>
    <row r="17" spans="1:24" ht="15" thickBot="1">
      <c r="C17" s="809"/>
      <c r="D17" s="809"/>
      <c r="E17" s="809"/>
      <c r="F17" s="809"/>
      <c r="G17" s="809"/>
      <c r="H17" s="809"/>
      <c r="I17" s="809"/>
      <c r="J17" s="809"/>
      <c r="K17" s="810"/>
      <c r="L17" s="542"/>
      <c r="M17" s="544"/>
      <c r="N17" s="540"/>
      <c r="O17" s="537"/>
      <c r="Q17" s="512"/>
      <c r="R17" s="261"/>
      <c r="S17" s="261"/>
      <c r="T17" s="261"/>
      <c r="U17" s="261"/>
      <c r="V17" s="261"/>
      <c r="W17" s="581" t="s">
        <v>834</v>
      </c>
      <c r="X17" s="582" t="s">
        <v>540</v>
      </c>
    </row>
    <row r="18" spans="1:24" ht="13.15" customHeight="1">
      <c r="A18" s="511"/>
      <c r="B18" s="511"/>
      <c r="C18" s="811"/>
      <c r="D18" s="811"/>
      <c r="E18" s="811"/>
      <c r="F18" s="811"/>
      <c r="G18" s="811"/>
      <c r="H18" s="811"/>
      <c r="I18" s="811"/>
      <c r="J18" s="811"/>
      <c r="K18" s="812"/>
      <c r="L18" s="545" t="s">
        <v>388</v>
      </c>
      <c r="M18" s="546" t="s">
        <v>389</v>
      </c>
      <c r="N18" s="547"/>
      <c r="O18" s="537"/>
      <c r="Q18" s="512"/>
      <c r="R18" s="548"/>
      <c r="S18" s="583" t="s">
        <v>835</v>
      </c>
      <c r="T18" s="583" t="s">
        <v>537</v>
      </c>
      <c r="U18" s="583" t="s">
        <v>538</v>
      </c>
      <c r="V18" s="583" t="s">
        <v>539</v>
      </c>
      <c r="W18" s="584" t="s">
        <v>836</v>
      </c>
      <c r="X18" s="585"/>
    </row>
    <row r="19" spans="1:24" ht="14.25">
      <c r="A19" s="549"/>
      <c r="B19" s="549"/>
      <c r="C19" s="801" t="s">
        <v>495</v>
      </c>
      <c r="D19" s="801"/>
      <c r="E19" s="801"/>
      <c r="F19" s="801"/>
      <c r="G19" s="801"/>
      <c r="H19" s="801"/>
      <c r="I19" s="801"/>
      <c r="J19" s="802"/>
      <c r="K19" s="551"/>
      <c r="L19" s="552">
        <v>3891</v>
      </c>
      <c r="M19" s="552">
        <v>101</v>
      </c>
      <c r="N19" s="553"/>
      <c r="O19" s="554"/>
      <c r="Q19" s="512"/>
      <c r="R19" s="548"/>
      <c r="S19" s="586" t="s">
        <v>837</v>
      </c>
      <c r="T19" s="586" t="s">
        <v>541</v>
      </c>
      <c r="U19" s="586" t="s">
        <v>542</v>
      </c>
      <c r="V19" s="586" t="s">
        <v>543</v>
      </c>
      <c r="W19" s="587"/>
      <c r="X19" s="265">
        <v>910</v>
      </c>
    </row>
    <row r="20" spans="1:24">
      <c r="A20" s="555"/>
      <c r="B20" s="555"/>
      <c r="C20" s="799" t="s">
        <v>215</v>
      </c>
      <c r="D20" s="799"/>
      <c r="E20" s="799"/>
      <c r="F20" s="799"/>
      <c r="G20" s="799"/>
      <c r="H20" s="799"/>
      <c r="I20" s="799"/>
      <c r="J20" s="813"/>
      <c r="K20" s="557"/>
      <c r="L20" s="558">
        <v>1053</v>
      </c>
      <c r="M20" s="558">
        <v>51</v>
      </c>
      <c r="N20" s="559"/>
      <c r="O20" s="560"/>
      <c r="Q20" s="512"/>
      <c r="R20" s="548"/>
      <c r="S20" s="586" t="s">
        <v>837</v>
      </c>
      <c r="T20" s="586" t="s">
        <v>541</v>
      </c>
      <c r="U20" s="586" t="s">
        <v>544</v>
      </c>
      <c r="V20" s="586" t="s">
        <v>543</v>
      </c>
      <c r="W20" s="587"/>
      <c r="X20" s="265">
        <v>1608234</v>
      </c>
    </row>
    <row r="21" spans="1:24" ht="14.25">
      <c r="A21" s="549"/>
      <c r="B21" s="549"/>
      <c r="C21" s="801" t="s">
        <v>496</v>
      </c>
      <c r="D21" s="801"/>
      <c r="E21" s="801"/>
      <c r="F21" s="801"/>
      <c r="G21" s="801"/>
      <c r="H21" s="801"/>
      <c r="I21" s="801"/>
      <c r="J21" s="801"/>
      <c r="K21" s="551"/>
      <c r="L21" s="171">
        <v>2.38</v>
      </c>
      <c r="M21" s="171">
        <v>2.19</v>
      </c>
      <c r="N21" s="553"/>
      <c r="O21" s="554"/>
      <c r="Q21" s="512"/>
      <c r="R21" s="548"/>
      <c r="S21" s="586" t="s">
        <v>837</v>
      </c>
      <c r="T21" s="586" t="s">
        <v>541</v>
      </c>
      <c r="U21" s="586" t="s">
        <v>536</v>
      </c>
      <c r="V21" s="586" t="s">
        <v>545</v>
      </c>
      <c r="W21" s="587" t="s">
        <v>546</v>
      </c>
      <c r="X21" s="293">
        <v>2.25</v>
      </c>
    </row>
    <row r="22" spans="1:24">
      <c r="A22" s="555"/>
      <c r="B22" s="555"/>
      <c r="C22" s="799" t="s">
        <v>390</v>
      </c>
      <c r="D22" s="799"/>
      <c r="E22" s="799"/>
      <c r="F22" s="799"/>
      <c r="G22" s="799"/>
      <c r="H22" s="799"/>
      <c r="I22" s="799"/>
      <c r="J22" s="799"/>
      <c r="K22" s="557"/>
      <c r="L22" s="172">
        <v>1.5</v>
      </c>
      <c r="M22" s="172">
        <v>1.38</v>
      </c>
      <c r="N22" s="559"/>
      <c r="O22" s="560"/>
      <c r="Q22" s="512"/>
      <c r="R22" s="548"/>
      <c r="S22" s="586" t="s">
        <v>837</v>
      </c>
      <c r="T22" s="586" t="s">
        <v>541</v>
      </c>
      <c r="U22" s="586" t="s">
        <v>547</v>
      </c>
      <c r="V22" s="586" t="s">
        <v>545</v>
      </c>
      <c r="W22" s="587" t="s">
        <v>546</v>
      </c>
      <c r="X22" s="293">
        <v>0.43</v>
      </c>
    </row>
    <row r="23" spans="1:24">
      <c r="A23" s="555"/>
      <c r="B23" s="555"/>
      <c r="C23" s="799" t="s">
        <v>391</v>
      </c>
      <c r="D23" s="799"/>
      <c r="E23" s="799"/>
      <c r="F23" s="799"/>
      <c r="G23" s="799"/>
      <c r="H23" s="799"/>
      <c r="I23" s="799"/>
      <c r="J23" s="799"/>
      <c r="K23" s="557"/>
      <c r="L23" s="173">
        <v>47.1</v>
      </c>
      <c r="M23" s="173">
        <v>46</v>
      </c>
      <c r="N23" s="559"/>
      <c r="O23" s="560"/>
      <c r="Q23" s="512"/>
      <c r="R23" s="548"/>
      <c r="S23" s="586" t="s">
        <v>837</v>
      </c>
      <c r="T23" s="586" t="s">
        <v>541</v>
      </c>
      <c r="U23" s="586" t="s">
        <v>548</v>
      </c>
      <c r="V23" s="586" t="s">
        <v>545</v>
      </c>
      <c r="W23" s="587" t="s">
        <v>546</v>
      </c>
      <c r="X23" s="293">
        <v>0.21</v>
      </c>
    </row>
    <row r="24" spans="1:24">
      <c r="A24" s="555"/>
      <c r="B24" s="555"/>
      <c r="C24" s="799" t="s">
        <v>497</v>
      </c>
      <c r="D24" s="799"/>
      <c r="E24" s="799"/>
      <c r="F24" s="799"/>
      <c r="G24" s="799"/>
      <c r="H24" s="799"/>
      <c r="I24" s="799"/>
      <c r="J24" s="799"/>
      <c r="K24" s="557"/>
      <c r="L24" s="173">
        <v>64.7</v>
      </c>
      <c r="M24" s="173">
        <v>66.900000000000006</v>
      </c>
      <c r="N24" s="559"/>
      <c r="O24" s="560"/>
      <c r="Q24" s="512"/>
      <c r="R24" s="548"/>
      <c r="S24" s="586" t="s">
        <v>837</v>
      </c>
      <c r="T24" s="586" t="s">
        <v>541</v>
      </c>
      <c r="U24" s="586" t="s">
        <v>549</v>
      </c>
      <c r="V24" s="586" t="s">
        <v>545</v>
      </c>
      <c r="W24" s="587" t="s">
        <v>546</v>
      </c>
      <c r="X24" s="293">
        <v>1.52</v>
      </c>
    </row>
    <row r="25" spans="1:24">
      <c r="A25" s="555"/>
      <c r="B25" s="555"/>
      <c r="C25" s="800" t="s">
        <v>498</v>
      </c>
      <c r="D25" s="800"/>
      <c r="E25" s="800"/>
      <c r="F25" s="800"/>
      <c r="G25" s="800"/>
      <c r="H25" s="800"/>
      <c r="I25" s="800"/>
      <c r="J25" s="800"/>
      <c r="K25" s="557"/>
      <c r="L25" s="173">
        <v>31.8</v>
      </c>
      <c r="M25" s="173">
        <v>29.1</v>
      </c>
      <c r="N25" s="559"/>
      <c r="O25" s="560"/>
      <c r="Q25" s="512"/>
      <c r="R25" s="548"/>
      <c r="S25" s="586" t="s">
        <v>837</v>
      </c>
      <c r="T25" s="586" t="s">
        <v>541</v>
      </c>
      <c r="U25" s="586" t="s">
        <v>550</v>
      </c>
      <c r="V25" s="586" t="s">
        <v>545</v>
      </c>
      <c r="W25" s="587" t="s">
        <v>551</v>
      </c>
      <c r="X25" s="294">
        <v>46.6</v>
      </c>
    </row>
    <row r="26" spans="1:24" ht="14.25">
      <c r="A26" s="549"/>
      <c r="B26" s="549"/>
      <c r="C26" s="801" t="s">
        <v>392</v>
      </c>
      <c r="D26" s="801"/>
      <c r="E26" s="801"/>
      <c r="F26" s="801"/>
      <c r="G26" s="801"/>
      <c r="H26" s="801"/>
      <c r="I26" s="801"/>
      <c r="J26" s="802"/>
      <c r="K26" s="551"/>
      <c r="L26" s="552">
        <v>1264464</v>
      </c>
      <c r="M26" s="552">
        <v>1163645</v>
      </c>
      <c r="N26" s="553"/>
      <c r="O26" s="561"/>
      <c r="Q26" s="512"/>
      <c r="R26" s="548"/>
      <c r="S26" s="586" t="s">
        <v>837</v>
      </c>
      <c r="T26" s="586" t="s">
        <v>541</v>
      </c>
      <c r="U26" s="586" t="s">
        <v>552</v>
      </c>
      <c r="V26" s="586" t="s">
        <v>553</v>
      </c>
      <c r="W26" s="587" t="s">
        <v>554</v>
      </c>
      <c r="X26" s="265">
        <v>1101599</v>
      </c>
    </row>
    <row r="27" spans="1:24" ht="31.5" customHeight="1">
      <c r="A27" s="549"/>
      <c r="B27" s="549"/>
      <c r="C27" s="549"/>
      <c r="D27" s="803" t="s">
        <v>216</v>
      </c>
      <c r="E27" s="803"/>
      <c r="F27" s="803"/>
      <c r="G27" s="803"/>
      <c r="H27" s="803"/>
      <c r="I27" s="803"/>
      <c r="J27" s="804"/>
      <c r="K27" s="562"/>
      <c r="L27" s="563">
        <v>581525</v>
      </c>
      <c r="M27" s="563">
        <v>612791</v>
      </c>
      <c r="N27" s="559"/>
      <c r="O27" s="564"/>
      <c r="Q27" s="512"/>
      <c r="R27" s="548"/>
      <c r="S27" s="586" t="s">
        <v>837</v>
      </c>
      <c r="T27" s="586" t="s">
        <v>541</v>
      </c>
      <c r="U27" s="586" t="s">
        <v>552</v>
      </c>
      <c r="V27" s="586" t="s">
        <v>555</v>
      </c>
      <c r="W27" s="587" t="s">
        <v>554</v>
      </c>
      <c r="X27" s="265">
        <v>370710</v>
      </c>
    </row>
    <row r="28" spans="1:24" ht="38.25" customHeight="1">
      <c r="A28" s="549"/>
      <c r="B28" s="549"/>
      <c r="C28" s="549"/>
      <c r="D28" s="549"/>
      <c r="E28" s="799" t="s">
        <v>217</v>
      </c>
      <c r="F28" s="799"/>
      <c r="G28" s="799"/>
      <c r="H28" s="799"/>
      <c r="I28" s="799"/>
      <c r="J28" s="813"/>
      <c r="K28" s="557"/>
      <c r="L28" s="558">
        <v>572606</v>
      </c>
      <c r="M28" s="558">
        <v>605974</v>
      </c>
      <c r="N28" s="553"/>
      <c r="O28" s="565"/>
      <c r="Q28" s="512"/>
      <c r="R28" s="548"/>
      <c r="S28" s="586" t="s">
        <v>837</v>
      </c>
      <c r="T28" s="586" t="s">
        <v>541</v>
      </c>
      <c r="U28" s="586" t="s">
        <v>552</v>
      </c>
      <c r="V28" s="295" t="s">
        <v>556</v>
      </c>
      <c r="W28" s="588" t="s">
        <v>554</v>
      </c>
      <c r="X28" s="296">
        <v>284479</v>
      </c>
    </row>
    <row r="29" spans="1:24" ht="32.25" customHeight="1">
      <c r="A29" s="549"/>
      <c r="B29" s="549"/>
      <c r="C29" s="549"/>
      <c r="D29" s="549"/>
      <c r="E29" s="555"/>
      <c r="F29" s="799" t="s">
        <v>218</v>
      </c>
      <c r="G29" s="799"/>
      <c r="H29" s="799"/>
      <c r="I29" s="799"/>
      <c r="J29" s="813"/>
      <c r="K29" s="557"/>
      <c r="L29" s="558">
        <v>540369</v>
      </c>
      <c r="M29" s="558">
        <v>570403</v>
      </c>
      <c r="N29" s="553"/>
      <c r="O29" s="554"/>
      <c r="Q29" s="512"/>
      <c r="R29" s="548"/>
      <c r="S29" s="586" t="s">
        <v>837</v>
      </c>
      <c r="T29" s="586" t="s">
        <v>541</v>
      </c>
      <c r="U29" s="586" t="s">
        <v>552</v>
      </c>
      <c r="V29" s="586" t="s">
        <v>557</v>
      </c>
      <c r="W29" s="587" t="s">
        <v>554</v>
      </c>
      <c r="X29" s="265">
        <v>74860</v>
      </c>
    </row>
    <row r="30" spans="1:24">
      <c r="A30" s="555"/>
      <c r="B30" s="555"/>
      <c r="C30" s="555"/>
      <c r="D30" s="555"/>
      <c r="E30" s="555"/>
      <c r="F30" s="555"/>
      <c r="G30" s="799" t="s">
        <v>219</v>
      </c>
      <c r="H30" s="799"/>
      <c r="I30" s="799"/>
      <c r="J30" s="813"/>
      <c r="K30" s="557"/>
      <c r="L30" s="558">
        <v>461101</v>
      </c>
      <c r="M30" s="558">
        <v>498561</v>
      </c>
      <c r="N30" s="559"/>
      <c r="O30" s="560"/>
      <c r="Q30" s="512"/>
      <c r="R30" s="548"/>
      <c r="S30" s="586" t="s">
        <v>837</v>
      </c>
      <c r="T30" s="586" t="s">
        <v>541</v>
      </c>
      <c r="U30" s="586" t="s">
        <v>552</v>
      </c>
      <c r="V30" s="586" t="s">
        <v>558</v>
      </c>
      <c r="W30" s="587" t="s">
        <v>554</v>
      </c>
      <c r="X30" s="265">
        <v>4824</v>
      </c>
    </row>
    <row r="31" spans="1:24">
      <c r="A31" s="555"/>
      <c r="B31" s="555"/>
      <c r="C31" s="555"/>
      <c r="D31" s="555"/>
      <c r="E31" s="555"/>
      <c r="F31" s="555"/>
      <c r="G31" s="555"/>
      <c r="H31" s="555"/>
      <c r="I31" s="799" t="s">
        <v>220</v>
      </c>
      <c r="J31" s="813"/>
      <c r="K31" s="557"/>
      <c r="L31" s="558">
        <v>390335</v>
      </c>
      <c r="M31" s="558">
        <v>403535</v>
      </c>
      <c r="N31" s="559"/>
      <c r="O31" s="560"/>
      <c r="Q31" s="512"/>
      <c r="R31" s="548"/>
      <c r="S31" s="586" t="s">
        <v>837</v>
      </c>
      <c r="T31" s="586" t="s">
        <v>541</v>
      </c>
      <c r="U31" s="586" t="s">
        <v>552</v>
      </c>
      <c r="V31" s="586" t="s">
        <v>559</v>
      </c>
      <c r="W31" s="587" t="s">
        <v>554</v>
      </c>
      <c r="X31" s="265">
        <v>4524</v>
      </c>
    </row>
    <row r="32" spans="1:24">
      <c r="A32" s="555"/>
      <c r="B32" s="555"/>
      <c r="C32" s="555"/>
      <c r="D32" s="555"/>
      <c r="E32" s="555"/>
      <c r="F32" s="555"/>
      <c r="G32" s="555"/>
      <c r="H32" s="799" t="s">
        <v>221</v>
      </c>
      <c r="I32" s="799"/>
      <c r="J32" s="813"/>
      <c r="K32" s="557"/>
      <c r="L32" s="558">
        <v>373935</v>
      </c>
      <c r="M32" s="558">
        <v>390144</v>
      </c>
      <c r="N32" s="559"/>
      <c r="O32" s="560"/>
      <c r="Q32" s="512"/>
      <c r="R32" s="548"/>
      <c r="S32" s="586" t="s">
        <v>837</v>
      </c>
      <c r="T32" s="586" t="s">
        <v>541</v>
      </c>
      <c r="U32" s="586" t="s">
        <v>552</v>
      </c>
      <c r="V32" s="586" t="s">
        <v>560</v>
      </c>
      <c r="W32" s="587" t="s">
        <v>554</v>
      </c>
      <c r="X32" s="265">
        <v>5906</v>
      </c>
    </row>
    <row r="33" spans="1:24">
      <c r="A33" s="555"/>
      <c r="B33" s="555"/>
      <c r="C33" s="555"/>
      <c r="D33" s="555"/>
      <c r="E33" s="555"/>
      <c r="F33" s="555"/>
      <c r="G33" s="555"/>
      <c r="H33" s="814" t="s">
        <v>532</v>
      </c>
      <c r="I33" s="799"/>
      <c r="J33" s="799"/>
      <c r="K33" s="557"/>
      <c r="L33" s="558">
        <v>87165</v>
      </c>
      <c r="M33" s="558">
        <v>108417</v>
      </c>
      <c r="N33" s="559"/>
      <c r="O33" s="560"/>
      <c r="Q33" s="512"/>
      <c r="R33" s="548"/>
      <c r="S33" s="586" t="s">
        <v>837</v>
      </c>
      <c r="T33" s="586" t="s">
        <v>541</v>
      </c>
      <c r="U33" s="586" t="s">
        <v>552</v>
      </c>
      <c r="V33" s="586" t="s">
        <v>561</v>
      </c>
      <c r="W33" s="587" t="s">
        <v>554</v>
      </c>
      <c r="X33" s="265">
        <v>2750</v>
      </c>
    </row>
    <row r="34" spans="1:24">
      <c r="A34" s="555"/>
      <c r="B34" s="555"/>
      <c r="C34" s="555"/>
      <c r="D34" s="555"/>
      <c r="E34" s="555"/>
      <c r="F34" s="555"/>
      <c r="G34" s="555"/>
      <c r="H34" s="556"/>
      <c r="I34" s="814" t="s">
        <v>531</v>
      </c>
      <c r="J34" s="799"/>
      <c r="K34" s="557"/>
      <c r="L34" s="558">
        <v>5025</v>
      </c>
      <c r="M34" s="558">
        <v>4319</v>
      </c>
      <c r="N34" s="559"/>
      <c r="O34" s="560"/>
      <c r="Q34" s="512"/>
      <c r="R34" s="548"/>
      <c r="S34" s="586" t="s">
        <v>837</v>
      </c>
      <c r="T34" s="586" t="s">
        <v>541</v>
      </c>
      <c r="U34" s="586" t="s">
        <v>552</v>
      </c>
      <c r="V34" s="586" t="s">
        <v>562</v>
      </c>
      <c r="W34" s="587" t="s">
        <v>554</v>
      </c>
      <c r="X34" s="265">
        <v>6535</v>
      </c>
    </row>
    <row r="35" spans="1:24">
      <c r="A35" s="555"/>
      <c r="B35" s="555"/>
      <c r="C35" s="555"/>
      <c r="D35" s="555"/>
      <c r="E35" s="555"/>
      <c r="F35" s="555"/>
      <c r="G35" s="555"/>
      <c r="H35" s="556"/>
      <c r="I35" s="814" t="s">
        <v>530</v>
      </c>
      <c r="J35" s="799"/>
      <c r="K35" s="557"/>
      <c r="L35" s="558">
        <v>82141</v>
      </c>
      <c r="M35" s="558">
        <v>104098</v>
      </c>
      <c r="N35" s="559"/>
      <c r="O35" s="560"/>
      <c r="Q35" s="512"/>
      <c r="R35" s="548"/>
      <c r="S35" s="586" t="s">
        <v>837</v>
      </c>
      <c r="T35" s="586" t="s">
        <v>541</v>
      </c>
      <c r="U35" s="586" t="s">
        <v>552</v>
      </c>
      <c r="V35" s="586" t="s">
        <v>563</v>
      </c>
      <c r="W35" s="587" t="s">
        <v>554</v>
      </c>
      <c r="X35" s="265">
        <v>2372</v>
      </c>
    </row>
    <row r="36" spans="1:24" ht="14.25">
      <c r="A36" s="555"/>
      <c r="B36" s="555"/>
      <c r="C36" s="549"/>
      <c r="D36" s="549"/>
      <c r="E36" s="549"/>
      <c r="F36" s="549"/>
      <c r="G36" s="801" t="s">
        <v>222</v>
      </c>
      <c r="H36" s="801"/>
      <c r="I36" s="801"/>
      <c r="J36" s="802"/>
      <c r="K36" s="551"/>
      <c r="L36" s="552">
        <v>69822</v>
      </c>
      <c r="M36" s="552">
        <v>64527</v>
      </c>
      <c r="N36" s="553"/>
      <c r="O36" s="554"/>
      <c r="Q36" s="512"/>
      <c r="R36" s="548"/>
      <c r="S36" s="586" t="s">
        <v>837</v>
      </c>
      <c r="T36" s="586" t="s">
        <v>541</v>
      </c>
      <c r="U36" s="586" t="s">
        <v>552</v>
      </c>
      <c r="V36" s="586" t="s">
        <v>564</v>
      </c>
      <c r="W36" s="587" t="s">
        <v>554</v>
      </c>
      <c r="X36" s="265">
        <v>3189</v>
      </c>
    </row>
    <row r="37" spans="1:24">
      <c r="A37" s="555"/>
      <c r="B37" s="555"/>
      <c r="C37" s="555"/>
      <c r="D37" s="555"/>
      <c r="E37" s="555"/>
      <c r="F37" s="555"/>
      <c r="G37" s="555"/>
      <c r="H37" s="556"/>
      <c r="I37" s="799" t="s">
        <v>223</v>
      </c>
      <c r="J37" s="813"/>
      <c r="K37" s="557"/>
      <c r="L37" s="558">
        <v>67369</v>
      </c>
      <c r="M37" s="558">
        <v>64192</v>
      </c>
      <c r="N37" s="559"/>
      <c r="O37" s="560"/>
      <c r="Q37" s="512"/>
      <c r="R37" s="548"/>
      <c r="S37" s="586" t="s">
        <v>837</v>
      </c>
      <c r="T37" s="586" t="s">
        <v>541</v>
      </c>
      <c r="U37" s="586" t="s">
        <v>552</v>
      </c>
      <c r="V37" s="586" t="s">
        <v>565</v>
      </c>
      <c r="W37" s="587" t="s">
        <v>554</v>
      </c>
      <c r="X37" s="265">
        <v>6621</v>
      </c>
    </row>
    <row r="38" spans="1:24" ht="14.25">
      <c r="A38" s="555"/>
      <c r="B38" s="555"/>
      <c r="C38" s="549"/>
      <c r="D38" s="549"/>
      <c r="E38" s="549"/>
      <c r="F38" s="549"/>
      <c r="G38" s="801" t="s">
        <v>224</v>
      </c>
      <c r="H38" s="801"/>
      <c r="I38" s="801"/>
      <c r="J38" s="802"/>
      <c r="K38" s="551"/>
      <c r="L38" s="552">
        <v>9447</v>
      </c>
      <c r="M38" s="552">
        <v>7315</v>
      </c>
      <c r="N38" s="553"/>
      <c r="O38" s="554"/>
      <c r="Q38" s="512"/>
      <c r="R38" s="548"/>
      <c r="S38" s="586" t="s">
        <v>837</v>
      </c>
      <c r="T38" s="586" t="s">
        <v>541</v>
      </c>
      <c r="U38" s="586" t="s">
        <v>552</v>
      </c>
      <c r="V38" s="586" t="s">
        <v>566</v>
      </c>
      <c r="W38" s="587" t="s">
        <v>554</v>
      </c>
      <c r="X38" s="265">
        <v>12648</v>
      </c>
    </row>
    <row r="39" spans="1:24" ht="14.25">
      <c r="A39" s="555"/>
      <c r="B39" s="555"/>
      <c r="C39" s="549"/>
      <c r="D39" s="549"/>
      <c r="E39" s="549"/>
      <c r="F39" s="801" t="s">
        <v>225</v>
      </c>
      <c r="G39" s="801"/>
      <c r="H39" s="801"/>
      <c r="I39" s="801"/>
      <c r="J39" s="802"/>
      <c r="K39" s="551"/>
      <c r="L39" s="552">
        <v>4170</v>
      </c>
      <c r="M39" s="552">
        <v>3199</v>
      </c>
      <c r="N39" s="553"/>
      <c r="O39" s="554"/>
      <c r="Q39" s="512"/>
      <c r="R39" s="548"/>
      <c r="S39" s="586" t="s">
        <v>837</v>
      </c>
      <c r="T39" s="586" t="s">
        <v>541</v>
      </c>
      <c r="U39" s="586" t="s">
        <v>552</v>
      </c>
      <c r="V39" s="586" t="s">
        <v>567</v>
      </c>
      <c r="W39" s="587" t="s">
        <v>554</v>
      </c>
      <c r="X39" s="265">
        <v>4649</v>
      </c>
    </row>
    <row r="40" spans="1:24">
      <c r="A40" s="555"/>
      <c r="B40" s="555"/>
      <c r="C40" s="555"/>
      <c r="D40" s="555"/>
      <c r="E40" s="555"/>
      <c r="F40" s="555"/>
      <c r="G40" s="799" t="s">
        <v>226</v>
      </c>
      <c r="H40" s="799"/>
      <c r="I40" s="799"/>
      <c r="J40" s="813"/>
      <c r="K40" s="557"/>
      <c r="L40" s="558">
        <v>1319</v>
      </c>
      <c r="M40" s="558">
        <v>2901</v>
      </c>
      <c r="N40" s="559"/>
      <c r="O40" s="560"/>
      <c r="Q40" s="512"/>
      <c r="R40" s="548"/>
      <c r="S40" s="586" t="s">
        <v>837</v>
      </c>
      <c r="T40" s="586" t="s">
        <v>541</v>
      </c>
      <c r="U40" s="586" t="s">
        <v>552</v>
      </c>
      <c r="V40" s="586" t="s">
        <v>568</v>
      </c>
      <c r="W40" s="587" t="s">
        <v>554</v>
      </c>
      <c r="X40" s="265">
        <v>2397</v>
      </c>
    </row>
    <row r="41" spans="1:24">
      <c r="A41" s="555"/>
      <c r="B41" s="555"/>
      <c r="C41" s="555"/>
      <c r="D41" s="555"/>
      <c r="E41" s="555"/>
      <c r="F41" s="555"/>
      <c r="G41" s="799" t="s">
        <v>227</v>
      </c>
      <c r="H41" s="799"/>
      <c r="I41" s="799"/>
      <c r="J41" s="813"/>
      <c r="K41" s="557"/>
      <c r="L41" s="558">
        <v>2322</v>
      </c>
      <c r="M41" s="558">
        <v>84</v>
      </c>
      <c r="N41" s="559"/>
      <c r="O41" s="560"/>
      <c r="Q41" s="512"/>
      <c r="R41" s="548"/>
      <c r="S41" s="586" t="s">
        <v>837</v>
      </c>
      <c r="T41" s="586" t="s">
        <v>541</v>
      </c>
      <c r="U41" s="586" t="s">
        <v>552</v>
      </c>
      <c r="V41" s="586" t="s">
        <v>569</v>
      </c>
      <c r="W41" s="587" t="s">
        <v>554</v>
      </c>
      <c r="X41" s="265">
        <v>18444</v>
      </c>
    </row>
    <row r="42" spans="1:24">
      <c r="A42" s="555"/>
      <c r="B42" s="555"/>
      <c r="C42" s="555"/>
      <c r="D42" s="555"/>
      <c r="E42" s="555"/>
      <c r="F42" s="555"/>
      <c r="G42" s="799" t="s">
        <v>228</v>
      </c>
      <c r="H42" s="799"/>
      <c r="I42" s="799"/>
      <c r="J42" s="813"/>
      <c r="K42" s="557"/>
      <c r="L42" s="558">
        <v>529</v>
      </c>
      <c r="M42" s="558">
        <v>215</v>
      </c>
      <c r="N42" s="559"/>
      <c r="O42" s="560"/>
      <c r="Q42" s="512"/>
      <c r="R42" s="548"/>
      <c r="S42" s="586" t="s">
        <v>837</v>
      </c>
      <c r="T42" s="586" t="s">
        <v>541</v>
      </c>
      <c r="U42" s="586" t="s">
        <v>552</v>
      </c>
      <c r="V42" s="586" t="s">
        <v>570</v>
      </c>
      <c r="W42" s="587" t="s">
        <v>554</v>
      </c>
      <c r="X42" s="265">
        <v>17673</v>
      </c>
    </row>
    <row r="43" spans="1:24" ht="14.25">
      <c r="A43" s="555"/>
      <c r="B43" s="555"/>
      <c r="C43" s="549"/>
      <c r="D43" s="549"/>
      <c r="E43" s="549"/>
      <c r="F43" s="801" t="s">
        <v>229</v>
      </c>
      <c r="G43" s="801"/>
      <c r="H43" s="801"/>
      <c r="I43" s="801"/>
      <c r="J43" s="802"/>
      <c r="K43" s="551"/>
      <c r="L43" s="552">
        <v>28067</v>
      </c>
      <c r="M43" s="552">
        <v>32373</v>
      </c>
      <c r="N43" s="553"/>
      <c r="O43" s="554"/>
      <c r="Q43" s="512"/>
      <c r="R43" s="548"/>
      <c r="S43" s="586" t="s">
        <v>837</v>
      </c>
      <c r="T43" s="586" t="s">
        <v>541</v>
      </c>
      <c r="U43" s="586" t="s">
        <v>552</v>
      </c>
      <c r="V43" s="586" t="s">
        <v>571</v>
      </c>
      <c r="W43" s="587" t="s">
        <v>554</v>
      </c>
      <c r="X43" s="265">
        <v>771</v>
      </c>
    </row>
    <row r="44" spans="1:24">
      <c r="A44" s="555"/>
      <c r="B44" s="555"/>
      <c r="C44" s="555"/>
      <c r="D44" s="555"/>
      <c r="E44" s="555"/>
      <c r="F44" s="555"/>
      <c r="G44" s="799" t="s">
        <v>230</v>
      </c>
      <c r="H44" s="799"/>
      <c r="I44" s="799"/>
      <c r="J44" s="813"/>
      <c r="K44" s="557"/>
      <c r="L44" s="558">
        <v>2877</v>
      </c>
      <c r="M44" s="558">
        <v>2637</v>
      </c>
      <c r="N44" s="559"/>
      <c r="O44" s="560"/>
      <c r="Q44" s="512"/>
      <c r="R44" s="548"/>
      <c r="S44" s="586" t="s">
        <v>837</v>
      </c>
      <c r="T44" s="586" t="s">
        <v>541</v>
      </c>
      <c r="U44" s="586" t="s">
        <v>552</v>
      </c>
      <c r="V44" s="586" t="s">
        <v>572</v>
      </c>
      <c r="W44" s="587" t="s">
        <v>554</v>
      </c>
      <c r="X44" s="266" t="s">
        <v>573</v>
      </c>
    </row>
    <row r="45" spans="1:24">
      <c r="A45" s="555"/>
      <c r="B45" s="555"/>
      <c r="C45" s="555"/>
      <c r="D45" s="555"/>
      <c r="E45" s="555"/>
      <c r="F45" s="555"/>
      <c r="G45" s="799" t="s">
        <v>231</v>
      </c>
      <c r="H45" s="799"/>
      <c r="I45" s="799"/>
      <c r="J45" s="813"/>
      <c r="K45" s="557"/>
      <c r="L45" s="558">
        <v>24571</v>
      </c>
      <c r="M45" s="558">
        <v>29680</v>
      </c>
      <c r="N45" s="559"/>
      <c r="O45" s="560"/>
      <c r="Q45" s="512"/>
      <c r="R45" s="548"/>
      <c r="S45" s="586" t="s">
        <v>837</v>
      </c>
      <c r="T45" s="586" t="s">
        <v>541</v>
      </c>
      <c r="U45" s="586" t="s">
        <v>552</v>
      </c>
      <c r="V45" s="586" t="s">
        <v>574</v>
      </c>
      <c r="W45" s="587" t="s">
        <v>554</v>
      </c>
      <c r="X45" s="265">
        <v>29918</v>
      </c>
    </row>
    <row r="46" spans="1:24">
      <c r="A46" s="555"/>
      <c r="B46" s="555"/>
      <c r="C46" s="555"/>
      <c r="D46" s="555"/>
      <c r="E46" s="555"/>
      <c r="F46" s="555"/>
      <c r="G46" s="555"/>
      <c r="H46" s="799" t="s">
        <v>232</v>
      </c>
      <c r="I46" s="799"/>
      <c r="J46" s="813"/>
      <c r="K46" s="557"/>
      <c r="L46" s="558">
        <v>19051</v>
      </c>
      <c r="M46" s="558">
        <v>23647</v>
      </c>
      <c r="N46" s="559"/>
      <c r="O46" s="560"/>
      <c r="Q46" s="512"/>
      <c r="R46" s="548"/>
      <c r="S46" s="586" t="s">
        <v>837</v>
      </c>
      <c r="T46" s="586" t="s">
        <v>541</v>
      </c>
      <c r="U46" s="586" t="s">
        <v>552</v>
      </c>
      <c r="V46" s="586" t="s">
        <v>575</v>
      </c>
      <c r="W46" s="587" t="s">
        <v>554</v>
      </c>
      <c r="X46" s="265">
        <v>24493</v>
      </c>
    </row>
    <row r="47" spans="1:24">
      <c r="A47" s="555"/>
      <c r="B47" s="555"/>
      <c r="C47" s="555"/>
      <c r="D47" s="555"/>
      <c r="E47" s="555"/>
      <c r="F47" s="555"/>
      <c r="G47" s="555"/>
      <c r="H47" s="799" t="s">
        <v>233</v>
      </c>
      <c r="I47" s="799"/>
      <c r="J47" s="813"/>
      <c r="K47" s="557"/>
      <c r="L47" s="558">
        <v>5520</v>
      </c>
      <c r="M47" s="558">
        <v>6033</v>
      </c>
      <c r="N47" s="559"/>
      <c r="O47" s="560"/>
      <c r="Q47" s="512"/>
      <c r="R47" s="548"/>
      <c r="S47" s="586" t="s">
        <v>837</v>
      </c>
      <c r="T47" s="586" t="s">
        <v>541</v>
      </c>
      <c r="U47" s="586" t="s">
        <v>552</v>
      </c>
      <c r="V47" s="586" t="s">
        <v>838</v>
      </c>
      <c r="W47" s="587" t="s">
        <v>554</v>
      </c>
      <c r="X47" s="265">
        <v>20727</v>
      </c>
    </row>
    <row r="48" spans="1:24">
      <c r="A48" s="555"/>
      <c r="B48" s="555"/>
      <c r="C48" s="555"/>
      <c r="D48" s="555"/>
      <c r="E48" s="555"/>
      <c r="F48" s="555"/>
      <c r="G48" s="799" t="s">
        <v>234</v>
      </c>
      <c r="H48" s="799"/>
      <c r="I48" s="799"/>
      <c r="J48" s="813"/>
      <c r="K48" s="557"/>
      <c r="L48" s="558">
        <v>619</v>
      </c>
      <c r="M48" s="558">
        <v>55</v>
      </c>
      <c r="N48" s="559"/>
      <c r="O48" s="560"/>
      <c r="Q48" s="512"/>
      <c r="R48" s="548"/>
      <c r="S48" s="586" t="s">
        <v>837</v>
      </c>
      <c r="T48" s="586" t="s">
        <v>541</v>
      </c>
      <c r="U48" s="586" t="s">
        <v>552</v>
      </c>
      <c r="V48" s="586" t="s">
        <v>839</v>
      </c>
      <c r="W48" s="587" t="s">
        <v>554</v>
      </c>
      <c r="X48" s="265">
        <v>2697</v>
      </c>
    </row>
    <row r="49" spans="1:24" ht="14.25">
      <c r="A49" s="555"/>
      <c r="B49" s="555"/>
      <c r="C49" s="549"/>
      <c r="D49" s="549"/>
      <c r="E49" s="801" t="s">
        <v>235</v>
      </c>
      <c r="F49" s="801"/>
      <c r="G49" s="801"/>
      <c r="H49" s="801"/>
      <c r="I49" s="801"/>
      <c r="J49" s="802"/>
      <c r="K49" s="551"/>
      <c r="L49" s="552">
        <v>8919</v>
      </c>
      <c r="M49" s="552">
        <v>6817</v>
      </c>
      <c r="N49" s="553"/>
      <c r="O49" s="554"/>
      <c r="Q49" s="512"/>
      <c r="R49" s="548"/>
      <c r="S49" s="586" t="s">
        <v>837</v>
      </c>
      <c r="T49" s="586" t="s">
        <v>541</v>
      </c>
      <c r="U49" s="586" t="s">
        <v>552</v>
      </c>
      <c r="V49" s="586" t="s">
        <v>840</v>
      </c>
      <c r="W49" s="587" t="s">
        <v>554</v>
      </c>
      <c r="X49" s="265">
        <v>784</v>
      </c>
    </row>
    <row r="50" spans="1:24">
      <c r="A50" s="555"/>
      <c r="B50" s="555"/>
      <c r="C50" s="555"/>
      <c r="D50" s="555"/>
      <c r="E50" s="555"/>
      <c r="F50" s="799" t="s">
        <v>236</v>
      </c>
      <c r="G50" s="799"/>
      <c r="H50" s="799"/>
      <c r="I50" s="799"/>
      <c r="J50" s="813"/>
      <c r="K50" s="557"/>
      <c r="L50" s="558">
        <v>2173</v>
      </c>
      <c r="M50" s="558">
        <v>1132</v>
      </c>
      <c r="N50" s="559"/>
      <c r="O50" s="560"/>
      <c r="Q50" s="512"/>
      <c r="R50" s="548"/>
      <c r="S50" s="586" t="s">
        <v>837</v>
      </c>
      <c r="T50" s="586" t="s">
        <v>541</v>
      </c>
      <c r="U50" s="586" t="s">
        <v>552</v>
      </c>
      <c r="V50" s="586" t="s">
        <v>841</v>
      </c>
      <c r="W50" s="587" t="s">
        <v>554</v>
      </c>
      <c r="X50" s="265">
        <v>37</v>
      </c>
    </row>
    <row r="51" spans="1:24">
      <c r="A51" s="555"/>
      <c r="B51" s="555"/>
      <c r="C51" s="555"/>
      <c r="D51" s="555"/>
      <c r="E51" s="555"/>
      <c r="F51" s="814" t="s">
        <v>237</v>
      </c>
      <c r="G51" s="799"/>
      <c r="H51" s="799"/>
      <c r="I51" s="799"/>
      <c r="J51" s="813"/>
      <c r="K51" s="557"/>
      <c r="L51" s="558">
        <v>6746</v>
      </c>
      <c r="M51" s="558">
        <v>5685</v>
      </c>
      <c r="N51" s="559"/>
      <c r="O51" s="554"/>
      <c r="Q51" s="512"/>
      <c r="R51" s="548"/>
      <c r="S51" s="586" t="s">
        <v>837</v>
      </c>
      <c r="T51" s="586" t="s">
        <v>541</v>
      </c>
      <c r="U51" s="586" t="s">
        <v>552</v>
      </c>
      <c r="V51" s="586" t="s">
        <v>842</v>
      </c>
      <c r="W51" s="587" t="s">
        <v>554</v>
      </c>
      <c r="X51" s="265">
        <v>249</v>
      </c>
    </row>
    <row r="52" spans="1:24" ht="14.25">
      <c r="A52" s="555"/>
      <c r="B52" s="555"/>
      <c r="C52" s="549"/>
      <c r="D52" s="801" t="s">
        <v>499</v>
      </c>
      <c r="E52" s="801"/>
      <c r="F52" s="801"/>
      <c r="G52" s="801"/>
      <c r="H52" s="801"/>
      <c r="I52" s="801"/>
      <c r="J52" s="802"/>
      <c r="K52" s="551"/>
      <c r="L52" s="552">
        <v>426049</v>
      </c>
      <c r="M52" s="552">
        <v>436797</v>
      </c>
      <c r="N52" s="553"/>
      <c r="O52" s="554"/>
      <c r="Q52" s="512"/>
      <c r="R52" s="548"/>
      <c r="S52" s="586" t="s">
        <v>837</v>
      </c>
      <c r="T52" s="586" t="s">
        <v>541</v>
      </c>
      <c r="U52" s="586" t="s">
        <v>552</v>
      </c>
      <c r="V52" s="586" t="s">
        <v>576</v>
      </c>
      <c r="W52" s="587" t="s">
        <v>554</v>
      </c>
      <c r="X52" s="265">
        <v>5424</v>
      </c>
    </row>
    <row r="53" spans="1:24" ht="14.25">
      <c r="A53" s="555"/>
      <c r="B53" s="555"/>
      <c r="C53" s="549"/>
      <c r="D53" s="549"/>
      <c r="E53" s="801" t="s">
        <v>238</v>
      </c>
      <c r="F53" s="801"/>
      <c r="G53" s="801"/>
      <c r="H53" s="801"/>
      <c r="I53" s="801"/>
      <c r="J53" s="802"/>
      <c r="K53" s="551"/>
      <c r="L53" s="552">
        <v>299487</v>
      </c>
      <c r="M53" s="552">
        <v>309683</v>
      </c>
      <c r="N53" s="553"/>
      <c r="O53" s="554"/>
      <c r="Q53" s="512"/>
      <c r="R53" s="548"/>
      <c r="S53" s="586" t="s">
        <v>837</v>
      </c>
      <c r="T53" s="586" t="s">
        <v>541</v>
      </c>
      <c r="U53" s="586" t="s">
        <v>552</v>
      </c>
      <c r="V53" s="586" t="s">
        <v>577</v>
      </c>
      <c r="W53" s="587" t="s">
        <v>554</v>
      </c>
      <c r="X53" s="265">
        <v>1050</v>
      </c>
    </row>
    <row r="54" spans="1:24" ht="14.25">
      <c r="A54" s="555"/>
      <c r="B54" s="555"/>
      <c r="C54" s="549"/>
      <c r="D54" s="549"/>
      <c r="E54" s="815" t="s">
        <v>467</v>
      </c>
      <c r="F54" s="801"/>
      <c r="G54" s="801"/>
      <c r="H54" s="801"/>
      <c r="I54" s="801"/>
      <c r="J54" s="802"/>
      <c r="K54" s="551"/>
      <c r="L54" s="552">
        <v>5878</v>
      </c>
      <c r="M54" s="552">
        <v>12908</v>
      </c>
      <c r="N54" s="553"/>
      <c r="O54" s="554"/>
      <c r="Q54" s="512"/>
      <c r="R54" s="548"/>
      <c r="S54" s="586" t="s">
        <v>837</v>
      </c>
      <c r="T54" s="586" t="s">
        <v>541</v>
      </c>
      <c r="U54" s="586" t="s">
        <v>552</v>
      </c>
      <c r="V54" s="586" t="s">
        <v>843</v>
      </c>
      <c r="W54" s="587" t="s">
        <v>554</v>
      </c>
      <c r="X54" s="265">
        <v>781</v>
      </c>
    </row>
    <row r="55" spans="1:24">
      <c r="A55" s="555"/>
      <c r="B55" s="555"/>
      <c r="C55" s="555"/>
      <c r="D55" s="555"/>
      <c r="E55" s="555"/>
      <c r="F55" s="799" t="s">
        <v>239</v>
      </c>
      <c r="G55" s="799"/>
      <c r="H55" s="799"/>
      <c r="I55" s="799"/>
      <c r="J55" s="813"/>
      <c r="K55" s="557"/>
      <c r="L55" s="558">
        <v>2731</v>
      </c>
      <c r="M55" s="558">
        <v>6240</v>
      </c>
      <c r="N55" s="559"/>
      <c r="O55" s="259"/>
      <c r="Q55" s="512"/>
      <c r="R55" s="548"/>
      <c r="S55" s="586" t="s">
        <v>837</v>
      </c>
      <c r="T55" s="586" t="s">
        <v>541</v>
      </c>
      <c r="U55" s="586" t="s">
        <v>552</v>
      </c>
      <c r="V55" s="586" t="s">
        <v>844</v>
      </c>
      <c r="W55" s="587" t="s">
        <v>554</v>
      </c>
      <c r="X55" s="265">
        <v>269</v>
      </c>
    </row>
    <row r="56" spans="1:24">
      <c r="A56" s="555"/>
      <c r="B56" s="555"/>
      <c r="C56" s="555"/>
      <c r="D56" s="555"/>
      <c r="E56" s="555"/>
      <c r="F56" s="799" t="s">
        <v>240</v>
      </c>
      <c r="G56" s="799"/>
      <c r="H56" s="799"/>
      <c r="I56" s="799"/>
      <c r="J56" s="813"/>
      <c r="K56" s="557"/>
      <c r="L56" s="558">
        <v>3147</v>
      </c>
      <c r="M56" s="558">
        <v>6668</v>
      </c>
      <c r="N56" s="559"/>
      <c r="O56" s="560"/>
      <c r="Q56" s="512"/>
      <c r="R56" s="548"/>
      <c r="S56" s="586" t="s">
        <v>837</v>
      </c>
      <c r="T56" s="586" t="s">
        <v>541</v>
      </c>
      <c r="U56" s="586" t="s">
        <v>552</v>
      </c>
      <c r="V56" s="586" t="s">
        <v>578</v>
      </c>
      <c r="W56" s="587" t="s">
        <v>554</v>
      </c>
      <c r="X56" s="265">
        <v>4374</v>
      </c>
    </row>
    <row r="57" spans="1:24" ht="14.25">
      <c r="A57" s="555"/>
      <c r="B57" s="555"/>
      <c r="C57" s="549"/>
      <c r="D57" s="549"/>
      <c r="E57" s="801" t="s">
        <v>241</v>
      </c>
      <c r="F57" s="801"/>
      <c r="G57" s="801"/>
      <c r="H57" s="801"/>
      <c r="I57" s="801"/>
      <c r="J57" s="802"/>
      <c r="K57" s="551"/>
      <c r="L57" s="552">
        <v>1983</v>
      </c>
      <c r="M57" s="552">
        <v>502</v>
      </c>
      <c r="N57" s="553"/>
      <c r="O57" s="554"/>
      <c r="Q57" s="512"/>
      <c r="R57" s="548"/>
      <c r="S57" s="586" t="s">
        <v>837</v>
      </c>
      <c r="T57" s="586" t="s">
        <v>541</v>
      </c>
      <c r="U57" s="586" t="s">
        <v>552</v>
      </c>
      <c r="V57" s="586" t="s">
        <v>845</v>
      </c>
      <c r="W57" s="587" t="s">
        <v>554</v>
      </c>
      <c r="X57" s="265">
        <v>1</v>
      </c>
    </row>
    <row r="58" spans="1:24">
      <c r="A58" s="555"/>
      <c r="B58" s="555"/>
      <c r="C58" s="555"/>
      <c r="D58" s="555"/>
      <c r="E58" s="799" t="s">
        <v>242</v>
      </c>
      <c r="F58" s="799"/>
      <c r="G58" s="799"/>
      <c r="H58" s="799"/>
      <c r="I58" s="799"/>
      <c r="J58" s="813"/>
      <c r="K58" s="557"/>
      <c r="L58" s="558">
        <v>0</v>
      </c>
      <c r="M58" s="558">
        <v>0</v>
      </c>
      <c r="N58" s="559"/>
      <c r="O58" s="560"/>
      <c r="Q58" s="512"/>
      <c r="R58" s="548"/>
      <c r="S58" s="586" t="s">
        <v>837</v>
      </c>
      <c r="T58" s="586" t="s">
        <v>541</v>
      </c>
      <c r="U58" s="586" t="s">
        <v>552</v>
      </c>
      <c r="V58" s="586" t="s">
        <v>846</v>
      </c>
      <c r="W58" s="587" t="s">
        <v>554</v>
      </c>
      <c r="X58" s="265">
        <v>219</v>
      </c>
    </row>
    <row r="59" spans="1:24">
      <c r="A59" s="555"/>
      <c r="B59" s="555"/>
      <c r="C59" s="555"/>
      <c r="D59" s="555"/>
      <c r="E59" s="799" t="s">
        <v>243</v>
      </c>
      <c r="F59" s="799"/>
      <c r="G59" s="799"/>
      <c r="H59" s="799"/>
      <c r="I59" s="799"/>
      <c r="J59" s="813"/>
      <c r="K59" s="557"/>
      <c r="L59" s="558">
        <v>390</v>
      </c>
      <c r="M59" s="558">
        <v>198</v>
      </c>
      <c r="N59" s="559"/>
      <c r="O59" s="560"/>
      <c r="Q59" s="512"/>
      <c r="R59" s="548"/>
      <c r="S59" s="586" t="s">
        <v>837</v>
      </c>
      <c r="T59" s="586" t="s">
        <v>541</v>
      </c>
      <c r="U59" s="586" t="s">
        <v>552</v>
      </c>
      <c r="V59" s="586" t="s">
        <v>847</v>
      </c>
      <c r="W59" s="587" t="s">
        <v>554</v>
      </c>
      <c r="X59" s="265">
        <v>2064</v>
      </c>
    </row>
    <row r="60" spans="1:24">
      <c r="A60" s="555"/>
      <c r="B60" s="555"/>
      <c r="C60" s="555"/>
      <c r="D60" s="555"/>
      <c r="E60" s="799" t="s">
        <v>529</v>
      </c>
      <c r="F60" s="799"/>
      <c r="G60" s="799"/>
      <c r="H60" s="799"/>
      <c r="I60" s="799"/>
      <c r="J60" s="813"/>
      <c r="K60" s="557"/>
      <c r="L60" s="558">
        <v>115441</v>
      </c>
      <c r="M60" s="558">
        <v>112276</v>
      </c>
      <c r="N60" s="559"/>
      <c r="O60" s="560"/>
      <c r="Q60" s="512"/>
      <c r="R60" s="548"/>
      <c r="S60" s="586" t="s">
        <v>837</v>
      </c>
      <c r="T60" s="586" t="s">
        <v>541</v>
      </c>
      <c r="U60" s="586" t="s">
        <v>552</v>
      </c>
      <c r="V60" s="586" t="s">
        <v>848</v>
      </c>
      <c r="W60" s="587" t="s">
        <v>554</v>
      </c>
      <c r="X60" s="265">
        <v>112</v>
      </c>
    </row>
    <row r="61" spans="1:24" ht="14.25">
      <c r="A61" s="555"/>
      <c r="B61" s="555"/>
      <c r="C61" s="549"/>
      <c r="D61" s="549"/>
      <c r="E61" s="801" t="s">
        <v>244</v>
      </c>
      <c r="F61" s="801"/>
      <c r="G61" s="801"/>
      <c r="H61" s="801"/>
      <c r="I61" s="801"/>
      <c r="J61" s="802"/>
      <c r="K61" s="551"/>
      <c r="L61" s="552">
        <v>142</v>
      </c>
      <c r="M61" s="552">
        <v>0</v>
      </c>
      <c r="N61" s="553"/>
      <c r="O61" s="554"/>
      <c r="Q61" s="512"/>
      <c r="R61" s="548"/>
      <c r="S61" s="586" t="s">
        <v>837</v>
      </c>
      <c r="T61" s="586" t="s">
        <v>541</v>
      </c>
      <c r="U61" s="586" t="s">
        <v>552</v>
      </c>
      <c r="V61" s="586" t="s">
        <v>849</v>
      </c>
      <c r="W61" s="587" t="s">
        <v>554</v>
      </c>
      <c r="X61" s="265">
        <v>1466</v>
      </c>
    </row>
    <row r="62" spans="1:24">
      <c r="A62" s="555"/>
      <c r="B62" s="555"/>
      <c r="C62" s="555"/>
      <c r="D62" s="555"/>
      <c r="E62" s="814" t="s">
        <v>245</v>
      </c>
      <c r="F62" s="799"/>
      <c r="G62" s="799"/>
      <c r="H62" s="799"/>
      <c r="I62" s="799"/>
      <c r="J62" s="813"/>
      <c r="K62" s="557"/>
      <c r="L62" s="558">
        <v>2727</v>
      </c>
      <c r="M62" s="558">
        <v>1229</v>
      </c>
      <c r="N62" s="559"/>
      <c r="O62" s="560"/>
      <c r="Q62" s="512"/>
      <c r="R62" s="548"/>
      <c r="S62" s="586" t="s">
        <v>837</v>
      </c>
      <c r="T62" s="586" t="s">
        <v>541</v>
      </c>
      <c r="U62" s="586" t="s">
        <v>552</v>
      </c>
      <c r="V62" s="586" t="s">
        <v>850</v>
      </c>
      <c r="W62" s="587" t="s">
        <v>554</v>
      </c>
      <c r="X62" s="265">
        <v>512</v>
      </c>
    </row>
    <row r="63" spans="1:24" ht="14.25">
      <c r="A63" s="555"/>
      <c r="B63" s="555"/>
      <c r="C63" s="549"/>
      <c r="D63" s="801" t="s">
        <v>246</v>
      </c>
      <c r="E63" s="801"/>
      <c r="F63" s="801"/>
      <c r="G63" s="801"/>
      <c r="H63" s="801"/>
      <c r="I63" s="801"/>
      <c r="J63" s="802"/>
      <c r="K63" s="551"/>
      <c r="L63" s="552">
        <v>256890</v>
      </c>
      <c r="M63" s="552">
        <v>114057</v>
      </c>
      <c r="N63" s="553"/>
      <c r="O63" s="554"/>
      <c r="Q63" s="512"/>
      <c r="R63" s="548"/>
      <c r="S63" s="586" t="s">
        <v>837</v>
      </c>
      <c r="T63" s="586" t="s">
        <v>541</v>
      </c>
      <c r="U63" s="586" t="s">
        <v>552</v>
      </c>
      <c r="V63" s="586" t="s">
        <v>579</v>
      </c>
      <c r="W63" s="587" t="s">
        <v>554</v>
      </c>
      <c r="X63" s="265">
        <v>18490</v>
      </c>
    </row>
    <row r="64" spans="1:24" ht="14.25">
      <c r="A64" s="555"/>
      <c r="B64" s="555"/>
      <c r="C64" s="801" t="s">
        <v>500</v>
      </c>
      <c r="D64" s="801"/>
      <c r="E64" s="801"/>
      <c r="F64" s="801"/>
      <c r="G64" s="801"/>
      <c r="H64" s="801"/>
      <c r="I64" s="801"/>
      <c r="J64" s="802"/>
      <c r="K64" s="551"/>
      <c r="L64" s="552">
        <v>1264464</v>
      </c>
      <c r="M64" s="552">
        <v>1163645</v>
      </c>
      <c r="N64" s="553"/>
      <c r="O64" s="554"/>
      <c r="Q64" s="512"/>
      <c r="R64" s="548"/>
      <c r="S64" s="586" t="s">
        <v>837</v>
      </c>
      <c r="T64" s="586" t="s">
        <v>541</v>
      </c>
      <c r="U64" s="586" t="s">
        <v>552</v>
      </c>
      <c r="V64" s="586" t="s">
        <v>580</v>
      </c>
      <c r="W64" s="587" t="s">
        <v>554</v>
      </c>
      <c r="X64" s="265">
        <v>10083</v>
      </c>
    </row>
    <row r="65" spans="1:24" ht="14.25">
      <c r="A65" s="555"/>
      <c r="B65" s="555"/>
      <c r="C65" s="549"/>
      <c r="D65" s="801" t="s">
        <v>247</v>
      </c>
      <c r="E65" s="801"/>
      <c r="F65" s="801"/>
      <c r="G65" s="801"/>
      <c r="H65" s="801"/>
      <c r="I65" s="801"/>
      <c r="J65" s="802"/>
      <c r="K65" s="551"/>
      <c r="L65" s="552">
        <v>400718</v>
      </c>
      <c r="M65" s="552">
        <v>410690</v>
      </c>
      <c r="N65" s="553"/>
      <c r="O65" s="554"/>
      <c r="Q65" s="512"/>
      <c r="R65" s="548"/>
      <c r="S65" s="586" t="s">
        <v>837</v>
      </c>
      <c r="T65" s="586" t="s">
        <v>541</v>
      </c>
      <c r="U65" s="586" t="s">
        <v>552</v>
      </c>
      <c r="V65" s="586" t="s">
        <v>581</v>
      </c>
      <c r="W65" s="587" t="s">
        <v>554</v>
      </c>
      <c r="X65" s="265">
        <v>3534</v>
      </c>
    </row>
    <row r="66" spans="1:24" ht="14.25">
      <c r="A66" s="555"/>
      <c r="B66" s="555"/>
      <c r="C66" s="549"/>
      <c r="D66" s="549"/>
      <c r="E66" s="816" t="s">
        <v>248</v>
      </c>
      <c r="F66" s="816"/>
      <c r="G66" s="816"/>
      <c r="H66" s="816"/>
      <c r="I66" s="816"/>
      <c r="J66" s="817"/>
      <c r="K66" s="566"/>
      <c r="L66" s="567">
        <v>292898</v>
      </c>
      <c r="M66" s="552">
        <v>291846</v>
      </c>
      <c r="N66" s="553"/>
      <c r="O66" s="554"/>
      <c r="Q66" s="512"/>
      <c r="R66" s="548"/>
      <c r="S66" s="586" t="s">
        <v>837</v>
      </c>
      <c r="T66" s="586" t="s">
        <v>541</v>
      </c>
      <c r="U66" s="586" t="s">
        <v>552</v>
      </c>
      <c r="V66" s="586" t="s">
        <v>851</v>
      </c>
      <c r="W66" s="587" t="s">
        <v>554</v>
      </c>
      <c r="X66" s="265">
        <v>2677</v>
      </c>
    </row>
    <row r="67" spans="1:24" ht="14.25">
      <c r="A67" s="555"/>
      <c r="B67" s="555"/>
      <c r="C67" s="549"/>
      <c r="D67" s="549"/>
      <c r="E67" s="549"/>
      <c r="F67" s="801" t="s">
        <v>249</v>
      </c>
      <c r="G67" s="801"/>
      <c r="H67" s="801"/>
      <c r="I67" s="801"/>
      <c r="J67" s="802"/>
      <c r="K67" s="551"/>
      <c r="L67" s="552">
        <v>76880</v>
      </c>
      <c r="M67" s="552">
        <v>76792</v>
      </c>
      <c r="N67" s="553"/>
      <c r="O67" s="554"/>
      <c r="Q67" s="512"/>
      <c r="R67" s="548"/>
      <c r="S67" s="586" t="s">
        <v>837</v>
      </c>
      <c r="T67" s="586" t="s">
        <v>541</v>
      </c>
      <c r="U67" s="586" t="s">
        <v>552</v>
      </c>
      <c r="V67" s="586" t="s">
        <v>852</v>
      </c>
      <c r="W67" s="587" t="s">
        <v>554</v>
      </c>
      <c r="X67" s="265">
        <v>857</v>
      </c>
    </row>
    <row r="68" spans="1:24" ht="14.25">
      <c r="A68" s="555"/>
      <c r="B68" s="555"/>
      <c r="C68" s="549"/>
      <c r="D68" s="549"/>
      <c r="E68" s="549"/>
      <c r="F68" s="549"/>
      <c r="G68" s="801" t="s">
        <v>144</v>
      </c>
      <c r="H68" s="801"/>
      <c r="I68" s="801"/>
      <c r="J68" s="802"/>
      <c r="K68" s="551"/>
      <c r="L68" s="552">
        <v>5726</v>
      </c>
      <c r="M68" s="552">
        <v>5233</v>
      </c>
      <c r="N68" s="553"/>
      <c r="O68" s="554"/>
      <c r="Q68" s="512"/>
      <c r="R68" s="548"/>
      <c r="S68" s="586" t="s">
        <v>837</v>
      </c>
      <c r="T68" s="586" t="s">
        <v>541</v>
      </c>
      <c r="U68" s="586" t="s">
        <v>552</v>
      </c>
      <c r="V68" s="586" t="s">
        <v>582</v>
      </c>
      <c r="W68" s="587" t="s">
        <v>554</v>
      </c>
      <c r="X68" s="265">
        <v>209</v>
      </c>
    </row>
    <row r="69" spans="1:24">
      <c r="A69" s="555"/>
      <c r="B69" s="555"/>
      <c r="C69" s="555"/>
      <c r="D69" s="555"/>
      <c r="E69" s="555"/>
      <c r="F69" s="555"/>
      <c r="G69" s="555"/>
      <c r="H69" s="818" t="s">
        <v>468</v>
      </c>
      <c r="I69" s="818"/>
      <c r="J69" s="819"/>
      <c r="K69" s="557"/>
      <c r="L69" s="558">
        <v>1498</v>
      </c>
      <c r="M69" s="558">
        <v>1043</v>
      </c>
      <c r="N69" s="559"/>
      <c r="O69" s="560"/>
      <c r="Q69" s="512"/>
      <c r="R69" s="548"/>
      <c r="S69" s="586" t="s">
        <v>837</v>
      </c>
      <c r="T69" s="586" t="s">
        <v>541</v>
      </c>
      <c r="U69" s="586" t="s">
        <v>552</v>
      </c>
      <c r="V69" s="586" t="s">
        <v>853</v>
      </c>
      <c r="W69" s="587" t="s">
        <v>554</v>
      </c>
      <c r="X69" s="265">
        <v>177</v>
      </c>
    </row>
    <row r="70" spans="1:24">
      <c r="A70" s="555"/>
      <c r="B70" s="555"/>
      <c r="C70" s="555"/>
      <c r="D70" s="555"/>
      <c r="E70" s="555"/>
      <c r="F70" s="555"/>
      <c r="G70" s="555"/>
      <c r="H70" s="799" t="s">
        <v>250</v>
      </c>
      <c r="I70" s="799"/>
      <c r="J70" s="813"/>
      <c r="K70" s="557"/>
      <c r="L70" s="558">
        <v>2407</v>
      </c>
      <c r="M70" s="558">
        <v>2491</v>
      </c>
      <c r="N70" s="559"/>
      <c r="O70" s="560"/>
      <c r="Q70" s="512"/>
      <c r="R70" s="548"/>
      <c r="S70" s="586" t="s">
        <v>837</v>
      </c>
      <c r="T70" s="586" t="s">
        <v>541</v>
      </c>
      <c r="U70" s="586" t="s">
        <v>552</v>
      </c>
      <c r="V70" s="586" t="s">
        <v>854</v>
      </c>
      <c r="W70" s="587" t="s">
        <v>554</v>
      </c>
      <c r="X70" s="265">
        <v>33</v>
      </c>
    </row>
    <row r="71" spans="1:24">
      <c r="A71" s="555"/>
      <c r="B71" s="555"/>
      <c r="C71" s="555"/>
      <c r="D71" s="555"/>
      <c r="E71" s="555"/>
      <c r="F71" s="555"/>
      <c r="G71" s="555"/>
      <c r="H71" s="814" t="s">
        <v>493</v>
      </c>
      <c r="I71" s="799"/>
      <c r="J71" s="813"/>
      <c r="K71" s="557"/>
      <c r="L71" s="558">
        <v>1409</v>
      </c>
      <c r="M71" s="558">
        <v>1229</v>
      </c>
      <c r="N71" s="559"/>
      <c r="O71" s="560"/>
      <c r="Q71" s="512"/>
      <c r="R71" s="548"/>
      <c r="S71" s="586" t="s">
        <v>837</v>
      </c>
      <c r="T71" s="586" t="s">
        <v>541</v>
      </c>
      <c r="U71" s="586" t="s">
        <v>552</v>
      </c>
      <c r="V71" s="586" t="s">
        <v>583</v>
      </c>
      <c r="W71" s="587" t="s">
        <v>554</v>
      </c>
      <c r="X71" s="265">
        <v>4664</v>
      </c>
    </row>
    <row r="72" spans="1:24">
      <c r="A72" s="555"/>
      <c r="B72" s="555"/>
      <c r="C72" s="555"/>
      <c r="D72" s="555"/>
      <c r="E72" s="555"/>
      <c r="F72" s="555"/>
      <c r="G72" s="555"/>
      <c r="H72" s="799" t="s">
        <v>251</v>
      </c>
      <c r="I72" s="799"/>
      <c r="J72" s="813"/>
      <c r="K72" s="557"/>
      <c r="L72" s="558">
        <v>413</v>
      </c>
      <c r="M72" s="558">
        <v>471</v>
      </c>
      <c r="N72" s="559"/>
      <c r="O72" s="560"/>
      <c r="Q72" s="512"/>
      <c r="R72" s="548"/>
      <c r="S72" s="586" t="s">
        <v>837</v>
      </c>
      <c r="T72" s="586" t="s">
        <v>541</v>
      </c>
      <c r="U72" s="586" t="s">
        <v>552</v>
      </c>
      <c r="V72" s="586" t="s">
        <v>584</v>
      </c>
      <c r="W72" s="587" t="s">
        <v>554</v>
      </c>
      <c r="X72" s="265">
        <v>10555</v>
      </c>
    </row>
    <row r="73" spans="1:24" ht="14.25">
      <c r="A73" s="555"/>
      <c r="B73" s="555"/>
      <c r="C73" s="549"/>
      <c r="D73" s="549"/>
      <c r="E73" s="549"/>
      <c r="F73" s="549"/>
      <c r="G73" s="801" t="s">
        <v>252</v>
      </c>
      <c r="H73" s="801"/>
      <c r="I73" s="801"/>
      <c r="J73" s="802"/>
      <c r="K73" s="551"/>
      <c r="L73" s="552">
        <v>3746</v>
      </c>
      <c r="M73" s="552">
        <v>3166</v>
      </c>
      <c r="N73" s="553"/>
      <c r="O73" s="554"/>
      <c r="Q73" s="512"/>
      <c r="R73" s="548"/>
      <c r="S73" s="586" t="s">
        <v>837</v>
      </c>
      <c r="T73" s="586" t="s">
        <v>541</v>
      </c>
      <c r="U73" s="586" t="s">
        <v>552</v>
      </c>
      <c r="V73" s="586" t="s">
        <v>585</v>
      </c>
      <c r="W73" s="587" t="s">
        <v>554</v>
      </c>
      <c r="X73" s="265">
        <v>2769</v>
      </c>
    </row>
    <row r="74" spans="1:24">
      <c r="A74" s="555"/>
      <c r="B74" s="555"/>
      <c r="C74" s="555"/>
      <c r="D74" s="555"/>
      <c r="E74" s="555"/>
      <c r="F74" s="555"/>
      <c r="G74" s="555"/>
      <c r="H74" s="799" t="s">
        <v>253</v>
      </c>
      <c r="I74" s="799"/>
      <c r="J74" s="813"/>
      <c r="K74" s="557"/>
      <c r="L74" s="558">
        <v>1987</v>
      </c>
      <c r="M74" s="558">
        <v>1825</v>
      </c>
      <c r="N74" s="559"/>
      <c r="O74" s="560"/>
      <c r="Q74" s="512"/>
      <c r="R74" s="548"/>
      <c r="S74" s="586" t="s">
        <v>837</v>
      </c>
      <c r="T74" s="586" t="s">
        <v>541</v>
      </c>
      <c r="U74" s="586" t="s">
        <v>552</v>
      </c>
      <c r="V74" s="586" t="s">
        <v>586</v>
      </c>
      <c r="W74" s="587" t="s">
        <v>554</v>
      </c>
      <c r="X74" s="265">
        <v>1820</v>
      </c>
    </row>
    <row r="75" spans="1:24">
      <c r="A75" s="555"/>
      <c r="B75" s="555"/>
      <c r="C75" s="555"/>
      <c r="D75" s="555"/>
      <c r="E75" s="555"/>
      <c r="F75" s="555"/>
      <c r="G75" s="555"/>
      <c r="H75" s="799" t="s">
        <v>254</v>
      </c>
      <c r="I75" s="799"/>
      <c r="J75" s="813"/>
      <c r="K75" s="557"/>
      <c r="L75" s="558">
        <v>698</v>
      </c>
      <c r="M75" s="558">
        <v>535</v>
      </c>
      <c r="N75" s="559"/>
      <c r="O75" s="560"/>
      <c r="Q75" s="512"/>
      <c r="R75" s="548"/>
      <c r="S75" s="586" t="s">
        <v>837</v>
      </c>
      <c r="T75" s="586" t="s">
        <v>541</v>
      </c>
      <c r="U75" s="586" t="s">
        <v>552</v>
      </c>
      <c r="V75" s="586" t="s">
        <v>855</v>
      </c>
      <c r="W75" s="587" t="s">
        <v>554</v>
      </c>
      <c r="X75" s="265">
        <v>259</v>
      </c>
    </row>
    <row r="76" spans="1:24">
      <c r="A76" s="555"/>
      <c r="B76" s="555"/>
      <c r="C76" s="555"/>
      <c r="D76" s="555"/>
      <c r="E76" s="555"/>
      <c r="F76" s="555"/>
      <c r="G76" s="555"/>
      <c r="H76" s="799" t="s">
        <v>255</v>
      </c>
      <c r="I76" s="799"/>
      <c r="J76" s="813"/>
      <c r="K76" s="557"/>
      <c r="L76" s="558">
        <v>424</v>
      </c>
      <c r="M76" s="558">
        <v>311</v>
      </c>
      <c r="N76" s="559"/>
      <c r="O76" s="560"/>
      <c r="Q76" s="512"/>
      <c r="R76" s="548"/>
      <c r="S76" s="586" t="s">
        <v>837</v>
      </c>
      <c r="T76" s="586" t="s">
        <v>541</v>
      </c>
      <c r="U76" s="586" t="s">
        <v>552</v>
      </c>
      <c r="V76" s="586" t="s">
        <v>856</v>
      </c>
      <c r="W76" s="587" t="s">
        <v>554</v>
      </c>
      <c r="X76" s="265">
        <v>144</v>
      </c>
    </row>
    <row r="77" spans="1:24">
      <c r="A77" s="555"/>
      <c r="B77" s="555"/>
      <c r="C77" s="555"/>
      <c r="D77" s="555"/>
      <c r="E77" s="555"/>
      <c r="F77" s="555"/>
      <c r="G77" s="555"/>
      <c r="H77" s="799" t="s">
        <v>256</v>
      </c>
      <c r="I77" s="799"/>
      <c r="J77" s="813"/>
      <c r="K77" s="557"/>
      <c r="L77" s="558">
        <v>637</v>
      </c>
      <c r="M77" s="558">
        <v>495</v>
      </c>
      <c r="N77" s="559"/>
      <c r="O77" s="560"/>
      <c r="Q77" s="512"/>
      <c r="R77" s="548"/>
      <c r="S77" s="586" t="s">
        <v>837</v>
      </c>
      <c r="T77" s="586" t="s">
        <v>541</v>
      </c>
      <c r="U77" s="586" t="s">
        <v>552</v>
      </c>
      <c r="V77" s="586" t="s">
        <v>857</v>
      </c>
      <c r="W77" s="587" t="s">
        <v>554</v>
      </c>
      <c r="X77" s="265">
        <v>5</v>
      </c>
    </row>
    <row r="78" spans="1:24" ht="14.25">
      <c r="A78" s="549"/>
      <c r="B78" s="549"/>
      <c r="C78" s="549"/>
      <c r="D78" s="549"/>
      <c r="E78" s="549"/>
      <c r="F78" s="549"/>
      <c r="G78" s="801" t="s">
        <v>257</v>
      </c>
      <c r="H78" s="801"/>
      <c r="I78" s="801"/>
      <c r="J78" s="802"/>
      <c r="K78" s="551"/>
      <c r="L78" s="552">
        <v>5908</v>
      </c>
      <c r="M78" s="552">
        <v>5679</v>
      </c>
      <c r="N78" s="553"/>
      <c r="O78" s="554"/>
      <c r="Q78" s="512"/>
      <c r="R78" s="548"/>
      <c r="S78" s="586" t="s">
        <v>837</v>
      </c>
      <c r="T78" s="586" t="s">
        <v>541</v>
      </c>
      <c r="U78" s="586" t="s">
        <v>552</v>
      </c>
      <c r="V78" s="586" t="s">
        <v>858</v>
      </c>
      <c r="W78" s="587" t="s">
        <v>554</v>
      </c>
      <c r="X78" s="265">
        <v>498</v>
      </c>
    </row>
    <row r="79" spans="1:24">
      <c r="A79" s="555"/>
      <c r="B79" s="555"/>
      <c r="C79" s="555"/>
      <c r="D79" s="555"/>
      <c r="E79" s="555"/>
      <c r="F79" s="555"/>
      <c r="G79" s="555"/>
      <c r="H79" s="799" t="s">
        <v>258</v>
      </c>
      <c r="I79" s="799"/>
      <c r="J79" s="813"/>
      <c r="K79" s="557"/>
      <c r="L79" s="558">
        <v>4753</v>
      </c>
      <c r="M79" s="558">
        <v>4645</v>
      </c>
      <c r="N79" s="559"/>
      <c r="O79" s="560"/>
      <c r="Q79" s="512"/>
      <c r="R79" s="548"/>
      <c r="S79" s="586" t="s">
        <v>837</v>
      </c>
      <c r="T79" s="586" t="s">
        <v>541</v>
      </c>
      <c r="U79" s="586" t="s">
        <v>552</v>
      </c>
      <c r="V79" s="586" t="s">
        <v>859</v>
      </c>
      <c r="W79" s="587" t="s">
        <v>554</v>
      </c>
      <c r="X79" s="265">
        <v>182</v>
      </c>
    </row>
    <row r="80" spans="1:24">
      <c r="A80" s="549"/>
      <c r="B80" s="549"/>
      <c r="C80" s="555"/>
      <c r="D80" s="555"/>
      <c r="E80" s="555"/>
      <c r="F80" s="555"/>
      <c r="G80" s="555"/>
      <c r="H80" s="799" t="s">
        <v>259</v>
      </c>
      <c r="I80" s="799"/>
      <c r="J80" s="813"/>
      <c r="K80" s="557"/>
      <c r="L80" s="558">
        <v>1155</v>
      </c>
      <c r="M80" s="558">
        <v>1034</v>
      </c>
      <c r="N80" s="559"/>
      <c r="O80" s="560"/>
      <c r="Q80" s="512"/>
      <c r="R80" s="548"/>
      <c r="S80" s="586" t="s">
        <v>837</v>
      </c>
      <c r="T80" s="586" t="s">
        <v>541</v>
      </c>
      <c r="U80" s="586" t="s">
        <v>552</v>
      </c>
      <c r="V80" s="586" t="s">
        <v>860</v>
      </c>
      <c r="W80" s="587" t="s">
        <v>554</v>
      </c>
      <c r="X80" s="265">
        <v>126</v>
      </c>
    </row>
    <row r="81" spans="1:24" ht="14.25">
      <c r="A81" s="555"/>
      <c r="B81" s="555"/>
      <c r="C81" s="549"/>
      <c r="D81" s="549"/>
      <c r="E81" s="549"/>
      <c r="F81" s="549"/>
      <c r="G81" s="801" t="s">
        <v>260</v>
      </c>
      <c r="H81" s="801"/>
      <c r="I81" s="801"/>
      <c r="J81" s="802"/>
      <c r="K81" s="551"/>
      <c r="L81" s="552">
        <v>3357</v>
      </c>
      <c r="M81" s="552">
        <v>2945</v>
      </c>
      <c r="N81" s="553"/>
      <c r="O81" s="554"/>
      <c r="Q81" s="512"/>
      <c r="R81" s="548"/>
      <c r="S81" s="586" t="s">
        <v>837</v>
      </c>
      <c r="T81" s="586" t="s">
        <v>541</v>
      </c>
      <c r="U81" s="586" t="s">
        <v>552</v>
      </c>
      <c r="V81" s="586" t="s">
        <v>861</v>
      </c>
      <c r="W81" s="587" t="s">
        <v>554</v>
      </c>
      <c r="X81" s="265">
        <v>607</v>
      </c>
    </row>
    <row r="82" spans="1:24">
      <c r="A82" s="549"/>
      <c r="B82" s="549"/>
      <c r="C82" s="555"/>
      <c r="D82" s="555"/>
      <c r="E82" s="555"/>
      <c r="F82" s="555"/>
      <c r="G82" s="555"/>
      <c r="H82" s="799" t="s">
        <v>261</v>
      </c>
      <c r="I82" s="799"/>
      <c r="J82" s="813"/>
      <c r="K82" s="557"/>
      <c r="L82" s="558">
        <v>952</v>
      </c>
      <c r="M82" s="558">
        <v>864</v>
      </c>
      <c r="N82" s="559"/>
      <c r="O82" s="560"/>
      <c r="Q82" s="512"/>
      <c r="R82" s="548"/>
      <c r="S82" s="586" t="s">
        <v>837</v>
      </c>
      <c r="T82" s="586" t="s">
        <v>541</v>
      </c>
      <c r="U82" s="586" t="s">
        <v>552</v>
      </c>
      <c r="V82" s="586" t="s">
        <v>587</v>
      </c>
      <c r="W82" s="587" t="s">
        <v>554</v>
      </c>
      <c r="X82" s="265">
        <v>572</v>
      </c>
    </row>
    <row r="83" spans="1:24">
      <c r="A83" s="555"/>
      <c r="B83" s="555"/>
      <c r="C83" s="555"/>
      <c r="D83" s="555"/>
      <c r="E83" s="555"/>
      <c r="F83" s="555"/>
      <c r="G83" s="555"/>
      <c r="H83" s="799" t="s">
        <v>145</v>
      </c>
      <c r="I83" s="799"/>
      <c r="J83" s="813"/>
      <c r="K83" s="557"/>
      <c r="L83" s="558">
        <v>1729</v>
      </c>
      <c r="M83" s="558">
        <v>1441</v>
      </c>
      <c r="N83" s="559"/>
      <c r="O83" s="560"/>
      <c r="Q83" s="512"/>
      <c r="R83" s="548"/>
      <c r="S83" s="586" t="s">
        <v>837</v>
      </c>
      <c r="T83" s="586" t="s">
        <v>541</v>
      </c>
      <c r="U83" s="586" t="s">
        <v>552</v>
      </c>
      <c r="V83" s="586" t="s">
        <v>862</v>
      </c>
      <c r="W83" s="587" t="s">
        <v>554</v>
      </c>
      <c r="X83" s="265">
        <v>292</v>
      </c>
    </row>
    <row r="84" spans="1:24">
      <c r="A84" s="549"/>
      <c r="B84" s="549"/>
      <c r="C84" s="555"/>
      <c r="D84" s="555"/>
      <c r="E84" s="555"/>
      <c r="F84" s="555"/>
      <c r="G84" s="555"/>
      <c r="H84" s="818" t="s">
        <v>262</v>
      </c>
      <c r="I84" s="818"/>
      <c r="J84" s="819"/>
      <c r="K84" s="557"/>
      <c r="L84" s="558">
        <v>676</v>
      </c>
      <c r="M84" s="558">
        <v>639</v>
      </c>
      <c r="N84" s="559"/>
      <c r="O84" s="560"/>
      <c r="Q84" s="512"/>
      <c r="R84" s="548"/>
      <c r="S84" s="586" t="s">
        <v>837</v>
      </c>
      <c r="T84" s="586" t="s">
        <v>541</v>
      </c>
      <c r="U84" s="586" t="s">
        <v>552</v>
      </c>
      <c r="V84" s="586" t="s">
        <v>863</v>
      </c>
      <c r="W84" s="587" t="s">
        <v>554</v>
      </c>
      <c r="X84" s="265">
        <v>87</v>
      </c>
    </row>
    <row r="85" spans="1:24" ht="14.25">
      <c r="A85" s="555"/>
      <c r="B85" s="555"/>
      <c r="C85" s="549"/>
      <c r="D85" s="549"/>
      <c r="E85" s="549"/>
      <c r="F85" s="549"/>
      <c r="G85" s="801" t="s">
        <v>263</v>
      </c>
      <c r="H85" s="801"/>
      <c r="I85" s="801"/>
      <c r="J85" s="802"/>
      <c r="K85" s="551"/>
      <c r="L85" s="552">
        <v>6589</v>
      </c>
      <c r="M85" s="552">
        <v>6100</v>
      </c>
      <c r="N85" s="553"/>
      <c r="O85" s="554"/>
      <c r="Q85" s="512"/>
      <c r="R85" s="548"/>
      <c r="S85" s="586" t="s">
        <v>837</v>
      </c>
      <c r="T85" s="586" t="s">
        <v>541</v>
      </c>
      <c r="U85" s="586" t="s">
        <v>552</v>
      </c>
      <c r="V85" s="586" t="s">
        <v>864</v>
      </c>
      <c r="W85" s="587" t="s">
        <v>554</v>
      </c>
      <c r="X85" s="265">
        <v>193</v>
      </c>
    </row>
    <row r="86" spans="1:24">
      <c r="A86" s="549"/>
      <c r="B86" s="549"/>
      <c r="C86" s="555"/>
      <c r="D86" s="555"/>
      <c r="E86" s="555"/>
      <c r="F86" s="555"/>
      <c r="G86" s="555"/>
      <c r="H86" s="799" t="s">
        <v>264</v>
      </c>
      <c r="I86" s="799"/>
      <c r="J86" s="813"/>
      <c r="K86" s="557"/>
      <c r="L86" s="558">
        <v>4537</v>
      </c>
      <c r="M86" s="558">
        <v>4192</v>
      </c>
      <c r="N86" s="559"/>
      <c r="O86" s="560"/>
      <c r="Q86" s="512"/>
      <c r="R86" s="548"/>
      <c r="S86" s="586" t="s">
        <v>837</v>
      </c>
      <c r="T86" s="586" t="s">
        <v>541</v>
      </c>
      <c r="U86" s="586" t="s">
        <v>552</v>
      </c>
      <c r="V86" s="586" t="s">
        <v>588</v>
      </c>
      <c r="W86" s="587" t="s">
        <v>554</v>
      </c>
      <c r="X86" s="265">
        <v>377</v>
      </c>
    </row>
    <row r="87" spans="1:24">
      <c r="A87" s="555"/>
      <c r="B87" s="555"/>
      <c r="C87" s="555"/>
      <c r="D87" s="555"/>
      <c r="E87" s="555"/>
      <c r="F87" s="555"/>
      <c r="G87" s="555"/>
      <c r="H87" s="799" t="s">
        <v>265</v>
      </c>
      <c r="I87" s="799"/>
      <c r="J87" s="813"/>
      <c r="K87" s="557"/>
      <c r="L87" s="558">
        <v>504</v>
      </c>
      <c r="M87" s="558">
        <v>442</v>
      </c>
      <c r="N87" s="559"/>
      <c r="O87" s="560"/>
      <c r="Q87" s="512"/>
      <c r="R87" s="548"/>
      <c r="S87" s="586" t="s">
        <v>837</v>
      </c>
      <c r="T87" s="586" t="s">
        <v>541</v>
      </c>
      <c r="U87" s="586" t="s">
        <v>552</v>
      </c>
      <c r="V87" s="586" t="s">
        <v>865</v>
      </c>
      <c r="W87" s="587" t="s">
        <v>554</v>
      </c>
      <c r="X87" s="265">
        <v>16</v>
      </c>
    </row>
    <row r="88" spans="1:24">
      <c r="A88" s="549"/>
      <c r="B88" s="549"/>
      <c r="C88" s="555"/>
      <c r="D88" s="555"/>
      <c r="E88" s="555"/>
      <c r="F88" s="555"/>
      <c r="G88" s="555"/>
      <c r="H88" s="799" t="s">
        <v>266</v>
      </c>
      <c r="I88" s="799"/>
      <c r="J88" s="813"/>
      <c r="K88" s="557"/>
      <c r="L88" s="558">
        <v>799</v>
      </c>
      <c r="M88" s="558">
        <v>886</v>
      </c>
      <c r="N88" s="559"/>
      <c r="O88" s="560"/>
      <c r="Q88" s="512"/>
      <c r="R88" s="548"/>
      <c r="S88" s="586" t="s">
        <v>837</v>
      </c>
      <c r="T88" s="586" t="s">
        <v>541</v>
      </c>
      <c r="U88" s="586" t="s">
        <v>552</v>
      </c>
      <c r="V88" s="586" t="s">
        <v>866</v>
      </c>
      <c r="W88" s="587" t="s">
        <v>554</v>
      </c>
      <c r="X88" s="265">
        <v>122</v>
      </c>
    </row>
    <row r="89" spans="1:24">
      <c r="A89" s="555"/>
      <c r="B89" s="555"/>
      <c r="C89" s="555"/>
      <c r="D89" s="555"/>
      <c r="E89" s="555"/>
      <c r="F89" s="555"/>
      <c r="G89" s="555"/>
      <c r="H89" s="799" t="s">
        <v>267</v>
      </c>
      <c r="I89" s="799"/>
      <c r="J89" s="813"/>
      <c r="K89" s="557"/>
      <c r="L89" s="558">
        <v>748</v>
      </c>
      <c r="M89" s="558">
        <v>580</v>
      </c>
      <c r="N89" s="559"/>
      <c r="O89" s="560"/>
      <c r="Q89" s="512"/>
      <c r="R89" s="548"/>
      <c r="S89" s="586" t="s">
        <v>837</v>
      </c>
      <c r="T89" s="586" t="s">
        <v>541</v>
      </c>
      <c r="U89" s="586" t="s">
        <v>552</v>
      </c>
      <c r="V89" s="586" t="s">
        <v>867</v>
      </c>
      <c r="W89" s="587" t="s">
        <v>554</v>
      </c>
      <c r="X89" s="266" t="s">
        <v>573</v>
      </c>
    </row>
    <row r="90" spans="1:24" ht="14.25">
      <c r="A90" s="549"/>
      <c r="B90" s="549"/>
      <c r="C90" s="549"/>
      <c r="D90" s="549"/>
      <c r="E90" s="549"/>
      <c r="F90" s="549"/>
      <c r="G90" s="801" t="s">
        <v>268</v>
      </c>
      <c r="H90" s="801"/>
      <c r="I90" s="801"/>
      <c r="J90" s="802"/>
      <c r="K90" s="551"/>
      <c r="L90" s="552">
        <v>2149</v>
      </c>
      <c r="M90" s="552">
        <v>2245</v>
      </c>
      <c r="N90" s="553"/>
      <c r="O90" s="554"/>
      <c r="Q90" s="512"/>
      <c r="R90" s="548"/>
      <c r="S90" s="586" t="s">
        <v>837</v>
      </c>
      <c r="T90" s="586" t="s">
        <v>541</v>
      </c>
      <c r="U90" s="586" t="s">
        <v>552</v>
      </c>
      <c r="V90" s="586" t="s">
        <v>868</v>
      </c>
      <c r="W90" s="587" t="s">
        <v>554</v>
      </c>
      <c r="X90" s="265">
        <v>239</v>
      </c>
    </row>
    <row r="91" spans="1:24">
      <c r="A91" s="555"/>
      <c r="B91" s="555"/>
      <c r="C91" s="555"/>
      <c r="D91" s="555"/>
      <c r="E91" s="555"/>
      <c r="F91" s="555"/>
      <c r="G91" s="555"/>
      <c r="H91" s="799" t="s">
        <v>269</v>
      </c>
      <c r="I91" s="799"/>
      <c r="J91" s="813"/>
      <c r="K91" s="557"/>
      <c r="L91" s="558">
        <v>1887</v>
      </c>
      <c r="M91" s="558">
        <v>1866</v>
      </c>
      <c r="N91" s="559"/>
      <c r="O91" s="560"/>
      <c r="Q91" s="512"/>
      <c r="R91" s="548"/>
      <c r="S91" s="586" t="s">
        <v>837</v>
      </c>
      <c r="T91" s="586" t="s">
        <v>541</v>
      </c>
      <c r="U91" s="586" t="s">
        <v>552</v>
      </c>
      <c r="V91" s="586" t="s">
        <v>589</v>
      </c>
      <c r="W91" s="587" t="s">
        <v>554</v>
      </c>
      <c r="X91" s="265">
        <v>454</v>
      </c>
    </row>
    <row r="92" spans="1:24">
      <c r="A92" s="549"/>
      <c r="B92" s="549"/>
      <c r="C92" s="555"/>
      <c r="D92" s="555"/>
      <c r="E92" s="555"/>
      <c r="F92" s="555"/>
      <c r="G92" s="555"/>
      <c r="H92" s="799" t="s">
        <v>270</v>
      </c>
      <c r="I92" s="799"/>
      <c r="J92" s="813"/>
      <c r="K92" s="557"/>
      <c r="L92" s="558">
        <v>262</v>
      </c>
      <c r="M92" s="558">
        <v>379</v>
      </c>
      <c r="N92" s="559"/>
      <c r="O92" s="560"/>
      <c r="Q92" s="512"/>
      <c r="R92" s="548"/>
      <c r="S92" s="586" t="s">
        <v>837</v>
      </c>
      <c r="T92" s="586" t="s">
        <v>541</v>
      </c>
      <c r="U92" s="586" t="s">
        <v>552</v>
      </c>
      <c r="V92" s="586" t="s">
        <v>869</v>
      </c>
      <c r="W92" s="587" t="s">
        <v>554</v>
      </c>
      <c r="X92" s="265">
        <v>77</v>
      </c>
    </row>
    <row r="93" spans="1:24" ht="14.25">
      <c r="A93" s="555"/>
      <c r="B93" s="555"/>
      <c r="C93" s="549"/>
      <c r="D93" s="549"/>
      <c r="E93" s="549"/>
      <c r="F93" s="549"/>
      <c r="G93" s="801" t="s">
        <v>271</v>
      </c>
      <c r="H93" s="801"/>
      <c r="I93" s="801"/>
      <c r="J93" s="802"/>
      <c r="K93" s="551"/>
      <c r="L93" s="552">
        <v>3107</v>
      </c>
      <c r="M93" s="552">
        <v>2708</v>
      </c>
      <c r="N93" s="553"/>
      <c r="O93" s="554"/>
      <c r="Q93" s="512"/>
      <c r="R93" s="548"/>
      <c r="S93" s="586" t="s">
        <v>837</v>
      </c>
      <c r="T93" s="586" t="s">
        <v>541</v>
      </c>
      <c r="U93" s="586" t="s">
        <v>552</v>
      </c>
      <c r="V93" s="586" t="s">
        <v>870</v>
      </c>
      <c r="W93" s="587" t="s">
        <v>554</v>
      </c>
      <c r="X93" s="265">
        <v>55</v>
      </c>
    </row>
    <row r="94" spans="1:24">
      <c r="A94" s="549"/>
      <c r="B94" s="549"/>
      <c r="C94" s="555"/>
      <c r="D94" s="555"/>
      <c r="E94" s="555"/>
      <c r="F94" s="555"/>
      <c r="G94" s="555"/>
      <c r="H94" s="799" t="s">
        <v>272</v>
      </c>
      <c r="I94" s="799"/>
      <c r="J94" s="813"/>
      <c r="K94" s="557"/>
      <c r="L94" s="558">
        <v>327</v>
      </c>
      <c r="M94" s="558">
        <v>262</v>
      </c>
      <c r="N94" s="559"/>
      <c r="O94" s="560"/>
      <c r="Q94" s="512"/>
      <c r="R94" s="548"/>
      <c r="S94" s="586" t="s">
        <v>837</v>
      </c>
      <c r="T94" s="586" t="s">
        <v>541</v>
      </c>
      <c r="U94" s="586" t="s">
        <v>552</v>
      </c>
      <c r="V94" s="586" t="s">
        <v>871</v>
      </c>
      <c r="W94" s="587" t="s">
        <v>554</v>
      </c>
      <c r="X94" s="265">
        <v>93</v>
      </c>
    </row>
    <row r="95" spans="1:24">
      <c r="A95" s="555"/>
      <c r="B95" s="555"/>
      <c r="C95" s="555"/>
      <c r="D95" s="555"/>
      <c r="E95" s="555"/>
      <c r="F95" s="555"/>
      <c r="G95" s="555"/>
      <c r="H95" s="799" t="s">
        <v>147</v>
      </c>
      <c r="I95" s="799"/>
      <c r="J95" s="813"/>
      <c r="K95" s="557"/>
      <c r="L95" s="558">
        <v>2780</v>
      </c>
      <c r="M95" s="558">
        <v>2446</v>
      </c>
      <c r="N95" s="559"/>
      <c r="O95" s="560"/>
      <c r="Q95" s="512"/>
      <c r="R95" s="548"/>
      <c r="S95" s="586" t="s">
        <v>837</v>
      </c>
      <c r="T95" s="586" t="s">
        <v>541</v>
      </c>
      <c r="U95" s="586" t="s">
        <v>552</v>
      </c>
      <c r="V95" s="586" t="s">
        <v>872</v>
      </c>
      <c r="W95" s="587" t="s">
        <v>554</v>
      </c>
      <c r="X95" s="265">
        <v>68</v>
      </c>
    </row>
    <row r="96" spans="1:24" ht="14.25">
      <c r="A96" s="549"/>
      <c r="B96" s="549"/>
      <c r="C96" s="549"/>
      <c r="D96" s="549"/>
      <c r="E96" s="549"/>
      <c r="F96" s="549"/>
      <c r="G96" s="801" t="s">
        <v>146</v>
      </c>
      <c r="H96" s="801"/>
      <c r="I96" s="801"/>
      <c r="J96" s="802"/>
      <c r="K96" s="551"/>
      <c r="L96" s="552">
        <v>6602</v>
      </c>
      <c r="M96" s="552">
        <v>6290</v>
      </c>
      <c r="N96" s="553"/>
      <c r="O96" s="554"/>
      <c r="Q96" s="512"/>
      <c r="R96" s="548"/>
      <c r="S96" s="586" t="s">
        <v>837</v>
      </c>
      <c r="T96" s="586" t="s">
        <v>541</v>
      </c>
      <c r="U96" s="586" t="s">
        <v>552</v>
      </c>
      <c r="V96" s="586" t="s">
        <v>873</v>
      </c>
      <c r="W96" s="587" t="s">
        <v>554</v>
      </c>
      <c r="X96" s="265">
        <v>161</v>
      </c>
    </row>
    <row r="97" spans="1:24" ht="14.25">
      <c r="A97" s="555"/>
      <c r="B97" s="555"/>
      <c r="C97" s="549"/>
      <c r="D97" s="549"/>
      <c r="E97" s="549"/>
      <c r="F97" s="549"/>
      <c r="G97" s="801" t="s">
        <v>273</v>
      </c>
      <c r="H97" s="801"/>
      <c r="I97" s="801"/>
      <c r="J97" s="802"/>
      <c r="K97" s="551"/>
      <c r="L97" s="552">
        <v>12466</v>
      </c>
      <c r="M97" s="552">
        <v>12842</v>
      </c>
      <c r="N97" s="553"/>
      <c r="O97" s="554"/>
      <c r="Q97" s="512"/>
      <c r="R97" s="548"/>
      <c r="S97" s="586" t="s">
        <v>837</v>
      </c>
      <c r="T97" s="586" t="s">
        <v>541</v>
      </c>
      <c r="U97" s="586" t="s">
        <v>552</v>
      </c>
      <c r="V97" s="586" t="s">
        <v>590</v>
      </c>
      <c r="W97" s="587" t="s">
        <v>554</v>
      </c>
      <c r="X97" s="265">
        <v>896</v>
      </c>
    </row>
    <row r="98" spans="1:24">
      <c r="A98" s="549"/>
      <c r="B98" s="549"/>
      <c r="C98" s="555"/>
      <c r="D98" s="555"/>
      <c r="E98" s="555"/>
      <c r="F98" s="555"/>
      <c r="G98" s="555"/>
      <c r="H98" s="799" t="s">
        <v>274</v>
      </c>
      <c r="I98" s="799"/>
      <c r="J98" s="813"/>
      <c r="K98" s="557"/>
      <c r="L98" s="558">
        <v>5981</v>
      </c>
      <c r="M98" s="558">
        <v>5807</v>
      </c>
      <c r="N98" s="559"/>
      <c r="O98" s="560"/>
      <c r="Q98" s="512"/>
      <c r="R98" s="548"/>
      <c r="S98" s="586" t="s">
        <v>837</v>
      </c>
      <c r="T98" s="586" t="s">
        <v>541</v>
      </c>
      <c r="U98" s="586" t="s">
        <v>552</v>
      </c>
      <c r="V98" s="586" t="s">
        <v>874</v>
      </c>
      <c r="W98" s="587" t="s">
        <v>554</v>
      </c>
      <c r="X98" s="265">
        <v>20</v>
      </c>
    </row>
    <row r="99" spans="1:24">
      <c r="A99" s="555"/>
      <c r="B99" s="555"/>
      <c r="C99" s="555"/>
      <c r="D99" s="555"/>
      <c r="E99" s="555"/>
      <c r="F99" s="555"/>
      <c r="G99" s="555"/>
      <c r="H99" s="799" t="s">
        <v>275</v>
      </c>
      <c r="I99" s="799"/>
      <c r="J99" s="813"/>
      <c r="K99" s="557"/>
      <c r="L99" s="558">
        <v>6485</v>
      </c>
      <c r="M99" s="558">
        <v>7035</v>
      </c>
      <c r="N99" s="559"/>
      <c r="O99" s="560"/>
      <c r="Q99" s="512"/>
      <c r="R99" s="548"/>
      <c r="S99" s="586" t="s">
        <v>837</v>
      </c>
      <c r="T99" s="586" t="s">
        <v>541</v>
      </c>
      <c r="U99" s="586" t="s">
        <v>552</v>
      </c>
      <c r="V99" s="586" t="s">
        <v>875</v>
      </c>
      <c r="W99" s="587" t="s">
        <v>554</v>
      </c>
      <c r="X99" s="265">
        <v>174</v>
      </c>
    </row>
    <row r="100" spans="1:24" ht="14.25">
      <c r="A100" s="549"/>
      <c r="B100" s="549"/>
      <c r="C100" s="549"/>
      <c r="D100" s="549"/>
      <c r="E100" s="549"/>
      <c r="F100" s="549"/>
      <c r="G100" s="801" t="s">
        <v>276</v>
      </c>
      <c r="H100" s="801"/>
      <c r="I100" s="801"/>
      <c r="J100" s="802"/>
      <c r="K100" s="551"/>
      <c r="L100" s="552">
        <v>5369</v>
      </c>
      <c r="M100" s="552">
        <v>5402</v>
      </c>
      <c r="N100" s="553"/>
      <c r="O100" s="554"/>
      <c r="Q100" s="512"/>
      <c r="R100" s="548"/>
      <c r="S100" s="586" t="s">
        <v>837</v>
      </c>
      <c r="T100" s="586" t="s">
        <v>541</v>
      </c>
      <c r="U100" s="586" t="s">
        <v>552</v>
      </c>
      <c r="V100" s="586" t="s">
        <v>876</v>
      </c>
      <c r="W100" s="587" t="s">
        <v>554</v>
      </c>
      <c r="X100" s="265">
        <v>53</v>
      </c>
    </row>
    <row r="101" spans="1:24">
      <c r="A101" s="555"/>
      <c r="B101" s="555"/>
      <c r="C101" s="555"/>
      <c r="D101" s="555"/>
      <c r="E101" s="555"/>
      <c r="F101" s="555"/>
      <c r="G101" s="555"/>
      <c r="H101" s="799" t="s">
        <v>277</v>
      </c>
      <c r="I101" s="799"/>
      <c r="J101" s="813"/>
      <c r="K101" s="557"/>
      <c r="L101" s="558">
        <v>1209</v>
      </c>
      <c r="M101" s="558">
        <v>1370</v>
      </c>
      <c r="N101" s="559"/>
      <c r="O101" s="560"/>
      <c r="Q101" s="512"/>
      <c r="R101" s="548"/>
      <c r="S101" s="586" t="s">
        <v>837</v>
      </c>
      <c r="T101" s="586" t="s">
        <v>541</v>
      </c>
      <c r="U101" s="586" t="s">
        <v>552</v>
      </c>
      <c r="V101" s="586" t="s">
        <v>877</v>
      </c>
      <c r="W101" s="587" t="s">
        <v>554</v>
      </c>
      <c r="X101" s="265">
        <v>71</v>
      </c>
    </row>
    <row r="102" spans="1:24">
      <c r="A102" s="549"/>
      <c r="B102" s="549"/>
      <c r="C102" s="555"/>
      <c r="D102" s="555"/>
      <c r="E102" s="555"/>
      <c r="F102" s="555"/>
      <c r="G102" s="555"/>
      <c r="H102" s="799" t="s">
        <v>278</v>
      </c>
      <c r="I102" s="799"/>
      <c r="J102" s="813"/>
      <c r="K102" s="557"/>
      <c r="L102" s="558">
        <v>1078</v>
      </c>
      <c r="M102" s="558">
        <v>1076</v>
      </c>
      <c r="N102" s="559"/>
      <c r="O102" s="560"/>
      <c r="Q102" s="512"/>
      <c r="R102" s="548"/>
      <c r="S102" s="586" t="s">
        <v>837</v>
      </c>
      <c r="T102" s="586" t="s">
        <v>541</v>
      </c>
      <c r="U102" s="586" t="s">
        <v>552</v>
      </c>
      <c r="V102" s="586" t="s">
        <v>878</v>
      </c>
      <c r="W102" s="587" t="s">
        <v>554</v>
      </c>
      <c r="X102" s="265">
        <v>579</v>
      </c>
    </row>
    <row r="103" spans="1:24">
      <c r="A103" s="555"/>
      <c r="B103" s="555"/>
      <c r="C103" s="555"/>
      <c r="D103" s="555"/>
      <c r="E103" s="555"/>
      <c r="F103" s="555"/>
      <c r="G103" s="555"/>
      <c r="H103" s="799" t="s">
        <v>279</v>
      </c>
      <c r="I103" s="799"/>
      <c r="J103" s="813"/>
      <c r="K103" s="557"/>
      <c r="L103" s="558">
        <v>3082</v>
      </c>
      <c r="M103" s="558">
        <v>2957</v>
      </c>
      <c r="N103" s="559"/>
      <c r="O103" s="560"/>
      <c r="Q103" s="512"/>
      <c r="R103" s="548"/>
      <c r="S103" s="586" t="s">
        <v>837</v>
      </c>
      <c r="T103" s="586" t="s">
        <v>541</v>
      </c>
      <c r="U103" s="586" t="s">
        <v>552</v>
      </c>
      <c r="V103" s="586" t="s">
        <v>591</v>
      </c>
      <c r="W103" s="587" t="s">
        <v>554</v>
      </c>
      <c r="X103" s="265">
        <v>3345</v>
      </c>
    </row>
    <row r="104" spans="1:24" ht="14.25">
      <c r="A104" s="549"/>
      <c r="B104" s="549"/>
      <c r="C104" s="549"/>
      <c r="D104" s="549"/>
      <c r="E104" s="549"/>
      <c r="F104" s="549"/>
      <c r="G104" s="801" t="s">
        <v>280</v>
      </c>
      <c r="H104" s="801"/>
      <c r="I104" s="801"/>
      <c r="J104" s="802"/>
      <c r="K104" s="551"/>
      <c r="L104" s="552">
        <v>2986</v>
      </c>
      <c r="M104" s="552">
        <v>2343</v>
      </c>
      <c r="N104" s="553"/>
      <c r="O104" s="554"/>
      <c r="Q104" s="512"/>
      <c r="R104" s="548"/>
      <c r="S104" s="586" t="s">
        <v>837</v>
      </c>
      <c r="T104" s="586" t="s">
        <v>541</v>
      </c>
      <c r="U104" s="586" t="s">
        <v>552</v>
      </c>
      <c r="V104" s="586" t="s">
        <v>879</v>
      </c>
      <c r="W104" s="587" t="s">
        <v>554</v>
      </c>
      <c r="X104" s="265">
        <v>92</v>
      </c>
    </row>
    <row r="105" spans="1:24" ht="14.25">
      <c r="A105" s="555"/>
      <c r="B105" s="555"/>
      <c r="C105" s="549"/>
      <c r="D105" s="549"/>
      <c r="E105" s="549"/>
      <c r="F105" s="549"/>
      <c r="G105" s="801" t="s">
        <v>281</v>
      </c>
      <c r="H105" s="801"/>
      <c r="I105" s="801"/>
      <c r="J105" s="802"/>
      <c r="K105" s="551"/>
      <c r="L105" s="552">
        <v>18867</v>
      </c>
      <c r="M105" s="552">
        <v>21666</v>
      </c>
      <c r="N105" s="553"/>
      <c r="O105" s="554"/>
      <c r="Q105" s="512"/>
      <c r="R105" s="548"/>
      <c r="S105" s="586" t="s">
        <v>837</v>
      </c>
      <c r="T105" s="586" t="s">
        <v>541</v>
      </c>
      <c r="U105" s="586" t="s">
        <v>552</v>
      </c>
      <c r="V105" s="586" t="s">
        <v>880</v>
      </c>
      <c r="W105" s="587" t="s">
        <v>554</v>
      </c>
      <c r="X105" s="265">
        <v>234</v>
      </c>
    </row>
    <row r="106" spans="1:24">
      <c r="A106" s="549"/>
      <c r="B106" s="549"/>
      <c r="C106" s="555"/>
      <c r="D106" s="555"/>
      <c r="E106" s="555"/>
      <c r="F106" s="555"/>
      <c r="G106" s="555"/>
      <c r="H106" s="799" t="s">
        <v>282</v>
      </c>
      <c r="I106" s="799"/>
      <c r="J106" s="813"/>
      <c r="K106" s="557"/>
      <c r="L106" s="558">
        <v>18333</v>
      </c>
      <c r="M106" s="558">
        <v>20773</v>
      </c>
      <c r="N106" s="559"/>
      <c r="O106" s="560"/>
      <c r="Q106" s="512"/>
      <c r="R106" s="548"/>
      <c r="S106" s="586" t="s">
        <v>837</v>
      </c>
      <c r="T106" s="586" t="s">
        <v>541</v>
      </c>
      <c r="U106" s="586" t="s">
        <v>552</v>
      </c>
      <c r="V106" s="586" t="s">
        <v>881</v>
      </c>
      <c r="W106" s="587" t="s">
        <v>554</v>
      </c>
      <c r="X106" s="265">
        <v>115</v>
      </c>
    </row>
    <row r="107" spans="1:24">
      <c r="A107" s="555"/>
      <c r="B107" s="555"/>
      <c r="C107" s="555"/>
      <c r="D107" s="555"/>
      <c r="E107" s="555"/>
      <c r="F107" s="555"/>
      <c r="G107" s="555"/>
      <c r="H107" s="799" t="s">
        <v>283</v>
      </c>
      <c r="I107" s="799"/>
      <c r="J107" s="813"/>
      <c r="K107" s="557"/>
      <c r="L107" s="558">
        <v>534</v>
      </c>
      <c r="M107" s="558">
        <v>893</v>
      </c>
      <c r="N107" s="559"/>
      <c r="O107" s="560"/>
      <c r="Q107" s="512"/>
      <c r="R107" s="548"/>
      <c r="S107" s="586" t="s">
        <v>837</v>
      </c>
      <c r="T107" s="586" t="s">
        <v>541</v>
      </c>
      <c r="U107" s="586" t="s">
        <v>552</v>
      </c>
      <c r="V107" s="586" t="s">
        <v>882</v>
      </c>
      <c r="W107" s="587" t="s">
        <v>554</v>
      </c>
      <c r="X107" s="265">
        <v>230</v>
      </c>
    </row>
    <row r="108" spans="1:24">
      <c r="A108" s="549"/>
      <c r="B108" s="549"/>
      <c r="C108" s="555"/>
      <c r="D108" s="555"/>
      <c r="E108" s="555"/>
      <c r="F108" s="555"/>
      <c r="G108" s="820" t="s">
        <v>469</v>
      </c>
      <c r="H108" s="820"/>
      <c r="I108" s="820"/>
      <c r="J108" s="820"/>
      <c r="K108" s="557"/>
      <c r="L108" s="558">
        <v>7</v>
      </c>
      <c r="M108" s="558">
        <v>172</v>
      </c>
      <c r="N108" s="559"/>
      <c r="O108" s="560"/>
      <c r="Q108" s="512"/>
      <c r="R108" s="548"/>
      <c r="S108" s="586" t="s">
        <v>837</v>
      </c>
      <c r="T108" s="586" t="s">
        <v>541</v>
      </c>
      <c r="U108" s="586" t="s">
        <v>552</v>
      </c>
      <c r="V108" s="586" t="s">
        <v>883</v>
      </c>
      <c r="W108" s="587" t="s">
        <v>554</v>
      </c>
      <c r="X108" s="265">
        <v>54</v>
      </c>
    </row>
    <row r="109" spans="1:24" ht="14.25">
      <c r="A109" s="555"/>
      <c r="B109" s="555"/>
      <c r="C109" s="549"/>
      <c r="D109" s="549"/>
      <c r="E109" s="549"/>
      <c r="F109" s="801" t="s">
        <v>284</v>
      </c>
      <c r="G109" s="801"/>
      <c r="H109" s="801"/>
      <c r="I109" s="801"/>
      <c r="J109" s="802"/>
      <c r="K109" s="551"/>
      <c r="L109" s="552">
        <v>29043</v>
      </c>
      <c r="M109" s="552">
        <v>14243</v>
      </c>
      <c r="N109" s="553"/>
      <c r="O109" s="554"/>
      <c r="Q109" s="512"/>
      <c r="R109" s="548"/>
      <c r="S109" s="586" t="s">
        <v>837</v>
      </c>
      <c r="T109" s="586" t="s">
        <v>541</v>
      </c>
      <c r="U109" s="586" t="s">
        <v>552</v>
      </c>
      <c r="V109" s="586" t="s">
        <v>884</v>
      </c>
      <c r="W109" s="587" t="s">
        <v>554</v>
      </c>
      <c r="X109" s="265">
        <v>152</v>
      </c>
    </row>
    <row r="110" spans="1:24" ht="14.25">
      <c r="A110" s="549"/>
      <c r="B110" s="549"/>
      <c r="C110" s="549"/>
      <c r="D110" s="549"/>
      <c r="E110" s="549"/>
      <c r="F110" s="549"/>
      <c r="G110" s="801" t="s">
        <v>285</v>
      </c>
      <c r="H110" s="801"/>
      <c r="I110" s="801"/>
      <c r="J110" s="801"/>
      <c r="K110" s="551"/>
      <c r="L110" s="552">
        <v>22211</v>
      </c>
      <c r="M110" s="552">
        <v>9323</v>
      </c>
      <c r="N110" s="553"/>
      <c r="O110" s="554"/>
      <c r="Q110" s="512"/>
      <c r="R110" s="548"/>
      <c r="S110" s="586" t="s">
        <v>837</v>
      </c>
      <c r="T110" s="586" t="s">
        <v>541</v>
      </c>
      <c r="U110" s="586" t="s">
        <v>552</v>
      </c>
      <c r="V110" s="586" t="s">
        <v>885</v>
      </c>
      <c r="W110" s="587" t="s">
        <v>554</v>
      </c>
      <c r="X110" s="265">
        <v>2469</v>
      </c>
    </row>
    <row r="111" spans="1:24">
      <c r="A111" s="555"/>
      <c r="B111" s="555"/>
      <c r="C111" s="555"/>
      <c r="D111" s="555"/>
      <c r="E111" s="555"/>
      <c r="F111" s="555"/>
      <c r="G111" s="799" t="s">
        <v>286</v>
      </c>
      <c r="H111" s="799"/>
      <c r="I111" s="799"/>
      <c r="J111" s="799"/>
      <c r="K111" s="557"/>
      <c r="L111" s="558">
        <v>6832</v>
      </c>
      <c r="M111" s="558">
        <v>4920</v>
      </c>
      <c r="N111" s="559"/>
      <c r="O111" s="560"/>
      <c r="Q111" s="512"/>
      <c r="R111" s="548"/>
      <c r="S111" s="586" t="s">
        <v>837</v>
      </c>
      <c r="T111" s="586" t="s">
        <v>541</v>
      </c>
      <c r="U111" s="586" t="s">
        <v>552</v>
      </c>
      <c r="V111" s="586" t="s">
        <v>592</v>
      </c>
      <c r="W111" s="587" t="s">
        <v>554</v>
      </c>
      <c r="X111" s="265">
        <v>2672</v>
      </c>
    </row>
    <row r="112" spans="1:24">
      <c r="A112" s="549"/>
      <c r="B112" s="549"/>
      <c r="C112" s="555"/>
      <c r="D112" s="555"/>
      <c r="E112" s="555"/>
      <c r="F112" s="555"/>
      <c r="G112" s="555"/>
      <c r="H112" s="799" t="s">
        <v>287</v>
      </c>
      <c r="I112" s="799"/>
      <c r="J112" s="799"/>
      <c r="K112" s="557"/>
      <c r="L112" s="558">
        <v>2570</v>
      </c>
      <c r="M112" s="558">
        <v>682</v>
      </c>
      <c r="N112" s="559"/>
      <c r="O112" s="560"/>
      <c r="Q112" s="512"/>
      <c r="R112" s="548"/>
      <c r="S112" s="586" t="s">
        <v>837</v>
      </c>
      <c r="T112" s="586" t="s">
        <v>541</v>
      </c>
      <c r="U112" s="586" t="s">
        <v>552</v>
      </c>
      <c r="V112" s="586" t="s">
        <v>593</v>
      </c>
      <c r="W112" s="587" t="s">
        <v>554</v>
      </c>
      <c r="X112" s="265">
        <v>424</v>
      </c>
    </row>
    <row r="113" spans="1:24">
      <c r="A113" s="555"/>
      <c r="B113" s="555"/>
      <c r="C113" s="555"/>
      <c r="D113" s="555"/>
      <c r="E113" s="555"/>
      <c r="F113" s="555"/>
      <c r="G113" s="555"/>
      <c r="H113" s="799" t="s">
        <v>288</v>
      </c>
      <c r="I113" s="799"/>
      <c r="J113" s="799"/>
      <c r="K113" s="557"/>
      <c r="L113" s="558">
        <v>4262</v>
      </c>
      <c r="M113" s="558">
        <v>4238</v>
      </c>
      <c r="N113" s="559"/>
      <c r="O113" s="560"/>
      <c r="Q113" s="512"/>
      <c r="R113" s="548"/>
      <c r="S113" s="586" t="s">
        <v>837</v>
      </c>
      <c r="T113" s="586" t="s">
        <v>541</v>
      </c>
      <c r="U113" s="586" t="s">
        <v>552</v>
      </c>
      <c r="V113" s="586" t="s">
        <v>886</v>
      </c>
      <c r="W113" s="587" t="s">
        <v>554</v>
      </c>
      <c r="X113" s="265">
        <v>160</v>
      </c>
    </row>
    <row r="114" spans="1:24" ht="14.25">
      <c r="A114" s="549"/>
      <c r="B114" s="549"/>
      <c r="C114" s="549"/>
      <c r="D114" s="549"/>
      <c r="E114" s="549"/>
      <c r="F114" s="801" t="s">
        <v>289</v>
      </c>
      <c r="G114" s="801"/>
      <c r="H114" s="801"/>
      <c r="I114" s="801"/>
      <c r="J114" s="801"/>
      <c r="K114" s="551"/>
      <c r="L114" s="552">
        <v>18004</v>
      </c>
      <c r="M114" s="552">
        <v>14296</v>
      </c>
      <c r="N114" s="553"/>
      <c r="O114" s="554"/>
      <c r="Q114" s="512"/>
      <c r="R114" s="548"/>
      <c r="S114" s="586" t="s">
        <v>837</v>
      </c>
      <c r="T114" s="586" t="s">
        <v>541</v>
      </c>
      <c r="U114" s="586" t="s">
        <v>552</v>
      </c>
      <c r="V114" s="586" t="s">
        <v>887</v>
      </c>
      <c r="W114" s="587" t="s">
        <v>554</v>
      </c>
      <c r="X114" s="265">
        <v>264</v>
      </c>
    </row>
    <row r="115" spans="1:24" ht="14.25">
      <c r="A115" s="555"/>
      <c r="B115" s="555"/>
      <c r="C115" s="549"/>
      <c r="D115" s="549"/>
      <c r="E115" s="549"/>
      <c r="F115" s="549"/>
      <c r="G115" s="801" t="s">
        <v>290</v>
      </c>
      <c r="H115" s="801"/>
      <c r="I115" s="801"/>
      <c r="J115" s="801"/>
      <c r="K115" s="551"/>
      <c r="L115" s="552">
        <v>9309</v>
      </c>
      <c r="M115" s="552">
        <v>7176</v>
      </c>
      <c r="N115" s="553"/>
      <c r="O115" s="554"/>
      <c r="Q115" s="512"/>
      <c r="R115" s="548"/>
      <c r="S115" s="586" t="s">
        <v>837</v>
      </c>
      <c r="T115" s="586" t="s">
        <v>541</v>
      </c>
      <c r="U115" s="586" t="s">
        <v>552</v>
      </c>
      <c r="V115" s="586" t="s">
        <v>594</v>
      </c>
      <c r="W115" s="587" t="s">
        <v>554</v>
      </c>
      <c r="X115" s="265">
        <v>704</v>
      </c>
    </row>
    <row r="116" spans="1:24">
      <c r="A116" s="549"/>
      <c r="B116" s="549"/>
      <c r="C116" s="555"/>
      <c r="D116" s="555"/>
      <c r="E116" s="555"/>
      <c r="F116" s="555"/>
      <c r="G116" s="799" t="s">
        <v>291</v>
      </c>
      <c r="H116" s="799"/>
      <c r="I116" s="799"/>
      <c r="J116" s="799"/>
      <c r="K116" s="557"/>
      <c r="L116" s="558">
        <v>4220</v>
      </c>
      <c r="M116" s="558">
        <v>2900</v>
      </c>
      <c r="N116" s="559"/>
      <c r="O116" s="560"/>
      <c r="Q116" s="512"/>
      <c r="R116" s="548"/>
      <c r="S116" s="586" t="s">
        <v>837</v>
      </c>
      <c r="T116" s="586" t="s">
        <v>541</v>
      </c>
      <c r="U116" s="586" t="s">
        <v>552</v>
      </c>
      <c r="V116" s="586" t="s">
        <v>888</v>
      </c>
      <c r="W116" s="587" t="s">
        <v>554</v>
      </c>
      <c r="X116" s="265">
        <v>292</v>
      </c>
    </row>
    <row r="117" spans="1:24">
      <c r="A117" s="555"/>
      <c r="B117" s="555"/>
      <c r="C117" s="555"/>
      <c r="D117" s="555"/>
      <c r="E117" s="555"/>
      <c r="F117" s="555"/>
      <c r="G117" s="799" t="s">
        <v>292</v>
      </c>
      <c r="H117" s="799"/>
      <c r="I117" s="799"/>
      <c r="J117" s="799"/>
      <c r="K117" s="557"/>
      <c r="L117" s="558">
        <v>417</v>
      </c>
      <c r="M117" s="558">
        <v>369</v>
      </c>
      <c r="N117" s="559"/>
      <c r="O117" s="560"/>
      <c r="Q117" s="512"/>
      <c r="R117" s="548"/>
      <c r="S117" s="586" t="s">
        <v>837</v>
      </c>
      <c r="T117" s="586" t="s">
        <v>541</v>
      </c>
      <c r="U117" s="586" t="s">
        <v>552</v>
      </c>
      <c r="V117" s="586" t="s">
        <v>889</v>
      </c>
      <c r="W117" s="587" t="s">
        <v>554</v>
      </c>
      <c r="X117" s="265">
        <v>412</v>
      </c>
    </row>
    <row r="118" spans="1:24">
      <c r="A118" s="549"/>
      <c r="B118" s="549"/>
      <c r="C118" s="555"/>
      <c r="D118" s="555"/>
      <c r="E118" s="555"/>
      <c r="F118" s="555"/>
      <c r="G118" s="799" t="s">
        <v>293</v>
      </c>
      <c r="H118" s="799"/>
      <c r="I118" s="799"/>
      <c r="J118" s="799"/>
      <c r="K118" s="557"/>
      <c r="L118" s="558">
        <v>4058</v>
      </c>
      <c r="M118" s="558">
        <v>3851</v>
      </c>
      <c r="N118" s="559"/>
      <c r="O118" s="560"/>
      <c r="Q118" s="512"/>
      <c r="R118" s="548"/>
      <c r="S118" s="586" t="s">
        <v>837</v>
      </c>
      <c r="T118" s="586" t="s">
        <v>541</v>
      </c>
      <c r="U118" s="586" t="s">
        <v>552</v>
      </c>
      <c r="V118" s="586" t="s">
        <v>595</v>
      </c>
      <c r="W118" s="587" t="s">
        <v>554</v>
      </c>
      <c r="X118" s="265">
        <v>1544</v>
      </c>
    </row>
    <row r="119" spans="1:24" ht="14.25">
      <c r="A119" s="555"/>
      <c r="B119" s="555"/>
      <c r="C119" s="549"/>
      <c r="D119" s="549"/>
      <c r="E119" s="549"/>
      <c r="F119" s="801" t="s">
        <v>294</v>
      </c>
      <c r="G119" s="801"/>
      <c r="H119" s="801"/>
      <c r="I119" s="801"/>
      <c r="J119" s="801"/>
      <c r="K119" s="551"/>
      <c r="L119" s="552">
        <v>10441</v>
      </c>
      <c r="M119" s="552">
        <v>11831</v>
      </c>
      <c r="N119" s="553"/>
      <c r="O119" s="554"/>
      <c r="Q119" s="512"/>
      <c r="R119" s="548"/>
      <c r="S119" s="586" t="s">
        <v>837</v>
      </c>
      <c r="T119" s="586" t="s">
        <v>541</v>
      </c>
      <c r="U119" s="586" t="s">
        <v>552</v>
      </c>
      <c r="V119" s="586" t="s">
        <v>890</v>
      </c>
      <c r="W119" s="587" t="s">
        <v>554</v>
      </c>
      <c r="X119" s="265">
        <v>260</v>
      </c>
    </row>
    <row r="120" spans="1:24" ht="14.25">
      <c r="A120" s="549"/>
      <c r="B120" s="549"/>
      <c r="C120" s="549"/>
      <c r="D120" s="549"/>
      <c r="E120" s="549"/>
      <c r="F120" s="549"/>
      <c r="G120" s="801" t="s">
        <v>295</v>
      </c>
      <c r="H120" s="801"/>
      <c r="I120" s="801"/>
      <c r="J120" s="801"/>
      <c r="K120" s="551"/>
      <c r="L120" s="552">
        <v>3374</v>
      </c>
      <c r="M120" s="552">
        <v>5244</v>
      </c>
      <c r="N120" s="553"/>
      <c r="O120" s="554"/>
      <c r="Q120" s="512"/>
      <c r="R120" s="548"/>
      <c r="S120" s="586" t="s">
        <v>837</v>
      </c>
      <c r="T120" s="586" t="s">
        <v>541</v>
      </c>
      <c r="U120" s="586" t="s">
        <v>552</v>
      </c>
      <c r="V120" s="586" t="s">
        <v>891</v>
      </c>
      <c r="W120" s="587" t="s">
        <v>554</v>
      </c>
      <c r="X120" s="265">
        <v>61</v>
      </c>
    </row>
    <row r="121" spans="1:24">
      <c r="A121" s="555"/>
      <c r="B121" s="555"/>
      <c r="C121" s="555"/>
      <c r="D121" s="555"/>
      <c r="E121" s="555"/>
      <c r="F121" s="555"/>
      <c r="G121" s="555"/>
      <c r="H121" s="799" t="s">
        <v>296</v>
      </c>
      <c r="I121" s="799"/>
      <c r="J121" s="799"/>
      <c r="K121" s="557"/>
      <c r="L121" s="558">
        <v>1675</v>
      </c>
      <c r="M121" s="558">
        <v>2537</v>
      </c>
      <c r="N121" s="559"/>
      <c r="O121" s="560"/>
      <c r="Q121" s="512"/>
      <c r="R121" s="548"/>
      <c r="S121" s="586" t="s">
        <v>837</v>
      </c>
      <c r="T121" s="586" t="s">
        <v>541</v>
      </c>
      <c r="U121" s="586" t="s">
        <v>552</v>
      </c>
      <c r="V121" s="586" t="s">
        <v>892</v>
      </c>
      <c r="W121" s="587" t="s">
        <v>554</v>
      </c>
      <c r="X121" s="265">
        <v>185</v>
      </c>
    </row>
    <row r="122" spans="1:24">
      <c r="A122" s="549"/>
      <c r="B122" s="549"/>
      <c r="C122" s="555"/>
      <c r="D122" s="555"/>
      <c r="E122" s="555"/>
      <c r="F122" s="555"/>
      <c r="G122" s="555"/>
      <c r="H122" s="799" t="s">
        <v>297</v>
      </c>
      <c r="I122" s="799"/>
      <c r="J122" s="799"/>
      <c r="K122" s="557"/>
      <c r="L122" s="558">
        <v>1163</v>
      </c>
      <c r="M122" s="558">
        <v>2132</v>
      </c>
      <c r="N122" s="559"/>
      <c r="O122" s="560"/>
      <c r="Q122" s="512"/>
      <c r="R122" s="548"/>
      <c r="S122" s="586" t="s">
        <v>837</v>
      </c>
      <c r="T122" s="586" t="s">
        <v>541</v>
      </c>
      <c r="U122" s="586" t="s">
        <v>552</v>
      </c>
      <c r="V122" s="586" t="s">
        <v>893</v>
      </c>
      <c r="W122" s="587" t="s">
        <v>554</v>
      </c>
      <c r="X122" s="265">
        <v>220</v>
      </c>
    </row>
    <row r="123" spans="1:24">
      <c r="A123" s="555"/>
      <c r="B123" s="555"/>
      <c r="C123" s="555"/>
      <c r="D123" s="555"/>
      <c r="E123" s="555"/>
      <c r="F123" s="555"/>
      <c r="G123" s="555"/>
      <c r="H123" s="799" t="s">
        <v>298</v>
      </c>
      <c r="I123" s="799"/>
      <c r="J123" s="799"/>
      <c r="K123" s="557"/>
      <c r="L123" s="558">
        <v>536</v>
      </c>
      <c r="M123" s="558">
        <v>574</v>
      </c>
      <c r="N123" s="559"/>
      <c r="O123" s="560"/>
      <c r="Q123" s="512"/>
      <c r="R123" s="548"/>
      <c r="S123" s="586" t="s">
        <v>837</v>
      </c>
      <c r="T123" s="586" t="s">
        <v>541</v>
      </c>
      <c r="U123" s="586" t="s">
        <v>552</v>
      </c>
      <c r="V123" s="586" t="s">
        <v>894</v>
      </c>
      <c r="W123" s="587" t="s">
        <v>554</v>
      </c>
      <c r="X123" s="265">
        <v>819</v>
      </c>
    </row>
    <row r="124" spans="1:24" ht="14.25">
      <c r="A124" s="549"/>
      <c r="B124" s="549"/>
      <c r="C124" s="549"/>
      <c r="D124" s="549"/>
      <c r="E124" s="549"/>
      <c r="F124" s="549"/>
      <c r="G124" s="801" t="s">
        <v>299</v>
      </c>
      <c r="H124" s="801"/>
      <c r="I124" s="801"/>
      <c r="J124" s="801"/>
      <c r="K124" s="551"/>
      <c r="L124" s="552">
        <v>473</v>
      </c>
      <c r="M124" s="552">
        <v>409</v>
      </c>
      <c r="N124" s="553"/>
      <c r="O124" s="554"/>
      <c r="Q124" s="512"/>
      <c r="R124" s="548"/>
      <c r="S124" s="586" t="s">
        <v>837</v>
      </c>
      <c r="T124" s="586" t="s">
        <v>541</v>
      </c>
      <c r="U124" s="586" t="s">
        <v>552</v>
      </c>
      <c r="V124" s="586" t="s">
        <v>596</v>
      </c>
      <c r="W124" s="587" t="s">
        <v>554</v>
      </c>
      <c r="X124" s="265">
        <v>418</v>
      </c>
    </row>
    <row r="125" spans="1:24">
      <c r="A125" s="555"/>
      <c r="B125" s="555"/>
      <c r="C125" s="555"/>
      <c r="D125" s="555"/>
      <c r="E125" s="555"/>
      <c r="F125" s="555"/>
      <c r="G125" s="799" t="s">
        <v>300</v>
      </c>
      <c r="H125" s="799"/>
      <c r="I125" s="799"/>
      <c r="J125" s="799"/>
      <c r="K125" s="557"/>
      <c r="L125" s="558">
        <v>655</v>
      </c>
      <c r="M125" s="558">
        <v>432</v>
      </c>
      <c r="N125" s="559"/>
      <c r="O125" s="560"/>
      <c r="Q125" s="512"/>
      <c r="R125" s="548"/>
      <c r="S125" s="586" t="s">
        <v>837</v>
      </c>
      <c r="T125" s="586" t="s">
        <v>541</v>
      </c>
      <c r="U125" s="586" t="s">
        <v>552</v>
      </c>
      <c r="V125" s="586" t="s">
        <v>895</v>
      </c>
      <c r="W125" s="587" t="s">
        <v>554</v>
      </c>
      <c r="X125" s="265">
        <v>35</v>
      </c>
    </row>
    <row r="126" spans="1:24">
      <c r="A126" s="549"/>
      <c r="B126" s="549"/>
      <c r="C126" s="555"/>
      <c r="D126" s="555"/>
      <c r="E126" s="555"/>
      <c r="F126" s="555"/>
      <c r="G126" s="799" t="s">
        <v>301</v>
      </c>
      <c r="H126" s="799"/>
      <c r="I126" s="799"/>
      <c r="J126" s="799"/>
      <c r="K126" s="557"/>
      <c r="L126" s="558">
        <v>2297</v>
      </c>
      <c r="M126" s="558">
        <v>2399</v>
      </c>
      <c r="N126" s="559"/>
      <c r="O126" s="560"/>
      <c r="Q126" s="512"/>
      <c r="R126" s="548"/>
      <c r="S126" s="586" t="s">
        <v>837</v>
      </c>
      <c r="T126" s="586" t="s">
        <v>541</v>
      </c>
      <c r="U126" s="586" t="s">
        <v>552</v>
      </c>
      <c r="V126" s="586" t="s">
        <v>896</v>
      </c>
      <c r="W126" s="587" t="s">
        <v>554</v>
      </c>
      <c r="X126" s="265">
        <v>206</v>
      </c>
    </row>
    <row r="127" spans="1:24">
      <c r="A127" s="555"/>
      <c r="B127" s="555"/>
      <c r="C127" s="555"/>
      <c r="D127" s="555"/>
      <c r="E127" s="555"/>
      <c r="F127" s="555"/>
      <c r="G127" s="799" t="s">
        <v>302</v>
      </c>
      <c r="H127" s="799"/>
      <c r="I127" s="799"/>
      <c r="J127" s="799"/>
      <c r="K127" s="557"/>
      <c r="L127" s="558">
        <v>3073</v>
      </c>
      <c r="M127" s="558">
        <v>2830</v>
      </c>
      <c r="N127" s="559"/>
      <c r="O127" s="560"/>
      <c r="Q127" s="512"/>
      <c r="R127" s="548"/>
      <c r="S127" s="586" t="s">
        <v>837</v>
      </c>
      <c r="T127" s="586" t="s">
        <v>541</v>
      </c>
      <c r="U127" s="586" t="s">
        <v>552</v>
      </c>
      <c r="V127" s="586" t="s">
        <v>897</v>
      </c>
      <c r="W127" s="587" t="s">
        <v>554</v>
      </c>
      <c r="X127" s="265">
        <v>177</v>
      </c>
    </row>
    <row r="128" spans="1:24">
      <c r="A128" s="549"/>
      <c r="B128" s="549"/>
      <c r="C128" s="555"/>
      <c r="D128" s="555"/>
      <c r="E128" s="555"/>
      <c r="F128" s="555"/>
      <c r="G128" s="799" t="s">
        <v>303</v>
      </c>
      <c r="H128" s="799"/>
      <c r="I128" s="799"/>
      <c r="J128" s="799"/>
      <c r="K128" s="557"/>
      <c r="L128" s="558">
        <v>567</v>
      </c>
      <c r="M128" s="558">
        <v>516</v>
      </c>
      <c r="N128" s="559"/>
      <c r="O128" s="560"/>
      <c r="Q128" s="512"/>
      <c r="R128" s="548"/>
      <c r="S128" s="586" t="s">
        <v>837</v>
      </c>
      <c r="T128" s="586" t="s">
        <v>541</v>
      </c>
      <c r="U128" s="586" t="s">
        <v>552</v>
      </c>
      <c r="V128" s="586" t="s">
        <v>597</v>
      </c>
      <c r="W128" s="587" t="s">
        <v>554</v>
      </c>
      <c r="X128" s="265">
        <v>10811</v>
      </c>
    </row>
    <row r="129" spans="1:24" ht="14.25">
      <c r="A129" s="555"/>
      <c r="B129" s="555"/>
      <c r="C129" s="549"/>
      <c r="D129" s="549"/>
      <c r="E129" s="549"/>
      <c r="F129" s="801" t="s">
        <v>304</v>
      </c>
      <c r="G129" s="801"/>
      <c r="H129" s="801"/>
      <c r="I129" s="801"/>
      <c r="J129" s="801"/>
      <c r="K129" s="551"/>
      <c r="L129" s="552">
        <v>10607</v>
      </c>
      <c r="M129" s="552">
        <v>11372</v>
      </c>
      <c r="N129" s="553"/>
      <c r="O129" s="554"/>
      <c r="Q129" s="512"/>
      <c r="R129" s="548"/>
      <c r="S129" s="586" t="s">
        <v>837</v>
      </c>
      <c r="T129" s="586" t="s">
        <v>541</v>
      </c>
      <c r="U129" s="586" t="s">
        <v>552</v>
      </c>
      <c r="V129" s="586" t="s">
        <v>598</v>
      </c>
      <c r="W129" s="587" t="s">
        <v>554</v>
      </c>
      <c r="X129" s="265">
        <v>102</v>
      </c>
    </row>
    <row r="130" spans="1:24" ht="14.25">
      <c r="A130" s="549"/>
      <c r="B130" s="549"/>
      <c r="C130" s="549"/>
      <c r="D130" s="549"/>
      <c r="E130" s="549"/>
      <c r="F130" s="549"/>
      <c r="G130" s="801" t="s">
        <v>305</v>
      </c>
      <c r="H130" s="801"/>
      <c r="I130" s="801"/>
      <c r="J130" s="801"/>
      <c r="K130" s="551"/>
      <c r="L130" s="552">
        <v>35</v>
      </c>
      <c r="M130" s="552">
        <v>38</v>
      </c>
      <c r="N130" s="553"/>
      <c r="O130" s="554"/>
      <c r="Q130" s="512"/>
      <c r="R130" s="548"/>
      <c r="S130" s="586" t="s">
        <v>837</v>
      </c>
      <c r="T130" s="586" t="s">
        <v>541</v>
      </c>
      <c r="U130" s="586" t="s">
        <v>552</v>
      </c>
      <c r="V130" s="586" t="s">
        <v>599</v>
      </c>
      <c r="W130" s="587" t="s">
        <v>554</v>
      </c>
      <c r="X130" s="265">
        <v>5381</v>
      </c>
    </row>
    <row r="131" spans="1:24">
      <c r="A131" s="555"/>
      <c r="B131" s="555"/>
      <c r="C131" s="555"/>
      <c r="D131" s="555"/>
      <c r="E131" s="555"/>
      <c r="F131" s="555"/>
      <c r="G131" s="799" t="s">
        <v>306</v>
      </c>
      <c r="H131" s="799"/>
      <c r="I131" s="799"/>
      <c r="J131" s="799"/>
      <c r="K131" s="557"/>
      <c r="L131" s="558">
        <v>4398</v>
      </c>
      <c r="M131" s="558">
        <v>4382</v>
      </c>
      <c r="N131" s="559"/>
      <c r="O131" s="560"/>
      <c r="Q131" s="512"/>
      <c r="R131" s="548"/>
      <c r="S131" s="586" t="s">
        <v>837</v>
      </c>
      <c r="T131" s="586" t="s">
        <v>541</v>
      </c>
      <c r="U131" s="586" t="s">
        <v>552</v>
      </c>
      <c r="V131" s="586" t="s">
        <v>600</v>
      </c>
      <c r="W131" s="587" t="s">
        <v>554</v>
      </c>
      <c r="X131" s="265">
        <v>1619</v>
      </c>
    </row>
    <row r="132" spans="1:24">
      <c r="A132" s="549"/>
      <c r="B132" s="549"/>
      <c r="C132" s="555"/>
      <c r="D132" s="555"/>
      <c r="E132" s="555"/>
      <c r="F132" s="555"/>
      <c r="G132" s="799" t="s">
        <v>307</v>
      </c>
      <c r="H132" s="799"/>
      <c r="I132" s="799"/>
      <c r="J132" s="799"/>
      <c r="K132" s="557"/>
      <c r="L132" s="558">
        <v>2039</v>
      </c>
      <c r="M132" s="558">
        <v>1975</v>
      </c>
      <c r="N132" s="559"/>
      <c r="O132" s="560"/>
      <c r="Q132" s="512"/>
      <c r="R132" s="548"/>
      <c r="S132" s="586" t="s">
        <v>837</v>
      </c>
      <c r="T132" s="586" t="s">
        <v>541</v>
      </c>
      <c r="U132" s="586" t="s">
        <v>552</v>
      </c>
      <c r="V132" s="586" t="s">
        <v>601</v>
      </c>
      <c r="W132" s="587" t="s">
        <v>554</v>
      </c>
      <c r="X132" s="265">
        <v>859</v>
      </c>
    </row>
    <row r="133" spans="1:24">
      <c r="A133" s="555"/>
      <c r="B133" s="555"/>
      <c r="C133" s="555"/>
      <c r="D133" s="555"/>
      <c r="E133" s="555"/>
      <c r="F133" s="555"/>
      <c r="G133" s="799" t="s">
        <v>308</v>
      </c>
      <c r="H133" s="799"/>
      <c r="I133" s="799"/>
      <c r="J133" s="799"/>
      <c r="K133" s="557"/>
      <c r="L133" s="558">
        <v>748</v>
      </c>
      <c r="M133" s="558">
        <v>838</v>
      </c>
      <c r="N133" s="559"/>
      <c r="O133" s="560"/>
      <c r="Q133" s="512"/>
      <c r="R133" s="548"/>
      <c r="S133" s="586" t="s">
        <v>837</v>
      </c>
      <c r="T133" s="586" t="s">
        <v>541</v>
      </c>
      <c r="U133" s="586" t="s">
        <v>552</v>
      </c>
      <c r="V133" s="586" t="s">
        <v>602</v>
      </c>
      <c r="W133" s="587" t="s">
        <v>554</v>
      </c>
      <c r="X133" s="265">
        <v>114</v>
      </c>
    </row>
    <row r="134" spans="1:24" ht="14.25">
      <c r="A134" s="549"/>
      <c r="B134" s="549"/>
      <c r="C134" s="549"/>
      <c r="D134" s="549"/>
      <c r="E134" s="549"/>
      <c r="F134" s="549"/>
      <c r="G134" s="801" t="s">
        <v>309</v>
      </c>
      <c r="H134" s="801"/>
      <c r="I134" s="801"/>
      <c r="J134" s="801"/>
      <c r="K134" s="551"/>
      <c r="L134" s="552">
        <v>64</v>
      </c>
      <c r="M134" s="552">
        <v>45</v>
      </c>
      <c r="N134" s="553"/>
      <c r="O134" s="554"/>
      <c r="Q134" s="512"/>
      <c r="R134" s="548"/>
      <c r="S134" s="586" t="s">
        <v>837</v>
      </c>
      <c r="T134" s="586" t="s">
        <v>541</v>
      </c>
      <c r="U134" s="586" t="s">
        <v>552</v>
      </c>
      <c r="V134" s="586" t="s">
        <v>603</v>
      </c>
      <c r="W134" s="587" t="s">
        <v>554</v>
      </c>
      <c r="X134" s="265">
        <v>670</v>
      </c>
    </row>
    <row r="135" spans="1:24">
      <c r="A135" s="555"/>
      <c r="B135" s="555"/>
      <c r="C135" s="555"/>
      <c r="D135" s="555"/>
      <c r="E135" s="555"/>
      <c r="F135" s="555"/>
      <c r="G135" s="799" t="s">
        <v>310</v>
      </c>
      <c r="H135" s="799"/>
      <c r="I135" s="799"/>
      <c r="J135" s="799"/>
      <c r="K135" s="557"/>
      <c r="L135" s="558">
        <v>723</v>
      </c>
      <c r="M135" s="558">
        <v>687</v>
      </c>
      <c r="N135" s="559"/>
      <c r="O135" s="560"/>
      <c r="Q135" s="512"/>
      <c r="R135" s="548"/>
      <c r="S135" s="586" t="s">
        <v>837</v>
      </c>
      <c r="T135" s="586" t="s">
        <v>541</v>
      </c>
      <c r="U135" s="586" t="s">
        <v>552</v>
      </c>
      <c r="V135" s="586" t="s">
        <v>604</v>
      </c>
      <c r="W135" s="587" t="s">
        <v>554</v>
      </c>
      <c r="X135" s="265">
        <v>1329</v>
      </c>
    </row>
    <row r="136" spans="1:24">
      <c r="A136" s="549"/>
      <c r="B136" s="549"/>
      <c r="C136" s="555"/>
      <c r="D136" s="555"/>
      <c r="E136" s="555"/>
      <c r="F136" s="555"/>
      <c r="G136" s="799" t="s">
        <v>311</v>
      </c>
      <c r="H136" s="799"/>
      <c r="I136" s="799"/>
      <c r="J136" s="799"/>
      <c r="K136" s="557"/>
      <c r="L136" s="558">
        <v>1850</v>
      </c>
      <c r="M136" s="558">
        <v>2499</v>
      </c>
      <c r="N136" s="559"/>
      <c r="O136" s="560"/>
      <c r="Q136" s="512"/>
      <c r="R136" s="548"/>
      <c r="S136" s="586" t="s">
        <v>837</v>
      </c>
      <c r="T136" s="586" t="s">
        <v>541</v>
      </c>
      <c r="U136" s="586" t="s">
        <v>552</v>
      </c>
      <c r="V136" s="586" t="s">
        <v>605</v>
      </c>
      <c r="W136" s="587" t="s">
        <v>554</v>
      </c>
      <c r="X136" s="265">
        <v>736</v>
      </c>
    </row>
    <row r="137" spans="1:24">
      <c r="A137" s="555"/>
      <c r="B137" s="555"/>
      <c r="C137" s="555"/>
      <c r="D137" s="555"/>
      <c r="E137" s="555"/>
      <c r="F137" s="555"/>
      <c r="G137" s="799" t="s">
        <v>312</v>
      </c>
      <c r="H137" s="799"/>
      <c r="I137" s="799"/>
      <c r="J137" s="799"/>
      <c r="K137" s="557"/>
      <c r="L137" s="558">
        <v>751</v>
      </c>
      <c r="M137" s="558">
        <v>909</v>
      </c>
      <c r="N137" s="559"/>
      <c r="O137" s="560"/>
      <c r="Q137" s="512"/>
      <c r="R137" s="548"/>
      <c r="S137" s="586" t="s">
        <v>837</v>
      </c>
      <c r="T137" s="586" t="s">
        <v>541</v>
      </c>
      <c r="U137" s="586" t="s">
        <v>552</v>
      </c>
      <c r="V137" s="586" t="s">
        <v>898</v>
      </c>
      <c r="W137" s="587" t="s">
        <v>554</v>
      </c>
      <c r="X137" s="265">
        <v>349</v>
      </c>
    </row>
    <row r="138" spans="1:24" ht="14.25">
      <c r="A138" s="549"/>
      <c r="B138" s="549"/>
      <c r="C138" s="549"/>
      <c r="D138" s="549"/>
      <c r="E138" s="549"/>
      <c r="F138" s="801" t="s">
        <v>313</v>
      </c>
      <c r="G138" s="801"/>
      <c r="H138" s="801"/>
      <c r="I138" s="801"/>
      <c r="J138" s="801"/>
      <c r="K138" s="551"/>
      <c r="L138" s="552">
        <v>12548</v>
      </c>
      <c r="M138" s="552">
        <v>11669</v>
      </c>
      <c r="N138" s="553"/>
      <c r="O138" s="554"/>
      <c r="Q138" s="512"/>
      <c r="R138" s="548"/>
      <c r="S138" s="586" t="s">
        <v>837</v>
      </c>
      <c r="T138" s="586" t="s">
        <v>541</v>
      </c>
      <c r="U138" s="586" t="s">
        <v>552</v>
      </c>
      <c r="V138" s="586" t="s">
        <v>899</v>
      </c>
      <c r="W138" s="587" t="s">
        <v>554</v>
      </c>
      <c r="X138" s="265">
        <v>204</v>
      </c>
    </row>
    <row r="139" spans="1:24" ht="14.25">
      <c r="A139" s="549"/>
      <c r="B139" s="549"/>
      <c r="C139" s="549"/>
      <c r="D139" s="549"/>
      <c r="E139" s="549"/>
      <c r="F139" s="549"/>
      <c r="G139" s="801" t="s">
        <v>149</v>
      </c>
      <c r="H139" s="801"/>
      <c r="I139" s="801"/>
      <c r="J139" s="801"/>
      <c r="K139" s="551"/>
      <c r="L139" s="552">
        <v>2209</v>
      </c>
      <c r="M139" s="552">
        <v>2104</v>
      </c>
      <c r="N139" s="553"/>
      <c r="O139" s="554"/>
      <c r="Q139" s="512"/>
      <c r="R139" s="548"/>
      <c r="S139" s="586" t="s">
        <v>837</v>
      </c>
      <c r="T139" s="586" t="s">
        <v>541</v>
      </c>
      <c r="U139" s="586" t="s">
        <v>552</v>
      </c>
      <c r="V139" s="586" t="s">
        <v>900</v>
      </c>
      <c r="W139" s="587" t="s">
        <v>554</v>
      </c>
      <c r="X139" s="265">
        <v>164</v>
      </c>
    </row>
    <row r="140" spans="1:24">
      <c r="A140" s="549"/>
      <c r="B140" s="549"/>
      <c r="C140" s="555"/>
      <c r="D140" s="555"/>
      <c r="E140" s="555"/>
      <c r="F140" s="555"/>
      <c r="G140" s="799" t="s">
        <v>314</v>
      </c>
      <c r="H140" s="799"/>
      <c r="I140" s="799"/>
      <c r="J140" s="799"/>
      <c r="K140" s="557"/>
      <c r="L140" s="558">
        <v>654</v>
      </c>
      <c r="M140" s="558">
        <v>1064</v>
      </c>
      <c r="N140" s="559"/>
      <c r="O140" s="560"/>
      <c r="Q140" s="512"/>
      <c r="R140" s="548"/>
      <c r="S140" s="586" t="s">
        <v>837</v>
      </c>
      <c r="T140" s="586" t="s">
        <v>541</v>
      </c>
      <c r="U140" s="586" t="s">
        <v>552</v>
      </c>
      <c r="V140" s="586" t="s">
        <v>901</v>
      </c>
      <c r="W140" s="587" t="s">
        <v>554</v>
      </c>
      <c r="X140" s="265">
        <v>20</v>
      </c>
    </row>
    <row r="141" spans="1:24">
      <c r="A141" s="549"/>
      <c r="B141" s="549"/>
      <c r="C141" s="555"/>
      <c r="D141" s="555"/>
      <c r="E141" s="555"/>
      <c r="F141" s="555"/>
      <c r="G141" s="799" t="s">
        <v>315</v>
      </c>
      <c r="H141" s="799"/>
      <c r="I141" s="799"/>
      <c r="J141" s="799"/>
      <c r="K141" s="557"/>
      <c r="L141" s="558">
        <v>2351</v>
      </c>
      <c r="M141" s="558">
        <v>2523</v>
      </c>
      <c r="N141" s="559"/>
      <c r="O141" s="560"/>
      <c r="Q141" s="512"/>
      <c r="R141" s="548"/>
      <c r="S141" s="586" t="s">
        <v>837</v>
      </c>
      <c r="T141" s="586" t="s">
        <v>541</v>
      </c>
      <c r="U141" s="586" t="s">
        <v>552</v>
      </c>
      <c r="V141" s="586" t="s">
        <v>606</v>
      </c>
      <c r="W141" s="587" t="s">
        <v>554</v>
      </c>
      <c r="X141" s="265">
        <v>10967</v>
      </c>
    </row>
    <row r="142" spans="1:24">
      <c r="A142" s="549"/>
      <c r="B142" s="549"/>
      <c r="C142" s="555"/>
      <c r="D142" s="555"/>
      <c r="E142" s="555"/>
      <c r="F142" s="555"/>
      <c r="G142" s="799" t="s">
        <v>316</v>
      </c>
      <c r="H142" s="799"/>
      <c r="I142" s="799"/>
      <c r="J142" s="799"/>
      <c r="K142" s="557"/>
      <c r="L142" s="558">
        <v>7334</v>
      </c>
      <c r="M142" s="558">
        <v>5978</v>
      </c>
      <c r="N142" s="559"/>
      <c r="O142" s="560"/>
      <c r="Q142" s="512"/>
      <c r="R142" s="548"/>
      <c r="S142" s="586" t="s">
        <v>837</v>
      </c>
      <c r="T142" s="586" t="s">
        <v>541</v>
      </c>
      <c r="U142" s="586" t="s">
        <v>552</v>
      </c>
      <c r="V142" s="586" t="s">
        <v>607</v>
      </c>
      <c r="W142" s="587" t="s">
        <v>554</v>
      </c>
      <c r="X142" s="265">
        <v>2022</v>
      </c>
    </row>
    <row r="143" spans="1:24" ht="14.25">
      <c r="A143" s="549"/>
      <c r="B143" s="549"/>
      <c r="C143" s="549"/>
      <c r="D143" s="549"/>
      <c r="E143" s="549"/>
      <c r="F143" s="801" t="s">
        <v>317</v>
      </c>
      <c r="G143" s="801"/>
      <c r="H143" s="801"/>
      <c r="I143" s="801"/>
      <c r="J143" s="801"/>
      <c r="K143" s="551"/>
      <c r="L143" s="552">
        <v>39053</v>
      </c>
      <c r="M143" s="552">
        <v>48282</v>
      </c>
      <c r="N143" s="553"/>
      <c r="O143" s="554"/>
      <c r="Q143" s="512"/>
      <c r="R143" s="548"/>
      <c r="S143" s="586" t="s">
        <v>837</v>
      </c>
      <c r="T143" s="586" t="s">
        <v>541</v>
      </c>
      <c r="U143" s="586" t="s">
        <v>552</v>
      </c>
      <c r="V143" s="586" t="s">
        <v>902</v>
      </c>
      <c r="W143" s="587" t="s">
        <v>554</v>
      </c>
      <c r="X143" s="265">
        <v>202</v>
      </c>
    </row>
    <row r="144" spans="1:24" ht="14.25">
      <c r="A144" s="549"/>
      <c r="B144" s="549"/>
      <c r="C144" s="549"/>
      <c r="D144" s="549"/>
      <c r="E144" s="549"/>
      <c r="F144" s="549"/>
      <c r="G144" s="801" t="s">
        <v>318</v>
      </c>
      <c r="H144" s="801"/>
      <c r="I144" s="801"/>
      <c r="J144" s="801"/>
      <c r="K144" s="551"/>
      <c r="L144" s="552">
        <v>8863</v>
      </c>
      <c r="M144" s="552">
        <v>13036</v>
      </c>
      <c r="N144" s="553"/>
      <c r="O144" s="554"/>
      <c r="Q144" s="512"/>
      <c r="R144" s="548"/>
      <c r="S144" s="586" t="s">
        <v>837</v>
      </c>
      <c r="T144" s="586" t="s">
        <v>541</v>
      </c>
      <c r="U144" s="586" t="s">
        <v>552</v>
      </c>
      <c r="V144" s="586" t="s">
        <v>903</v>
      </c>
      <c r="W144" s="587" t="s">
        <v>554</v>
      </c>
      <c r="X144" s="265">
        <v>78</v>
      </c>
    </row>
    <row r="145" spans="1:24">
      <c r="A145" s="549"/>
      <c r="B145" s="549"/>
      <c r="C145" s="555"/>
      <c r="D145" s="555"/>
      <c r="E145" s="555"/>
      <c r="F145" s="555"/>
      <c r="G145" s="799" t="s">
        <v>319</v>
      </c>
      <c r="H145" s="799"/>
      <c r="I145" s="799"/>
      <c r="J145" s="799"/>
      <c r="K145" s="557"/>
      <c r="L145" s="558">
        <v>19853</v>
      </c>
      <c r="M145" s="558">
        <v>26328</v>
      </c>
      <c r="N145" s="559"/>
      <c r="O145" s="560"/>
      <c r="Q145" s="512"/>
      <c r="R145" s="548"/>
      <c r="S145" s="586" t="s">
        <v>837</v>
      </c>
      <c r="T145" s="586" t="s">
        <v>541</v>
      </c>
      <c r="U145" s="586" t="s">
        <v>552</v>
      </c>
      <c r="V145" s="586" t="s">
        <v>904</v>
      </c>
      <c r="W145" s="587" t="s">
        <v>554</v>
      </c>
      <c r="X145" s="265">
        <v>199</v>
      </c>
    </row>
    <row r="146" spans="1:24">
      <c r="A146" s="549"/>
      <c r="B146" s="549"/>
      <c r="C146" s="555"/>
      <c r="D146" s="555"/>
      <c r="E146" s="555"/>
      <c r="F146" s="555"/>
      <c r="G146" s="555"/>
      <c r="H146" s="799" t="s">
        <v>320</v>
      </c>
      <c r="I146" s="799"/>
      <c r="J146" s="799"/>
      <c r="K146" s="557"/>
      <c r="L146" s="558">
        <v>5013</v>
      </c>
      <c r="M146" s="558">
        <v>7081</v>
      </c>
      <c r="N146" s="559"/>
      <c r="O146" s="560"/>
      <c r="Q146" s="512"/>
      <c r="R146" s="548"/>
      <c r="S146" s="586" t="s">
        <v>837</v>
      </c>
      <c r="T146" s="586" t="s">
        <v>541</v>
      </c>
      <c r="U146" s="586" t="s">
        <v>552</v>
      </c>
      <c r="V146" s="586" t="s">
        <v>905</v>
      </c>
      <c r="W146" s="587" t="s">
        <v>554</v>
      </c>
      <c r="X146" s="265">
        <v>63</v>
      </c>
    </row>
    <row r="147" spans="1:24">
      <c r="A147" s="549"/>
      <c r="B147" s="549"/>
      <c r="C147" s="555"/>
      <c r="D147" s="555"/>
      <c r="E147" s="555"/>
      <c r="F147" s="555"/>
      <c r="G147" s="555"/>
      <c r="H147" s="799" t="s">
        <v>321</v>
      </c>
      <c r="I147" s="799"/>
      <c r="J147" s="799"/>
      <c r="K147" s="557"/>
      <c r="L147" s="558">
        <v>303</v>
      </c>
      <c r="M147" s="558">
        <v>318</v>
      </c>
      <c r="N147" s="559"/>
      <c r="O147" s="560"/>
      <c r="Q147" s="512"/>
      <c r="R147" s="548"/>
      <c r="S147" s="586" t="s">
        <v>837</v>
      </c>
      <c r="T147" s="586" t="s">
        <v>541</v>
      </c>
      <c r="U147" s="586" t="s">
        <v>552</v>
      </c>
      <c r="V147" s="586" t="s">
        <v>906</v>
      </c>
      <c r="W147" s="587" t="s">
        <v>554</v>
      </c>
      <c r="X147" s="265">
        <v>225</v>
      </c>
    </row>
    <row r="148" spans="1:24">
      <c r="A148" s="549"/>
      <c r="B148" s="549"/>
      <c r="C148" s="555"/>
      <c r="D148" s="555"/>
      <c r="E148" s="555"/>
      <c r="F148" s="555"/>
      <c r="G148" s="555"/>
      <c r="H148" s="799" t="s">
        <v>322</v>
      </c>
      <c r="I148" s="799"/>
      <c r="J148" s="799"/>
      <c r="K148" s="557"/>
      <c r="L148" s="558">
        <v>14537</v>
      </c>
      <c r="M148" s="558">
        <v>18929</v>
      </c>
      <c r="N148" s="559"/>
      <c r="O148" s="560"/>
      <c r="Q148" s="512"/>
      <c r="R148" s="548"/>
      <c r="S148" s="586" t="s">
        <v>837</v>
      </c>
      <c r="T148" s="586" t="s">
        <v>541</v>
      </c>
      <c r="U148" s="586" t="s">
        <v>552</v>
      </c>
      <c r="V148" s="586" t="s">
        <v>907</v>
      </c>
      <c r="W148" s="587" t="s">
        <v>554</v>
      </c>
      <c r="X148" s="265">
        <v>1254</v>
      </c>
    </row>
    <row r="149" spans="1:24" ht="14.25">
      <c r="A149" s="549"/>
      <c r="B149" s="549"/>
      <c r="C149" s="549"/>
      <c r="D149" s="549"/>
      <c r="E149" s="549"/>
      <c r="F149" s="549"/>
      <c r="G149" s="801" t="s">
        <v>323</v>
      </c>
      <c r="H149" s="801"/>
      <c r="I149" s="801"/>
      <c r="J149" s="801"/>
      <c r="K149" s="551"/>
      <c r="L149" s="552">
        <v>10336</v>
      </c>
      <c r="M149" s="552">
        <v>8918</v>
      </c>
      <c r="N149" s="553"/>
      <c r="O149" s="554"/>
      <c r="Q149" s="512"/>
      <c r="R149" s="548"/>
      <c r="S149" s="586" t="s">
        <v>837</v>
      </c>
      <c r="T149" s="586" t="s">
        <v>541</v>
      </c>
      <c r="U149" s="586" t="s">
        <v>552</v>
      </c>
      <c r="V149" s="586" t="s">
        <v>608</v>
      </c>
      <c r="W149" s="587" t="s">
        <v>554</v>
      </c>
      <c r="X149" s="265">
        <v>713</v>
      </c>
    </row>
    <row r="150" spans="1:24" ht="14.25">
      <c r="A150" s="549"/>
      <c r="B150" s="549"/>
      <c r="C150" s="549"/>
      <c r="D150" s="549"/>
      <c r="E150" s="549"/>
      <c r="F150" s="801" t="s">
        <v>150</v>
      </c>
      <c r="G150" s="801"/>
      <c r="H150" s="801"/>
      <c r="I150" s="801"/>
      <c r="J150" s="801"/>
      <c r="K150" s="551"/>
      <c r="L150" s="552">
        <v>14653</v>
      </c>
      <c r="M150" s="552">
        <v>17008</v>
      </c>
      <c r="N150" s="553"/>
      <c r="O150" s="554"/>
      <c r="Q150" s="512"/>
      <c r="R150" s="548"/>
      <c r="S150" s="586" t="s">
        <v>837</v>
      </c>
      <c r="T150" s="586" t="s">
        <v>541</v>
      </c>
      <c r="U150" s="586" t="s">
        <v>552</v>
      </c>
      <c r="V150" s="586" t="s">
        <v>609</v>
      </c>
      <c r="W150" s="587" t="s">
        <v>554</v>
      </c>
      <c r="X150" s="265">
        <v>1840</v>
      </c>
    </row>
    <row r="151" spans="1:24" ht="14.25">
      <c r="A151" s="549"/>
      <c r="B151" s="549"/>
      <c r="C151" s="549"/>
      <c r="D151" s="549"/>
      <c r="E151" s="549"/>
      <c r="F151" s="801" t="s">
        <v>324</v>
      </c>
      <c r="G151" s="801"/>
      <c r="H151" s="801"/>
      <c r="I151" s="801"/>
      <c r="J151" s="801"/>
      <c r="K151" s="551"/>
      <c r="L151" s="552">
        <v>33912</v>
      </c>
      <c r="M151" s="552">
        <v>35778</v>
      </c>
      <c r="N151" s="553"/>
      <c r="O151" s="554"/>
      <c r="Q151" s="512"/>
      <c r="R151" s="548"/>
      <c r="S151" s="586" t="s">
        <v>837</v>
      </c>
      <c r="T151" s="586" t="s">
        <v>541</v>
      </c>
      <c r="U151" s="586" t="s">
        <v>552</v>
      </c>
      <c r="V151" s="586" t="s">
        <v>908</v>
      </c>
      <c r="W151" s="587" t="s">
        <v>554</v>
      </c>
      <c r="X151" s="265">
        <v>285</v>
      </c>
    </row>
    <row r="152" spans="1:24" ht="14.25">
      <c r="A152" s="549"/>
      <c r="B152" s="549"/>
      <c r="C152" s="549"/>
      <c r="D152" s="549"/>
      <c r="E152" s="549"/>
      <c r="F152" s="549"/>
      <c r="G152" s="801" t="s">
        <v>325</v>
      </c>
      <c r="H152" s="801"/>
      <c r="I152" s="801"/>
      <c r="J152" s="801"/>
      <c r="K152" s="551"/>
      <c r="L152" s="552">
        <v>3324</v>
      </c>
      <c r="M152" s="552">
        <v>1405</v>
      </c>
      <c r="N152" s="553"/>
      <c r="O152" s="554"/>
      <c r="Q152" s="512"/>
      <c r="R152" s="548"/>
      <c r="S152" s="586" t="s">
        <v>837</v>
      </c>
      <c r="T152" s="586" t="s">
        <v>541</v>
      </c>
      <c r="U152" s="586" t="s">
        <v>552</v>
      </c>
      <c r="V152" s="586" t="s">
        <v>909</v>
      </c>
      <c r="W152" s="587" t="s">
        <v>554</v>
      </c>
      <c r="X152" s="265">
        <v>159</v>
      </c>
    </row>
    <row r="153" spans="1:24">
      <c r="A153" s="549"/>
      <c r="B153" s="549"/>
      <c r="C153" s="555"/>
      <c r="D153" s="555"/>
      <c r="E153" s="555"/>
      <c r="F153" s="555"/>
      <c r="G153" s="799" t="s">
        <v>326</v>
      </c>
      <c r="H153" s="799"/>
      <c r="I153" s="799"/>
      <c r="J153" s="799"/>
      <c r="K153" s="557"/>
      <c r="L153" s="558">
        <v>8434</v>
      </c>
      <c r="M153" s="558">
        <v>10836</v>
      </c>
      <c r="N153" s="559"/>
      <c r="O153" s="560"/>
      <c r="Q153" s="512"/>
      <c r="R153" s="548"/>
      <c r="S153" s="586" t="s">
        <v>837</v>
      </c>
      <c r="T153" s="586" t="s">
        <v>541</v>
      </c>
      <c r="U153" s="586" t="s">
        <v>552</v>
      </c>
      <c r="V153" s="586" t="s">
        <v>910</v>
      </c>
      <c r="W153" s="587" t="s">
        <v>554</v>
      </c>
      <c r="X153" s="265">
        <v>668</v>
      </c>
    </row>
    <row r="154" spans="1:24">
      <c r="A154" s="549"/>
      <c r="B154" s="549"/>
      <c r="C154" s="555"/>
      <c r="D154" s="555"/>
      <c r="E154" s="555"/>
      <c r="F154" s="555"/>
      <c r="G154" s="799" t="s">
        <v>327</v>
      </c>
      <c r="H154" s="799"/>
      <c r="I154" s="799"/>
      <c r="J154" s="799"/>
      <c r="K154" s="557"/>
      <c r="L154" s="558">
        <v>2160</v>
      </c>
      <c r="M154" s="558">
        <v>2937</v>
      </c>
      <c r="N154" s="559"/>
      <c r="O154" s="560"/>
      <c r="Q154" s="512"/>
      <c r="R154" s="548"/>
      <c r="S154" s="586" t="s">
        <v>837</v>
      </c>
      <c r="T154" s="586" t="s">
        <v>541</v>
      </c>
      <c r="U154" s="586" t="s">
        <v>552</v>
      </c>
      <c r="V154" s="586" t="s">
        <v>911</v>
      </c>
      <c r="W154" s="587" t="s">
        <v>554</v>
      </c>
      <c r="X154" s="265">
        <v>277</v>
      </c>
    </row>
    <row r="155" spans="1:24" ht="14.25">
      <c r="A155" s="549"/>
      <c r="B155" s="549"/>
      <c r="C155" s="549"/>
      <c r="D155" s="549"/>
      <c r="E155" s="549"/>
      <c r="F155" s="549"/>
      <c r="G155" s="801" t="s">
        <v>328</v>
      </c>
      <c r="H155" s="801"/>
      <c r="I155" s="801"/>
      <c r="J155" s="801"/>
      <c r="K155" s="551"/>
      <c r="L155" s="552">
        <v>19993</v>
      </c>
      <c r="M155" s="552">
        <v>20600</v>
      </c>
      <c r="N155" s="553"/>
      <c r="O155" s="554"/>
      <c r="Q155" s="512"/>
      <c r="R155" s="548"/>
      <c r="S155" s="586" t="s">
        <v>837</v>
      </c>
      <c r="T155" s="586" t="s">
        <v>541</v>
      </c>
      <c r="U155" s="586" t="s">
        <v>552</v>
      </c>
      <c r="V155" s="586" t="s">
        <v>912</v>
      </c>
      <c r="W155" s="587" t="s">
        <v>554</v>
      </c>
      <c r="X155" s="265">
        <v>191</v>
      </c>
    </row>
    <row r="156" spans="1:24">
      <c r="A156" s="549"/>
      <c r="B156" s="549"/>
      <c r="C156" s="555"/>
      <c r="D156" s="555"/>
      <c r="E156" s="555"/>
      <c r="F156" s="555"/>
      <c r="G156" s="555"/>
      <c r="H156" s="799" t="s">
        <v>329</v>
      </c>
      <c r="I156" s="799"/>
      <c r="J156" s="799"/>
      <c r="K156" s="557"/>
      <c r="L156" s="558">
        <v>2858</v>
      </c>
      <c r="M156" s="558">
        <v>2706</v>
      </c>
      <c r="N156" s="559"/>
      <c r="O156" s="560"/>
      <c r="Q156" s="512"/>
      <c r="R156" s="548"/>
      <c r="S156" s="586" t="s">
        <v>837</v>
      </c>
      <c r="T156" s="586" t="s">
        <v>541</v>
      </c>
      <c r="U156" s="586" t="s">
        <v>552</v>
      </c>
      <c r="V156" s="586" t="s">
        <v>913</v>
      </c>
      <c r="W156" s="587" t="s">
        <v>554</v>
      </c>
      <c r="X156" s="265">
        <v>261</v>
      </c>
    </row>
    <row r="157" spans="1:24">
      <c r="A157" s="549"/>
      <c r="B157" s="549"/>
      <c r="C157" s="555"/>
      <c r="D157" s="555"/>
      <c r="E157" s="555"/>
      <c r="F157" s="555"/>
      <c r="G157" s="555"/>
      <c r="H157" s="799" t="s">
        <v>330</v>
      </c>
      <c r="I157" s="799"/>
      <c r="J157" s="799"/>
      <c r="K157" s="557"/>
      <c r="L157" s="558">
        <v>2250</v>
      </c>
      <c r="M157" s="558">
        <v>1693</v>
      </c>
      <c r="N157" s="559"/>
      <c r="O157" s="560"/>
      <c r="Q157" s="512"/>
      <c r="R157" s="548"/>
      <c r="S157" s="586" t="s">
        <v>837</v>
      </c>
      <c r="T157" s="586" t="s">
        <v>541</v>
      </c>
      <c r="U157" s="586" t="s">
        <v>552</v>
      </c>
      <c r="V157" s="586" t="s">
        <v>610</v>
      </c>
      <c r="W157" s="587" t="s">
        <v>554</v>
      </c>
      <c r="X157" s="265">
        <v>6392</v>
      </c>
    </row>
    <row r="158" spans="1:24">
      <c r="A158" s="549"/>
      <c r="B158" s="549"/>
      <c r="C158" s="555"/>
      <c r="D158" s="555"/>
      <c r="E158" s="555"/>
      <c r="F158" s="555"/>
      <c r="G158" s="555"/>
      <c r="H158" s="799" t="s">
        <v>331</v>
      </c>
      <c r="I158" s="799"/>
      <c r="J158" s="799"/>
      <c r="K158" s="557"/>
      <c r="L158" s="558">
        <v>3098</v>
      </c>
      <c r="M158" s="558">
        <v>3539</v>
      </c>
      <c r="N158" s="559"/>
      <c r="O158" s="560"/>
      <c r="Q158" s="512"/>
      <c r="R158" s="548"/>
      <c r="S158" s="586" t="s">
        <v>837</v>
      </c>
      <c r="T158" s="586" t="s">
        <v>541</v>
      </c>
      <c r="U158" s="586" t="s">
        <v>552</v>
      </c>
      <c r="V158" s="586" t="s">
        <v>914</v>
      </c>
      <c r="W158" s="587" t="s">
        <v>554</v>
      </c>
      <c r="X158" s="265">
        <v>2603</v>
      </c>
    </row>
    <row r="159" spans="1:24">
      <c r="A159" s="549"/>
      <c r="B159" s="549"/>
      <c r="C159" s="555"/>
      <c r="D159" s="555"/>
      <c r="E159" s="555"/>
      <c r="F159" s="555"/>
      <c r="G159" s="555"/>
      <c r="H159" s="799" t="s">
        <v>332</v>
      </c>
      <c r="I159" s="799"/>
      <c r="J159" s="799"/>
      <c r="K159" s="557"/>
      <c r="L159" s="558">
        <v>11787</v>
      </c>
      <c r="M159" s="558">
        <v>12661</v>
      </c>
      <c r="N159" s="559"/>
      <c r="O159" s="560"/>
      <c r="Q159" s="512"/>
      <c r="R159" s="548"/>
      <c r="S159" s="586" t="s">
        <v>837</v>
      </c>
      <c r="T159" s="586" t="s">
        <v>541</v>
      </c>
      <c r="U159" s="586" t="s">
        <v>552</v>
      </c>
      <c r="V159" s="586" t="s">
        <v>915</v>
      </c>
      <c r="W159" s="587" t="s">
        <v>554</v>
      </c>
      <c r="X159" s="265">
        <v>1621</v>
      </c>
    </row>
    <row r="160" spans="1:24" ht="14.25">
      <c r="A160" s="549"/>
      <c r="B160" s="549"/>
      <c r="C160" s="549"/>
      <c r="D160" s="549"/>
      <c r="E160" s="549"/>
      <c r="F160" s="801" t="s">
        <v>333</v>
      </c>
      <c r="G160" s="801"/>
      <c r="H160" s="801"/>
      <c r="I160" s="801"/>
      <c r="J160" s="801"/>
      <c r="K160" s="551"/>
      <c r="L160" s="552">
        <v>47759</v>
      </c>
      <c r="M160" s="552">
        <v>50575</v>
      </c>
      <c r="N160" s="553"/>
      <c r="O160" s="554"/>
      <c r="Q160" s="512"/>
      <c r="R160" s="548"/>
      <c r="S160" s="586" t="s">
        <v>837</v>
      </c>
      <c r="T160" s="586" t="s">
        <v>541</v>
      </c>
      <c r="U160" s="586" t="s">
        <v>552</v>
      </c>
      <c r="V160" s="586" t="s">
        <v>916</v>
      </c>
      <c r="W160" s="587" t="s">
        <v>554</v>
      </c>
      <c r="X160" s="265">
        <v>16</v>
      </c>
    </row>
    <row r="161" spans="1:24" ht="14.25">
      <c r="A161" s="549"/>
      <c r="B161" s="549"/>
      <c r="C161" s="549"/>
      <c r="D161" s="549"/>
      <c r="E161" s="549"/>
      <c r="F161" s="549"/>
      <c r="G161" s="801" t="s">
        <v>334</v>
      </c>
      <c r="H161" s="801"/>
      <c r="I161" s="801"/>
      <c r="J161" s="801"/>
      <c r="K161" s="551"/>
      <c r="L161" s="552">
        <v>24471</v>
      </c>
      <c r="M161" s="552">
        <v>25193</v>
      </c>
      <c r="N161" s="553"/>
      <c r="O161" s="554"/>
      <c r="Q161" s="512"/>
      <c r="R161" s="548"/>
      <c r="S161" s="586" t="s">
        <v>837</v>
      </c>
      <c r="T161" s="586" t="s">
        <v>541</v>
      </c>
      <c r="U161" s="586" t="s">
        <v>552</v>
      </c>
      <c r="V161" s="586" t="s">
        <v>917</v>
      </c>
      <c r="W161" s="587" t="s">
        <v>554</v>
      </c>
      <c r="X161" s="265">
        <v>266</v>
      </c>
    </row>
    <row r="162" spans="1:24">
      <c r="A162" s="549"/>
      <c r="B162" s="549"/>
      <c r="C162" s="555"/>
      <c r="D162" s="555"/>
      <c r="E162" s="555"/>
      <c r="F162" s="555"/>
      <c r="G162" s="555"/>
      <c r="H162" s="799" t="s">
        <v>335</v>
      </c>
      <c r="I162" s="799"/>
      <c r="J162" s="799"/>
      <c r="K162" s="557"/>
      <c r="L162" s="558">
        <v>3943</v>
      </c>
      <c r="M162" s="558">
        <v>4058</v>
      </c>
      <c r="N162" s="559"/>
      <c r="O162" s="560"/>
      <c r="Q162" s="512"/>
      <c r="R162" s="548"/>
      <c r="S162" s="586" t="s">
        <v>837</v>
      </c>
      <c r="T162" s="586" t="s">
        <v>541</v>
      </c>
      <c r="U162" s="586" t="s">
        <v>552</v>
      </c>
      <c r="V162" s="586" t="s">
        <v>918</v>
      </c>
      <c r="W162" s="587" t="s">
        <v>554</v>
      </c>
      <c r="X162" s="265">
        <v>227</v>
      </c>
    </row>
    <row r="163" spans="1:24">
      <c r="A163" s="549"/>
      <c r="B163" s="549"/>
      <c r="C163" s="555"/>
      <c r="D163" s="555"/>
      <c r="E163" s="555"/>
      <c r="F163" s="555"/>
      <c r="G163" s="555"/>
      <c r="H163" s="799" t="s">
        <v>336</v>
      </c>
      <c r="I163" s="799"/>
      <c r="J163" s="799"/>
      <c r="K163" s="557"/>
      <c r="L163" s="558">
        <v>5214</v>
      </c>
      <c r="M163" s="558">
        <v>5175</v>
      </c>
      <c r="N163" s="559"/>
      <c r="O163" s="560"/>
      <c r="Q163" s="512"/>
      <c r="R163" s="548"/>
      <c r="S163" s="586" t="s">
        <v>837</v>
      </c>
      <c r="T163" s="586" t="s">
        <v>541</v>
      </c>
      <c r="U163" s="586" t="s">
        <v>552</v>
      </c>
      <c r="V163" s="586" t="s">
        <v>919</v>
      </c>
      <c r="W163" s="587" t="s">
        <v>554</v>
      </c>
      <c r="X163" s="265">
        <v>358</v>
      </c>
    </row>
    <row r="164" spans="1:24">
      <c r="A164" s="549"/>
      <c r="B164" s="549"/>
      <c r="C164" s="555"/>
      <c r="D164" s="555"/>
      <c r="E164" s="555"/>
      <c r="F164" s="555"/>
      <c r="G164" s="555"/>
      <c r="H164" s="799" t="s">
        <v>337</v>
      </c>
      <c r="I164" s="799"/>
      <c r="J164" s="799"/>
      <c r="K164" s="557"/>
      <c r="L164" s="558">
        <v>2392</v>
      </c>
      <c r="M164" s="558">
        <v>2551</v>
      </c>
      <c r="N164" s="559"/>
      <c r="O164" s="560"/>
      <c r="Q164" s="512"/>
      <c r="R164" s="548"/>
      <c r="S164" s="586" t="s">
        <v>837</v>
      </c>
      <c r="T164" s="586" t="s">
        <v>541</v>
      </c>
      <c r="U164" s="586" t="s">
        <v>552</v>
      </c>
      <c r="V164" s="586" t="s">
        <v>920</v>
      </c>
      <c r="W164" s="587" t="s">
        <v>554</v>
      </c>
      <c r="X164" s="265">
        <v>729</v>
      </c>
    </row>
    <row r="165" spans="1:24">
      <c r="A165" s="549"/>
      <c r="B165" s="549"/>
      <c r="C165" s="555"/>
      <c r="D165" s="555"/>
      <c r="E165" s="555"/>
      <c r="F165" s="555"/>
      <c r="G165" s="555"/>
      <c r="H165" s="799" t="s">
        <v>148</v>
      </c>
      <c r="I165" s="799"/>
      <c r="J165" s="799"/>
      <c r="K165" s="557"/>
      <c r="L165" s="558">
        <v>1651</v>
      </c>
      <c r="M165" s="558">
        <v>1692</v>
      </c>
      <c r="N165" s="559"/>
      <c r="O165" s="560"/>
      <c r="Q165" s="512"/>
      <c r="R165" s="548"/>
      <c r="S165" s="586" t="s">
        <v>837</v>
      </c>
      <c r="T165" s="586" t="s">
        <v>541</v>
      </c>
      <c r="U165" s="586" t="s">
        <v>552</v>
      </c>
      <c r="V165" s="586" t="s">
        <v>921</v>
      </c>
      <c r="W165" s="587" t="s">
        <v>554</v>
      </c>
      <c r="X165" s="265">
        <v>573</v>
      </c>
    </row>
    <row r="166" spans="1:24">
      <c r="A166" s="549"/>
      <c r="B166" s="549"/>
      <c r="C166" s="555"/>
      <c r="D166" s="555"/>
      <c r="E166" s="555"/>
      <c r="F166" s="555"/>
      <c r="G166" s="555"/>
      <c r="H166" s="814" t="s">
        <v>501</v>
      </c>
      <c r="I166" s="799"/>
      <c r="J166" s="799"/>
      <c r="K166" s="557"/>
      <c r="L166" s="558">
        <v>11270</v>
      </c>
      <c r="M166" s="558">
        <v>11717</v>
      </c>
      <c r="N166" s="559"/>
      <c r="O166" s="560"/>
      <c r="Q166" s="512"/>
      <c r="R166" s="548"/>
      <c r="S166" s="586" t="s">
        <v>837</v>
      </c>
      <c r="T166" s="586" t="s">
        <v>541</v>
      </c>
      <c r="U166" s="586" t="s">
        <v>552</v>
      </c>
      <c r="V166" s="586" t="s">
        <v>611</v>
      </c>
      <c r="W166" s="587" t="s">
        <v>554</v>
      </c>
      <c r="X166" s="265">
        <v>44845</v>
      </c>
    </row>
    <row r="167" spans="1:24" ht="14.25">
      <c r="A167" s="549"/>
      <c r="B167" s="549"/>
      <c r="C167" s="549"/>
      <c r="D167" s="549"/>
      <c r="E167" s="549"/>
      <c r="F167" s="549"/>
      <c r="G167" s="801" t="s">
        <v>502</v>
      </c>
      <c r="H167" s="801"/>
      <c r="I167" s="801"/>
      <c r="J167" s="801"/>
      <c r="K167" s="551"/>
      <c r="L167" s="552">
        <v>3939</v>
      </c>
      <c r="M167" s="552">
        <v>3996</v>
      </c>
      <c r="N167" s="553"/>
      <c r="O167" s="554"/>
      <c r="Q167" s="512"/>
      <c r="R167" s="548"/>
      <c r="S167" s="586" t="s">
        <v>837</v>
      </c>
      <c r="T167" s="586" t="s">
        <v>541</v>
      </c>
      <c r="U167" s="586" t="s">
        <v>552</v>
      </c>
      <c r="V167" s="586" t="s">
        <v>612</v>
      </c>
      <c r="W167" s="587" t="s">
        <v>554</v>
      </c>
      <c r="X167" s="265">
        <v>8648</v>
      </c>
    </row>
    <row r="168" spans="1:24" ht="14.25">
      <c r="A168" s="549"/>
      <c r="B168" s="549"/>
      <c r="C168" s="549"/>
      <c r="D168" s="549"/>
      <c r="E168" s="549"/>
      <c r="F168" s="550"/>
      <c r="G168" s="801" t="s">
        <v>503</v>
      </c>
      <c r="H168" s="801"/>
      <c r="I168" s="801"/>
      <c r="J168" s="801"/>
      <c r="K168" s="551"/>
      <c r="L168" s="552">
        <v>14492</v>
      </c>
      <c r="M168" s="552">
        <v>18128</v>
      </c>
      <c r="N168" s="553"/>
      <c r="O168" s="554"/>
      <c r="Q168" s="512"/>
      <c r="R168" s="548"/>
      <c r="S168" s="586" t="s">
        <v>837</v>
      </c>
      <c r="T168" s="586" t="s">
        <v>541</v>
      </c>
      <c r="U168" s="586" t="s">
        <v>552</v>
      </c>
      <c r="V168" s="586" t="s">
        <v>922</v>
      </c>
      <c r="W168" s="587" t="s">
        <v>554</v>
      </c>
      <c r="X168" s="265">
        <v>3000</v>
      </c>
    </row>
    <row r="169" spans="1:24">
      <c r="A169" s="549"/>
      <c r="B169" s="549"/>
      <c r="C169" s="555"/>
      <c r="D169" s="555"/>
      <c r="E169" s="555"/>
      <c r="F169" s="556"/>
      <c r="G169" s="555"/>
      <c r="H169" s="799" t="s">
        <v>249</v>
      </c>
      <c r="I169" s="799"/>
      <c r="J169" s="799"/>
      <c r="K169" s="557"/>
      <c r="L169" s="558">
        <v>4093</v>
      </c>
      <c r="M169" s="558">
        <v>4717</v>
      </c>
      <c r="N169" s="559"/>
      <c r="O169" s="560"/>
      <c r="Q169" s="512"/>
      <c r="R169" s="548"/>
      <c r="S169" s="586" t="s">
        <v>837</v>
      </c>
      <c r="T169" s="586" t="s">
        <v>541</v>
      </c>
      <c r="U169" s="586" t="s">
        <v>552</v>
      </c>
      <c r="V169" s="586" t="s">
        <v>923</v>
      </c>
      <c r="W169" s="587" t="s">
        <v>554</v>
      </c>
      <c r="X169" s="265">
        <v>309</v>
      </c>
    </row>
    <row r="170" spans="1:24">
      <c r="A170" s="549"/>
      <c r="B170" s="549"/>
      <c r="C170" s="555"/>
      <c r="D170" s="555"/>
      <c r="E170" s="555"/>
      <c r="F170" s="556"/>
      <c r="G170" s="555"/>
      <c r="H170" s="799" t="s">
        <v>294</v>
      </c>
      <c r="I170" s="799"/>
      <c r="J170" s="799"/>
      <c r="K170" s="557"/>
      <c r="L170" s="558">
        <v>201</v>
      </c>
      <c r="M170" s="558">
        <v>462</v>
      </c>
      <c r="N170" s="559"/>
      <c r="O170" s="560"/>
      <c r="Q170" s="512"/>
      <c r="R170" s="548"/>
      <c r="S170" s="586" t="s">
        <v>837</v>
      </c>
      <c r="T170" s="586" t="s">
        <v>541</v>
      </c>
      <c r="U170" s="586" t="s">
        <v>552</v>
      </c>
      <c r="V170" s="586" t="s">
        <v>924</v>
      </c>
      <c r="W170" s="587" t="s">
        <v>554</v>
      </c>
      <c r="X170" s="265">
        <v>2792</v>
      </c>
    </row>
    <row r="171" spans="1:24">
      <c r="A171" s="549"/>
      <c r="B171" s="549"/>
      <c r="C171" s="555"/>
      <c r="D171" s="555"/>
      <c r="E171" s="555"/>
      <c r="F171" s="556"/>
      <c r="G171" s="555"/>
      <c r="H171" s="799" t="s">
        <v>304</v>
      </c>
      <c r="I171" s="799"/>
      <c r="J171" s="799"/>
      <c r="K171" s="557"/>
      <c r="L171" s="558">
        <v>286</v>
      </c>
      <c r="M171" s="558">
        <v>496</v>
      </c>
      <c r="N171" s="559"/>
      <c r="O171" s="560"/>
      <c r="Q171" s="512"/>
      <c r="R171" s="548"/>
      <c r="S171" s="586" t="s">
        <v>837</v>
      </c>
      <c r="T171" s="586" t="s">
        <v>541</v>
      </c>
      <c r="U171" s="586" t="s">
        <v>552</v>
      </c>
      <c r="V171" s="586" t="s">
        <v>925</v>
      </c>
      <c r="W171" s="587" t="s">
        <v>554</v>
      </c>
      <c r="X171" s="265">
        <v>234</v>
      </c>
    </row>
    <row r="172" spans="1:24">
      <c r="A172" s="549"/>
      <c r="B172" s="549"/>
      <c r="C172" s="555"/>
      <c r="D172" s="555"/>
      <c r="E172" s="555"/>
      <c r="F172" s="556"/>
      <c r="G172" s="555"/>
      <c r="H172" s="799" t="s">
        <v>324</v>
      </c>
      <c r="I172" s="799"/>
      <c r="J172" s="799"/>
      <c r="K172" s="557"/>
      <c r="L172" s="558">
        <v>829</v>
      </c>
      <c r="M172" s="558">
        <v>1502</v>
      </c>
      <c r="N172" s="559"/>
      <c r="O172" s="560"/>
      <c r="Q172" s="512"/>
      <c r="R172" s="548"/>
      <c r="S172" s="586" t="s">
        <v>837</v>
      </c>
      <c r="T172" s="586" t="s">
        <v>541</v>
      </c>
      <c r="U172" s="586" t="s">
        <v>552</v>
      </c>
      <c r="V172" s="586" t="s">
        <v>926</v>
      </c>
      <c r="W172" s="587" t="s">
        <v>554</v>
      </c>
      <c r="X172" s="265">
        <v>4</v>
      </c>
    </row>
    <row r="173" spans="1:24" ht="14.25">
      <c r="A173" s="549"/>
      <c r="B173" s="549"/>
      <c r="C173" s="549"/>
      <c r="D173" s="549"/>
      <c r="E173" s="549"/>
      <c r="F173" s="550"/>
      <c r="G173" s="549"/>
      <c r="H173" s="801" t="s">
        <v>338</v>
      </c>
      <c r="I173" s="801"/>
      <c r="J173" s="801"/>
      <c r="K173" s="551"/>
      <c r="L173" s="552">
        <v>459</v>
      </c>
      <c r="M173" s="552">
        <v>1000</v>
      </c>
      <c r="N173" s="553"/>
      <c r="O173" s="554"/>
      <c r="Q173" s="512"/>
      <c r="R173" s="548"/>
      <c r="S173" s="586" t="s">
        <v>837</v>
      </c>
      <c r="T173" s="586" t="s">
        <v>541</v>
      </c>
      <c r="U173" s="586" t="s">
        <v>552</v>
      </c>
      <c r="V173" s="586" t="s">
        <v>927</v>
      </c>
      <c r="W173" s="587" t="s">
        <v>554</v>
      </c>
      <c r="X173" s="265">
        <v>125</v>
      </c>
    </row>
    <row r="174" spans="1:24">
      <c r="A174" s="549"/>
      <c r="B174" s="549"/>
      <c r="C174" s="555"/>
      <c r="D174" s="555"/>
      <c r="E174" s="555"/>
      <c r="F174" s="556"/>
      <c r="G174" s="555"/>
      <c r="H174" s="799" t="s">
        <v>339</v>
      </c>
      <c r="I174" s="799"/>
      <c r="J174" s="799"/>
      <c r="K174" s="557"/>
      <c r="L174" s="558">
        <v>4566</v>
      </c>
      <c r="M174" s="558">
        <v>4026</v>
      </c>
      <c r="N174" s="559"/>
      <c r="O174" s="560"/>
      <c r="Q174" s="512"/>
      <c r="R174" s="548"/>
      <c r="S174" s="586" t="s">
        <v>837</v>
      </c>
      <c r="T174" s="586" t="s">
        <v>541</v>
      </c>
      <c r="U174" s="586" t="s">
        <v>552</v>
      </c>
      <c r="V174" s="586" t="s">
        <v>928</v>
      </c>
      <c r="W174" s="587" t="s">
        <v>554</v>
      </c>
      <c r="X174" s="265">
        <v>255</v>
      </c>
    </row>
    <row r="175" spans="1:24">
      <c r="A175" s="549"/>
      <c r="B175" s="549"/>
      <c r="C175" s="555"/>
      <c r="D175" s="555"/>
      <c r="E175" s="555"/>
      <c r="F175" s="556"/>
      <c r="G175" s="555"/>
      <c r="H175" s="799" t="s">
        <v>340</v>
      </c>
      <c r="I175" s="799"/>
      <c r="J175" s="799"/>
      <c r="K175" s="557"/>
      <c r="L175" s="558">
        <v>4058</v>
      </c>
      <c r="M175" s="558">
        <v>5925</v>
      </c>
      <c r="N175" s="559"/>
      <c r="O175" s="560"/>
      <c r="Q175" s="512"/>
      <c r="R175" s="548"/>
      <c r="S175" s="586" t="s">
        <v>837</v>
      </c>
      <c r="T175" s="586" t="s">
        <v>541</v>
      </c>
      <c r="U175" s="586" t="s">
        <v>552</v>
      </c>
      <c r="V175" s="586" t="s">
        <v>929</v>
      </c>
      <c r="W175" s="587" t="s">
        <v>554</v>
      </c>
      <c r="X175" s="265">
        <v>1325</v>
      </c>
    </row>
    <row r="176" spans="1:24" ht="14.25">
      <c r="A176" s="549"/>
      <c r="B176" s="549"/>
      <c r="C176" s="549"/>
      <c r="D176" s="549"/>
      <c r="E176" s="549"/>
      <c r="F176" s="550"/>
      <c r="G176" s="801" t="s">
        <v>234</v>
      </c>
      <c r="H176" s="801"/>
      <c r="I176" s="801"/>
      <c r="J176" s="801"/>
      <c r="K176" s="551"/>
      <c r="L176" s="552">
        <v>4856</v>
      </c>
      <c r="M176" s="552">
        <v>3258</v>
      </c>
      <c r="N176" s="553"/>
      <c r="O176" s="554"/>
      <c r="Q176" s="512"/>
      <c r="R176" s="548"/>
      <c r="S176" s="586" t="s">
        <v>837</v>
      </c>
      <c r="T176" s="586" t="s">
        <v>541</v>
      </c>
      <c r="U176" s="586" t="s">
        <v>552</v>
      </c>
      <c r="V176" s="586" t="s">
        <v>930</v>
      </c>
      <c r="W176" s="587" t="s">
        <v>554</v>
      </c>
      <c r="X176" s="265">
        <v>575</v>
      </c>
    </row>
    <row r="177" spans="1:24" ht="14.25">
      <c r="A177" s="549"/>
      <c r="B177" s="549"/>
      <c r="C177" s="549"/>
      <c r="D177" s="568"/>
      <c r="E177" s="166" t="s">
        <v>341</v>
      </c>
      <c r="F177" s="167"/>
      <c r="G177" s="167"/>
      <c r="H177" s="821" t="s">
        <v>342</v>
      </c>
      <c r="I177" s="821"/>
      <c r="J177" s="821"/>
      <c r="K177" s="551"/>
      <c r="L177" s="552">
        <v>19466</v>
      </c>
      <c r="M177" s="552">
        <v>22185</v>
      </c>
      <c r="N177" s="553"/>
      <c r="O177" s="554"/>
      <c r="Q177" s="512"/>
      <c r="R177" s="548"/>
      <c r="S177" s="586" t="s">
        <v>837</v>
      </c>
      <c r="T177" s="586" t="s">
        <v>541</v>
      </c>
      <c r="U177" s="586" t="s">
        <v>552</v>
      </c>
      <c r="V177" s="586" t="s">
        <v>931</v>
      </c>
      <c r="W177" s="587" t="s">
        <v>554</v>
      </c>
      <c r="X177" s="265">
        <v>30</v>
      </c>
    </row>
    <row r="178" spans="1:24" ht="14.25">
      <c r="A178" s="549"/>
      <c r="B178" s="549"/>
      <c r="C178" s="549"/>
      <c r="D178" s="568"/>
      <c r="E178" s="166" t="s">
        <v>341</v>
      </c>
      <c r="F178" s="167"/>
      <c r="G178" s="167"/>
      <c r="H178" s="821" t="s">
        <v>343</v>
      </c>
      <c r="I178" s="821"/>
      <c r="J178" s="821"/>
      <c r="K178" s="551"/>
      <c r="L178" s="552">
        <v>39244</v>
      </c>
      <c r="M178" s="552">
        <v>43795</v>
      </c>
      <c r="N178" s="553"/>
      <c r="O178" s="554"/>
      <c r="Q178" s="512"/>
      <c r="R178" s="548"/>
      <c r="S178" s="586" t="s">
        <v>837</v>
      </c>
      <c r="T178" s="586" t="s">
        <v>541</v>
      </c>
      <c r="U178" s="586" t="s">
        <v>552</v>
      </c>
      <c r="V178" s="586" t="s">
        <v>613</v>
      </c>
      <c r="W178" s="587" t="s">
        <v>554</v>
      </c>
      <c r="X178" s="265">
        <v>24284</v>
      </c>
    </row>
    <row r="179" spans="1:24" ht="14.25">
      <c r="A179" s="549"/>
      <c r="B179" s="549"/>
      <c r="C179" s="549"/>
      <c r="D179" s="568"/>
      <c r="E179" s="166" t="s">
        <v>341</v>
      </c>
      <c r="F179" s="167"/>
      <c r="G179" s="167"/>
      <c r="H179" s="821" t="s">
        <v>344</v>
      </c>
      <c r="I179" s="821"/>
      <c r="J179" s="821"/>
      <c r="K179" s="551"/>
      <c r="L179" s="552">
        <v>13601</v>
      </c>
      <c r="M179" s="552">
        <v>14033</v>
      </c>
      <c r="N179" s="553"/>
      <c r="O179" s="554"/>
      <c r="Q179" s="512"/>
      <c r="R179" s="548"/>
      <c r="S179" s="586" t="s">
        <v>837</v>
      </c>
      <c r="T179" s="586" t="s">
        <v>541</v>
      </c>
      <c r="U179" s="586" t="s">
        <v>552</v>
      </c>
      <c r="V179" s="586" t="s">
        <v>614</v>
      </c>
      <c r="W179" s="587" t="s">
        <v>554</v>
      </c>
      <c r="X179" s="265">
        <v>9657</v>
      </c>
    </row>
    <row r="180" spans="1:24" ht="14.25">
      <c r="A180" s="549"/>
      <c r="B180" s="549"/>
      <c r="C180" s="549"/>
      <c r="D180" s="568"/>
      <c r="E180" s="166" t="s">
        <v>341</v>
      </c>
      <c r="F180" s="167"/>
      <c r="G180" s="167"/>
      <c r="H180" s="821" t="s">
        <v>345</v>
      </c>
      <c r="I180" s="821"/>
      <c r="J180" s="821"/>
      <c r="K180" s="551"/>
      <c r="L180" s="552">
        <v>249421</v>
      </c>
      <c r="M180" s="552">
        <v>263237</v>
      </c>
      <c r="N180" s="553"/>
      <c r="O180" s="554"/>
      <c r="Q180" s="512"/>
      <c r="R180" s="548"/>
      <c r="S180" s="586" t="s">
        <v>837</v>
      </c>
      <c r="T180" s="586" t="s">
        <v>541</v>
      </c>
      <c r="U180" s="586" t="s">
        <v>552</v>
      </c>
      <c r="V180" s="586" t="s">
        <v>932</v>
      </c>
      <c r="W180" s="587" t="s">
        <v>554</v>
      </c>
      <c r="X180" s="265">
        <v>8837</v>
      </c>
    </row>
    <row r="181" spans="1:24" ht="14.25">
      <c r="A181" s="549"/>
      <c r="B181" s="549"/>
      <c r="C181" s="549"/>
      <c r="D181" s="568"/>
      <c r="E181" s="166" t="s">
        <v>341</v>
      </c>
      <c r="F181" s="167"/>
      <c r="G181" s="167"/>
      <c r="H181" s="821" t="s">
        <v>346</v>
      </c>
      <c r="I181" s="821"/>
      <c r="J181" s="821"/>
      <c r="K181" s="551"/>
      <c r="L181" s="552">
        <v>275479</v>
      </c>
      <c r="M181" s="552">
        <v>274640</v>
      </c>
      <c r="N181" s="553"/>
      <c r="O181" s="258"/>
      <c r="Q181" s="512"/>
      <c r="R181" s="548"/>
      <c r="S181" s="586" t="s">
        <v>837</v>
      </c>
      <c r="T181" s="586" t="s">
        <v>541</v>
      </c>
      <c r="U181" s="586" t="s">
        <v>552</v>
      </c>
      <c r="V181" s="586" t="s">
        <v>933</v>
      </c>
      <c r="W181" s="587" t="s">
        <v>554</v>
      </c>
      <c r="X181" s="265">
        <v>821</v>
      </c>
    </row>
    <row r="182" spans="1:24">
      <c r="A182" s="549"/>
      <c r="B182" s="549"/>
      <c r="C182" s="555"/>
      <c r="D182" s="555"/>
      <c r="E182" s="168"/>
      <c r="F182" s="168"/>
      <c r="G182" s="168"/>
      <c r="H182" s="168"/>
      <c r="I182" s="822" t="s">
        <v>347</v>
      </c>
      <c r="J182" s="822"/>
      <c r="K182" s="557"/>
      <c r="L182" s="558">
        <v>142166</v>
      </c>
      <c r="M182" s="558">
        <v>140970</v>
      </c>
      <c r="N182" s="559"/>
      <c r="O182" s="257"/>
      <c r="Q182" s="512"/>
      <c r="R182" s="548"/>
      <c r="S182" s="586" t="s">
        <v>837</v>
      </c>
      <c r="T182" s="586" t="s">
        <v>541</v>
      </c>
      <c r="U182" s="586" t="s">
        <v>552</v>
      </c>
      <c r="V182" s="586" t="s">
        <v>615</v>
      </c>
      <c r="W182" s="587" t="s">
        <v>554</v>
      </c>
      <c r="X182" s="265">
        <v>133</v>
      </c>
    </row>
    <row r="183" spans="1:24">
      <c r="A183" s="549"/>
      <c r="B183" s="549"/>
      <c r="C183" s="555"/>
      <c r="D183" s="555"/>
      <c r="E183" s="168"/>
      <c r="F183" s="168"/>
      <c r="G183" s="168"/>
      <c r="H183" s="169"/>
      <c r="I183" s="168"/>
      <c r="J183" s="169" t="s">
        <v>494</v>
      </c>
      <c r="K183" s="557"/>
      <c r="L183" s="558">
        <v>17178</v>
      </c>
      <c r="M183" s="558">
        <v>17046</v>
      </c>
      <c r="N183" s="559"/>
      <c r="O183" s="560"/>
      <c r="Q183" s="512"/>
      <c r="R183" s="548"/>
      <c r="S183" s="586" t="s">
        <v>837</v>
      </c>
      <c r="T183" s="586" t="s">
        <v>541</v>
      </c>
      <c r="U183" s="586" t="s">
        <v>552</v>
      </c>
      <c r="V183" s="586" t="s">
        <v>616</v>
      </c>
      <c r="W183" s="587" t="s">
        <v>554</v>
      </c>
      <c r="X183" s="265">
        <v>14493</v>
      </c>
    </row>
    <row r="184" spans="1:24">
      <c r="A184" s="549"/>
      <c r="B184" s="549"/>
      <c r="C184" s="555"/>
      <c r="D184" s="555"/>
      <c r="E184" s="168"/>
      <c r="F184" s="168"/>
      <c r="G184" s="168"/>
      <c r="H184" s="169"/>
      <c r="I184" s="168"/>
      <c r="J184" s="169" t="s">
        <v>504</v>
      </c>
      <c r="K184" s="557"/>
      <c r="L184" s="558">
        <v>23923</v>
      </c>
      <c r="M184" s="558">
        <v>27045</v>
      </c>
      <c r="N184" s="559"/>
      <c r="O184" s="560"/>
      <c r="Q184" s="512"/>
      <c r="R184" s="548"/>
      <c r="S184" s="586" t="s">
        <v>837</v>
      </c>
      <c r="T184" s="586" t="s">
        <v>541</v>
      </c>
      <c r="U184" s="586" t="s">
        <v>552</v>
      </c>
      <c r="V184" s="586" t="s">
        <v>934</v>
      </c>
      <c r="W184" s="587" t="s">
        <v>554</v>
      </c>
      <c r="X184" s="265">
        <v>4448</v>
      </c>
    </row>
    <row r="185" spans="1:24">
      <c r="A185" s="549"/>
      <c r="B185" s="549"/>
      <c r="C185" s="555"/>
      <c r="D185" s="555"/>
      <c r="E185" s="168"/>
      <c r="F185" s="168"/>
      <c r="G185" s="168"/>
      <c r="H185" s="169"/>
      <c r="I185" s="168"/>
      <c r="J185" s="169" t="s">
        <v>470</v>
      </c>
      <c r="K185" s="557"/>
      <c r="L185" s="558">
        <v>101065</v>
      </c>
      <c r="M185" s="558">
        <v>96878</v>
      </c>
      <c r="N185" s="559"/>
      <c r="O185" s="560"/>
      <c r="Q185" s="512"/>
      <c r="R185" s="548"/>
      <c r="S185" s="586" t="s">
        <v>837</v>
      </c>
      <c r="T185" s="586" t="s">
        <v>541</v>
      </c>
      <c r="U185" s="586" t="s">
        <v>552</v>
      </c>
      <c r="V185" s="586" t="s">
        <v>935</v>
      </c>
      <c r="W185" s="587" t="s">
        <v>554</v>
      </c>
      <c r="X185" s="265">
        <v>1523</v>
      </c>
    </row>
    <row r="186" spans="1:24">
      <c r="A186" s="549"/>
      <c r="B186" s="549"/>
      <c r="C186" s="555"/>
      <c r="D186" s="555"/>
      <c r="E186" s="168"/>
      <c r="F186" s="168"/>
      <c r="G186" s="168"/>
      <c r="H186" s="168"/>
      <c r="I186" s="822" t="s">
        <v>528</v>
      </c>
      <c r="J186" s="822"/>
      <c r="K186" s="557"/>
      <c r="L186" s="558">
        <v>133313</v>
      </c>
      <c r="M186" s="558">
        <v>133671</v>
      </c>
      <c r="N186" s="559"/>
      <c r="O186" s="560"/>
      <c r="Q186" s="512"/>
      <c r="R186" s="548"/>
      <c r="S186" s="586" t="s">
        <v>837</v>
      </c>
      <c r="T186" s="586" t="s">
        <v>541</v>
      </c>
      <c r="U186" s="586" t="s">
        <v>552</v>
      </c>
      <c r="V186" s="586" t="s">
        <v>936</v>
      </c>
      <c r="W186" s="587" t="s">
        <v>554</v>
      </c>
      <c r="X186" s="265">
        <v>900</v>
      </c>
    </row>
    <row r="187" spans="1:24" ht="14.25">
      <c r="A187" s="549"/>
      <c r="B187" s="549"/>
      <c r="C187" s="549"/>
      <c r="D187" s="549"/>
      <c r="E187" s="801" t="s">
        <v>348</v>
      </c>
      <c r="F187" s="801"/>
      <c r="G187" s="801"/>
      <c r="H187" s="801"/>
      <c r="I187" s="801"/>
      <c r="J187" s="801"/>
      <c r="K187" s="551"/>
      <c r="L187" s="552">
        <v>107820</v>
      </c>
      <c r="M187" s="552">
        <v>118844</v>
      </c>
      <c r="N187" s="553"/>
      <c r="O187" s="554"/>
      <c r="Q187" s="512"/>
      <c r="R187" s="548"/>
      <c r="S187" s="586" t="s">
        <v>837</v>
      </c>
      <c r="T187" s="586" t="s">
        <v>541</v>
      </c>
      <c r="U187" s="586" t="s">
        <v>552</v>
      </c>
      <c r="V187" s="586" t="s">
        <v>937</v>
      </c>
      <c r="W187" s="587" t="s">
        <v>554</v>
      </c>
      <c r="X187" s="265">
        <v>2220</v>
      </c>
    </row>
    <row r="188" spans="1:24">
      <c r="A188" s="549"/>
      <c r="B188" s="549"/>
      <c r="C188" s="555"/>
      <c r="D188" s="555"/>
      <c r="E188" s="555"/>
      <c r="F188" s="799" t="s">
        <v>349</v>
      </c>
      <c r="G188" s="799"/>
      <c r="H188" s="799"/>
      <c r="I188" s="799"/>
      <c r="J188" s="799"/>
      <c r="K188" s="557"/>
      <c r="L188" s="558">
        <v>45207</v>
      </c>
      <c r="M188" s="558">
        <v>52848</v>
      </c>
      <c r="N188" s="559"/>
      <c r="O188" s="560"/>
      <c r="Q188" s="512"/>
      <c r="R188" s="548"/>
      <c r="S188" s="586" t="s">
        <v>837</v>
      </c>
      <c r="T188" s="586" t="s">
        <v>541</v>
      </c>
      <c r="U188" s="586" t="s">
        <v>552</v>
      </c>
      <c r="V188" s="586" t="s">
        <v>938</v>
      </c>
      <c r="W188" s="587" t="s">
        <v>554</v>
      </c>
      <c r="X188" s="265">
        <v>44</v>
      </c>
    </row>
    <row r="189" spans="1:24">
      <c r="A189" s="549"/>
      <c r="B189" s="549"/>
      <c r="C189" s="555"/>
      <c r="D189" s="555"/>
      <c r="E189" s="555"/>
      <c r="F189" s="555"/>
      <c r="G189" s="799" t="s">
        <v>350</v>
      </c>
      <c r="H189" s="799"/>
      <c r="I189" s="799"/>
      <c r="J189" s="799"/>
      <c r="K189" s="557"/>
      <c r="L189" s="558">
        <v>20289</v>
      </c>
      <c r="M189" s="558">
        <v>25642</v>
      </c>
      <c r="N189" s="559"/>
      <c r="O189" s="560"/>
      <c r="Q189" s="512"/>
      <c r="R189" s="548"/>
      <c r="S189" s="586" t="s">
        <v>837</v>
      </c>
      <c r="T189" s="586" t="s">
        <v>541</v>
      </c>
      <c r="U189" s="586" t="s">
        <v>552</v>
      </c>
      <c r="V189" s="586" t="s">
        <v>939</v>
      </c>
      <c r="W189" s="587" t="s">
        <v>554</v>
      </c>
      <c r="X189" s="265">
        <v>1495</v>
      </c>
    </row>
    <row r="190" spans="1:24">
      <c r="A190" s="549"/>
      <c r="B190" s="549"/>
      <c r="C190" s="555"/>
      <c r="D190" s="555"/>
      <c r="E190" s="555"/>
      <c r="F190" s="555"/>
      <c r="G190" s="799" t="s">
        <v>351</v>
      </c>
      <c r="H190" s="799"/>
      <c r="I190" s="799"/>
      <c r="J190" s="799"/>
      <c r="K190" s="557"/>
      <c r="L190" s="558">
        <v>18563</v>
      </c>
      <c r="M190" s="558">
        <v>19997</v>
      </c>
      <c r="N190" s="559"/>
      <c r="O190" s="560"/>
      <c r="Q190" s="512"/>
      <c r="R190" s="548"/>
      <c r="S190" s="586" t="s">
        <v>837</v>
      </c>
      <c r="T190" s="586" t="s">
        <v>541</v>
      </c>
      <c r="U190" s="586" t="s">
        <v>552</v>
      </c>
      <c r="V190" s="586" t="s">
        <v>940</v>
      </c>
      <c r="W190" s="587" t="s">
        <v>554</v>
      </c>
      <c r="X190" s="265">
        <v>402</v>
      </c>
    </row>
    <row r="191" spans="1:24">
      <c r="A191" s="549"/>
      <c r="B191" s="549"/>
      <c r="C191" s="555"/>
      <c r="D191" s="555"/>
      <c r="E191" s="555"/>
      <c r="F191" s="555"/>
      <c r="G191" s="799" t="s">
        <v>352</v>
      </c>
      <c r="H191" s="799"/>
      <c r="I191" s="799"/>
      <c r="J191" s="799"/>
      <c r="K191" s="557"/>
      <c r="L191" s="558">
        <v>6354</v>
      </c>
      <c r="M191" s="558">
        <v>7209</v>
      </c>
      <c r="N191" s="559"/>
      <c r="O191" s="560"/>
      <c r="Q191" s="512"/>
      <c r="R191" s="548"/>
      <c r="S191" s="586" t="s">
        <v>837</v>
      </c>
      <c r="T191" s="586" t="s">
        <v>541</v>
      </c>
      <c r="U191" s="586" t="s">
        <v>552</v>
      </c>
      <c r="V191" s="586" t="s">
        <v>941</v>
      </c>
      <c r="W191" s="587" t="s">
        <v>554</v>
      </c>
      <c r="X191" s="265">
        <v>516</v>
      </c>
    </row>
    <row r="192" spans="1:24" ht="14.25">
      <c r="A192" s="549"/>
      <c r="B192" s="549"/>
      <c r="C192" s="549"/>
      <c r="D192" s="549"/>
      <c r="E192" s="549"/>
      <c r="F192" s="801" t="s">
        <v>353</v>
      </c>
      <c r="G192" s="801"/>
      <c r="H192" s="801"/>
      <c r="I192" s="801"/>
      <c r="J192" s="801"/>
      <c r="K192" s="551"/>
      <c r="L192" s="552">
        <v>62583</v>
      </c>
      <c r="M192" s="552">
        <v>65983</v>
      </c>
      <c r="N192" s="553"/>
      <c r="O192" s="554"/>
      <c r="Q192" s="512"/>
      <c r="R192" s="548"/>
      <c r="S192" s="586" t="s">
        <v>837</v>
      </c>
      <c r="T192" s="586" t="s">
        <v>541</v>
      </c>
      <c r="U192" s="586" t="s">
        <v>552</v>
      </c>
      <c r="V192" s="586" t="s">
        <v>942</v>
      </c>
      <c r="W192" s="587" t="s">
        <v>554</v>
      </c>
      <c r="X192" s="265">
        <v>498</v>
      </c>
    </row>
    <row r="193" spans="1:24">
      <c r="A193" s="549"/>
      <c r="B193" s="549"/>
      <c r="C193" s="555"/>
      <c r="D193" s="555"/>
      <c r="E193" s="555"/>
      <c r="F193" s="555"/>
      <c r="G193" s="799" t="s">
        <v>354</v>
      </c>
      <c r="H193" s="799"/>
      <c r="I193" s="799"/>
      <c r="J193" s="799"/>
      <c r="K193" s="557"/>
      <c r="L193" s="558">
        <v>37269</v>
      </c>
      <c r="M193" s="558">
        <v>39606</v>
      </c>
      <c r="N193" s="559"/>
      <c r="O193" s="560"/>
      <c r="Q193" s="512"/>
      <c r="R193" s="548"/>
      <c r="S193" s="586" t="s">
        <v>837</v>
      </c>
      <c r="T193" s="586" t="s">
        <v>541</v>
      </c>
      <c r="U193" s="586" t="s">
        <v>552</v>
      </c>
      <c r="V193" s="586" t="s">
        <v>943</v>
      </c>
      <c r="W193" s="587" t="s">
        <v>554</v>
      </c>
      <c r="X193" s="265">
        <v>352</v>
      </c>
    </row>
    <row r="194" spans="1:24">
      <c r="A194" s="549"/>
      <c r="B194" s="549"/>
      <c r="C194" s="555"/>
      <c r="D194" s="555"/>
      <c r="E194" s="555"/>
      <c r="F194" s="555"/>
      <c r="G194" s="799" t="s">
        <v>355</v>
      </c>
      <c r="H194" s="799"/>
      <c r="I194" s="799"/>
      <c r="J194" s="799"/>
      <c r="K194" s="557"/>
      <c r="L194" s="558">
        <v>19807</v>
      </c>
      <c r="M194" s="558">
        <v>21054</v>
      </c>
      <c r="N194" s="559"/>
      <c r="O194" s="560"/>
      <c r="Q194" s="512"/>
      <c r="R194" s="548"/>
      <c r="S194" s="586" t="s">
        <v>837</v>
      </c>
      <c r="T194" s="586" t="s">
        <v>541</v>
      </c>
      <c r="U194" s="586" t="s">
        <v>552</v>
      </c>
      <c r="V194" s="586" t="s">
        <v>944</v>
      </c>
      <c r="W194" s="587" t="s">
        <v>554</v>
      </c>
      <c r="X194" s="265">
        <v>2044</v>
      </c>
    </row>
    <row r="195" spans="1:24">
      <c r="A195" s="549"/>
      <c r="B195" s="549"/>
      <c r="C195" s="555"/>
      <c r="D195" s="555"/>
      <c r="E195" s="555"/>
      <c r="F195" s="555"/>
      <c r="G195" s="799" t="s">
        <v>356</v>
      </c>
      <c r="H195" s="799"/>
      <c r="I195" s="799"/>
      <c r="J195" s="799"/>
      <c r="K195" s="557"/>
      <c r="L195" s="558">
        <v>3208</v>
      </c>
      <c r="M195" s="558">
        <v>3076</v>
      </c>
      <c r="N195" s="559"/>
      <c r="O195" s="560"/>
      <c r="Q195" s="512"/>
      <c r="R195" s="548"/>
      <c r="S195" s="586" t="s">
        <v>837</v>
      </c>
      <c r="T195" s="586" t="s">
        <v>541</v>
      </c>
      <c r="U195" s="586" t="s">
        <v>552</v>
      </c>
      <c r="V195" s="586" t="s">
        <v>945</v>
      </c>
      <c r="W195" s="587" t="s">
        <v>554</v>
      </c>
      <c r="X195" s="265">
        <v>53</v>
      </c>
    </row>
    <row r="196" spans="1:24">
      <c r="A196" s="549"/>
      <c r="B196" s="549"/>
      <c r="C196" s="555"/>
      <c r="D196" s="555"/>
      <c r="E196" s="555"/>
      <c r="F196" s="555"/>
      <c r="G196" s="799" t="s">
        <v>357</v>
      </c>
      <c r="H196" s="799"/>
      <c r="I196" s="799"/>
      <c r="J196" s="799"/>
      <c r="K196" s="557"/>
      <c r="L196" s="558">
        <v>2299</v>
      </c>
      <c r="M196" s="558">
        <v>2246</v>
      </c>
      <c r="N196" s="559"/>
      <c r="O196" s="560"/>
      <c r="Q196" s="512"/>
      <c r="R196" s="548"/>
      <c r="S196" s="586" t="s">
        <v>837</v>
      </c>
      <c r="T196" s="586" t="s">
        <v>541</v>
      </c>
      <c r="U196" s="586" t="s">
        <v>552</v>
      </c>
      <c r="V196" s="586" t="s">
        <v>617</v>
      </c>
      <c r="W196" s="587" t="s">
        <v>554</v>
      </c>
      <c r="X196" s="265">
        <v>11913</v>
      </c>
    </row>
    <row r="197" spans="1:24" ht="14.25">
      <c r="A197" s="549"/>
      <c r="B197" s="549"/>
      <c r="C197" s="549"/>
      <c r="D197" s="549"/>
      <c r="E197" s="549"/>
      <c r="F197" s="801" t="s">
        <v>358</v>
      </c>
      <c r="G197" s="801"/>
      <c r="H197" s="801"/>
      <c r="I197" s="801"/>
      <c r="J197" s="801"/>
      <c r="K197" s="551"/>
      <c r="L197" s="552">
        <v>30</v>
      </c>
      <c r="M197" s="552">
        <v>13</v>
      </c>
      <c r="N197" s="553"/>
      <c r="O197" s="554"/>
      <c r="Q197" s="512"/>
      <c r="R197" s="548"/>
      <c r="S197" s="586" t="s">
        <v>837</v>
      </c>
      <c r="T197" s="586" t="s">
        <v>541</v>
      </c>
      <c r="U197" s="586" t="s">
        <v>552</v>
      </c>
      <c r="V197" s="586" t="s">
        <v>946</v>
      </c>
      <c r="W197" s="587" t="s">
        <v>554</v>
      </c>
      <c r="X197" s="265">
        <v>189</v>
      </c>
    </row>
    <row r="198" spans="1:24" ht="14.25">
      <c r="A198" s="549"/>
      <c r="B198" s="549"/>
      <c r="C198" s="549"/>
      <c r="D198" s="801" t="s">
        <v>471</v>
      </c>
      <c r="E198" s="801"/>
      <c r="F198" s="801"/>
      <c r="G198" s="801"/>
      <c r="H198" s="801"/>
      <c r="I198" s="801"/>
      <c r="J198" s="801"/>
      <c r="K198" s="551"/>
      <c r="L198" s="552">
        <v>612205</v>
      </c>
      <c r="M198" s="552">
        <v>642834</v>
      </c>
      <c r="N198" s="553"/>
      <c r="O198" s="554"/>
      <c r="Q198" s="512"/>
      <c r="R198" s="548"/>
      <c r="S198" s="586" t="s">
        <v>837</v>
      </c>
      <c r="T198" s="586" t="s">
        <v>541</v>
      </c>
      <c r="U198" s="586" t="s">
        <v>552</v>
      </c>
      <c r="V198" s="586" t="s">
        <v>947</v>
      </c>
      <c r="W198" s="587" t="s">
        <v>554</v>
      </c>
      <c r="X198" s="265">
        <v>706</v>
      </c>
    </row>
    <row r="199" spans="1:24" ht="14.25">
      <c r="A199" s="549"/>
      <c r="B199" s="549"/>
      <c r="C199" s="549"/>
      <c r="D199" s="549"/>
      <c r="E199" s="801" t="s">
        <v>359</v>
      </c>
      <c r="F199" s="801"/>
      <c r="G199" s="801"/>
      <c r="H199" s="801"/>
      <c r="I199" s="801"/>
      <c r="J199" s="801"/>
      <c r="K199" s="551"/>
      <c r="L199" s="552">
        <v>454524</v>
      </c>
      <c r="M199" s="552">
        <v>492391</v>
      </c>
      <c r="N199" s="553"/>
      <c r="O199" s="554"/>
      <c r="Q199" s="512"/>
      <c r="R199" s="548"/>
      <c r="S199" s="586" t="s">
        <v>837</v>
      </c>
      <c r="T199" s="586" t="s">
        <v>541</v>
      </c>
      <c r="U199" s="586" t="s">
        <v>552</v>
      </c>
      <c r="V199" s="586" t="s">
        <v>948</v>
      </c>
      <c r="W199" s="587" t="s">
        <v>554</v>
      </c>
      <c r="X199" s="265">
        <v>9669</v>
      </c>
    </row>
    <row r="200" spans="1:24" ht="14.25">
      <c r="A200" s="549"/>
      <c r="B200" s="549"/>
      <c r="C200" s="549"/>
      <c r="D200" s="549"/>
      <c r="E200" s="801" t="s">
        <v>360</v>
      </c>
      <c r="F200" s="801"/>
      <c r="G200" s="801"/>
      <c r="H200" s="801"/>
      <c r="I200" s="801"/>
      <c r="J200" s="801"/>
      <c r="K200" s="551"/>
      <c r="L200" s="552">
        <v>17828</v>
      </c>
      <c r="M200" s="552">
        <v>18510</v>
      </c>
      <c r="N200" s="553"/>
      <c r="O200" s="554"/>
      <c r="Q200" s="512"/>
      <c r="R200" s="548"/>
      <c r="S200" s="586" t="s">
        <v>837</v>
      </c>
      <c r="T200" s="586" t="s">
        <v>541</v>
      </c>
      <c r="U200" s="586" t="s">
        <v>552</v>
      </c>
      <c r="V200" s="586" t="s">
        <v>949</v>
      </c>
      <c r="W200" s="587" t="s">
        <v>554</v>
      </c>
      <c r="X200" s="265">
        <v>161</v>
      </c>
    </row>
    <row r="201" spans="1:24">
      <c r="A201" s="549"/>
      <c r="B201" s="549"/>
      <c r="C201" s="555"/>
      <c r="D201" s="555"/>
      <c r="E201" s="555"/>
      <c r="F201" s="799" t="s">
        <v>361</v>
      </c>
      <c r="G201" s="799"/>
      <c r="H201" s="799"/>
      <c r="I201" s="799"/>
      <c r="J201" s="799"/>
      <c r="K201" s="557"/>
      <c r="L201" s="558">
        <v>3693</v>
      </c>
      <c r="M201" s="558">
        <v>5987</v>
      </c>
      <c r="N201" s="559"/>
      <c r="O201" s="560"/>
      <c r="Q201" s="512"/>
      <c r="R201" s="548"/>
      <c r="S201" s="586" t="s">
        <v>837</v>
      </c>
      <c r="T201" s="586" t="s">
        <v>541</v>
      </c>
      <c r="U201" s="586" t="s">
        <v>552</v>
      </c>
      <c r="V201" s="586" t="s">
        <v>950</v>
      </c>
      <c r="W201" s="587" t="s">
        <v>554</v>
      </c>
      <c r="X201" s="265">
        <v>994</v>
      </c>
    </row>
    <row r="202" spans="1:24">
      <c r="A202" s="549"/>
      <c r="B202" s="549"/>
      <c r="C202" s="555"/>
      <c r="D202" s="555"/>
      <c r="E202" s="555"/>
      <c r="F202" s="799" t="s">
        <v>362</v>
      </c>
      <c r="G202" s="799"/>
      <c r="H202" s="799"/>
      <c r="I202" s="799"/>
      <c r="J202" s="799"/>
      <c r="K202" s="557"/>
      <c r="L202" s="558">
        <v>14135</v>
      </c>
      <c r="M202" s="558">
        <v>12523</v>
      </c>
      <c r="N202" s="559"/>
      <c r="O202" s="560"/>
      <c r="Q202" s="512"/>
      <c r="R202" s="548"/>
      <c r="S202" s="586" t="s">
        <v>837</v>
      </c>
      <c r="T202" s="586" t="s">
        <v>541</v>
      </c>
      <c r="U202" s="586" t="s">
        <v>552</v>
      </c>
      <c r="V202" s="586" t="s">
        <v>951</v>
      </c>
      <c r="W202" s="587" t="s">
        <v>554</v>
      </c>
      <c r="X202" s="265">
        <v>193</v>
      </c>
    </row>
    <row r="203" spans="1:24" ht="14.25">
      <c r="A203" s="549"/>
      <c r="B203" s="549"/>
      <c r="C203" s="549"/>
      <c r="D203" s="549"/>
      <c r="E203" s="801" t="s">
        <v>363</v>
      </c>
      <c r="F203" s="801"/>
      <c r="G203" s="801"/>
      <c r="H203" s="801"/>
      <c r="I203" s="801"/>
      <c r="J203" s="801"/>
      <c r="K203" s="551"/>
      <c r="L203" s="552">
        <v>9617</v>
      </c>
      <c r="M203" s="552">
        <v>7755</v>
      </c>
      <c r="N203" s="553"/>
      <c r="O203" s="554"/>
      <c r="Q203" s="512"/>
      <c r="R203" s="548"/>
      <c r="S203" s="586" t="s">
        <v>837</v>
      </c>
      <c r="T203" s="586" t="s">
        <v>541</v>
      </c>
      <c r="U203" s="586" t="s">
        <v>552</v>
      </c>
      <c r="V203" s="586" t="s">
        <v>618</v>
      </c>
      <c r="W203" s="587" t="s">
        <v>554</v>
      </c>
      <c r="X203" s="265">
        <v>12430</v>
      </c>
    </row>
    <row r="204" spans="1:24">
      <c r="A204" s="549"/>
      <c r="B204" s="549"/>
      <c r="C204" s="555"/>
      <c r="D204" s="555"/>
      <c r="E204" s="799" t="s">
        <v>364</v>
      </c>
      <c r="F204" s="799"/>
      <c r="G204" s="799"/>
      <c r="H204" s="799"/>
      <c r="I204" s="799"/>
      <c r="J204" s="799"/>
      <c r="K204" s="557"/>
      <c r="L204" s="558">
        <v>29097</v>
      </c>
      <c r="M204" s="558">
        <v>28309</v>
      </c>
      <c r="N204" s="559"/>
      <c r="O204" s="560"/>
      <c r="Q204" s="512"/>
      <c r="R204" s="548"/>
      <c r="S204" s="586" t="s">
        <v>837</v>
      </c>
      <c r="T204" s="586" t="s">
        <v>541</v>
      </c>
      <c r="U204" s="586" t="s">
        <v>552</v>
      </c>
      <c r="V204" s="586" t="s">
        <v>619</v>
      </c>
      <c r="W204" s="587" t="s">
        <v>554</v>
      </c>
      <c r="X204" s="265">
        <v>10155</v>
      </c>
    </row>
    <row r="205" spans="1:24">
      <c r="A205" s="549"/>
      <c r="B205" s="549"/>
      <c r="C205" s="555"/>
      <c r="D205" s="555"/>
      <c r="E205" s="799" t="s">
        <v>365</v>
      </c>
      <c r="F205" s="799"/>
      <c r="G205" s="799"/>
      <c r="H205" s="799"/>
      <c r="I205" s="799"/>
      <c r="J205" s="799"/>
      <c r="K205" s="557"/>
      <c r="L205" s="558">
        <v>1977</v>
      </c>
      <c r="M205" s="558">
        <v>2360</v>
      </c>
      <c r="N205" s="559"/>
      <c r="O205" s="560"/>
      <c r="Q205" s="512"/>
      <c r="R205" s="548"/>
      <c r="S205" s="586" t="s">
        <v>837</v>
      </c>
      <c r="T205" s="586" t="s">
        <v>541</v>
      </c>
      <c r="U205" s="586" t="s">
        <v>552</v>
      </c>
      <c r="V205" s="586" t="s">
        <v>952</v>
      </c>
      <c r="W205" s="587" t="s">
        <v>554</v>
      </c>
      <c r="X205" s="265">
        <v>486</v>
      </c>
    </row>
    <row r="206" spans="1:24">
      <c r="A206" s="549"/>
      <c r="B206" s="549"/>
      <c r="C206" s="555"/>
      <c r="D206" s="555"/>
      <c r="E206" s="799" t="s">
        <v>527</v>
      </c>
      <c r="F206" s="799"/>
      <c r="G206" s="799"/>
      <c r="H206" s="799"/>
      <c r="I206" s="799"/>
      <c r="J206" s="799"/>
      <c r="K206" s="557"/>
      <c r="L206" s="558">
        <v>91369</v>
      </c>
      <c r="M206" s="558">
        <v>93329</v>
      </c>
      <c r="N206" s="559"/>
      <c r="O206" s="560"/>
      <c r="Q206" s="512"/>
      <c r="R206" s="548"/>
      <c r="S206" s="586" t="s">
        <v>837</v>
      </c>
      <c r="T206" s="586" t="s">
        <v>541</v>
      </c>
      <c r="U206" s="586" t="s">
        <v>552</v>
      </c>
      <c r="V206" s="586" t="s">
        <v>953</v>
      </c>
      <c r="W206" s="587" t="s">
        <v>554</v>
      </c>
      <c r="X206" s="265">
        <v>489</v>
      </c>
    </row>
    <row r="207" spans="1:24">
      <c r="A207" s="549"/>
      <c r="B207" s="549"/>
      <c r="C207" s="555"/>
      <c r="D207" s="555"/>
      <c r="E207" s="799" t="s">
        <v>366</v>
      </c>
      <c r="F207" s="799"/>
      <c r="G207" s="799"/>
      <c r="H207" s="799"/>
      <c r="I207" s="799"/>
      <c r="J207" s="799"/>
      <c r="K207" s="557"/>
      <c r="L207" s="558">
        <v>6944</v>
      </c>
      <c r="M207" s="558">
        <v>0</v>
      </c>
      <c r="N207" s="559"/>
      <c r="O207" s="560"/>
      <c r="Q207" s="512"/>
      <c r="R207" s="548"/>
      <c r="S207" s="586" t="s">
        <v>837</v>
      </c>
      <c r="T207" s="586" t="s">
        <v>541</v>
      </c>
      <c r="U207" s="586" t="s">
        <v>552</v>
      </c>
      <c r="V207" s="586" t="s">
        <v>954</v>
      </c>
      <c r="W207" s="587" t="s">
        <v>554</v>
      </c>
      <c r="X207" s="265">
        <v>691</v>
      </c>
    </row>
    <row r="208" spans="1:24">
      <c r="A208" s="549"/>
      <c r="B208" s="549"/>
      <c r="C208" s="555"/>
      <c r="D208" s="555"/>
      <c r="E208" s="815" t="s">
        <v>367</v>
      </c>
      <c r="F208" s="801"/>
      <c r="G208" s="801"/>
      <c r="H208" s="801"/>
      <c r="I208" s="801"/>
      <c r="J208" s="801"/>
      <c r="K208" s="557"/>
      <c r="L208" s="558">
        <v>850</v>
      </c>
      <c r="M208" s="558">
        <v>180</v>
      </c>
      <c r="N208" s="559"/>
      <c r="O208" s="560"/>
      <c r="Q208" s="512"/>
      <c r="R208" s="548"/>
      <c r="S208" s="586" t="s">
        <v>837</v>
      </c>
      <c r="T208" s="586" t="s">
        <v>541</v>
      </c>
      <c r="U208" s="586" t="s">
        <v>552</v>
      </c>
      <c r="V208" s="586" t="s">
        <v>955</v>
      </c>
      <c r="W208" s="587" t="s">
        <v>554</v>
      </c>
      <c r="X208" s="265">
        <v>7487</v>
      </c>
    </row>
    <row r="209" spans="1:24" ht="14.25">
      <c r="A209" s="549"/>
      <c r="B209" s="549"/>
      <c r="C209" s="549"/>
      <c r="D209" s="801" t="s">
        <v>368</v>
      </c>
      <c r="E209" s="801"/>
      <c r="F209" s="801"/>
      <c r="G209" s="801"/>
      <c r="H209" s="801"/>
      <c r="I209" s="801"/>
      <c r="J209" s="801"/>
      <c r="K209" s="551"/>
      <c r="L209" s="552">
        <v>251540</v>
      </c>
      <c r="M209" s="552">
        <v>110121</v>
      </c>
      <c r="N209" s="553"/>
      <c r="O209" s="554"/>
      <c r="Q209" s="512"/>
      <c r="R209" s="548"/>
      <c r="S209" s="586" t="s">
        <v>837</v>
      </c>
      <c r="T209" s="586" t="s">
        <v>541</v>
      </c>
      <c r="U209" s="586" t="s">
        <v>552</v>
      </c>
      <c r="V209" s="586" t="s">
        <v>956</v>
      </c>
      <c r="W209" s="587" t="s">
        <v>554</v>
      </c>
      <c r="X209" s="265">
        <v>881</v>
      </c>
    </row>
    <row r="210" spans="1:24" ht="14.25">
      <c r="A210" s="549"/>
      <c r="B210" s="549"/>
      <c r="C210" s="801" t="s">
        <v>369</v>
      </c>
      <c r="D210" s="801"/>
      <c r="E210" s="801"/>
      <c r="F210" s="801"/>
      <c r="G210" s="801"/>
      <c r="H210" s="801"/>
      <c r="I210" s="801"/>
      <c r="J210" s="801"/>
      <c r="K210" s="551"/>
      <c r="L210" s="552">
        <v>473705</v>
      </c>
      <c r="M210" s="552">
        <v>493948</v>
      </c>
      <c r="N210" s="553"/>
      <c r="O210" s="554"/>
      <c r="Q210" s="512"/>
      <c r="R210" s="548"/>
      <c r="S210" s="586" t="s">
        <v>837</v>
      </c>
      <c r="T210" s="586" t="s">
        <v>541</v>
      </c>
      <c r="U210" s="586" t="s">
        <v>552</v>
      </c>
      <c r="V210" s="586" t="s">
        <v>957</v>
      </c>
      <c r="W210" s="587" t="s">
        <v>554</v>
      </c>
      <c r="X210" s="265">
        <v>120</v>
      </c>
    </row>
    <row r="211" spans="1:24" ht="14.25">
      <c r="A211" s="549"/>
      <c r="B211" s="549"/>
      <c r="C211" s="801" t="s">
        <v>370</v>
      </c>
      <c r="D211" s="801"/>
      <c r="E211" s="801"/>
      <c r="F211" s="801"/>
      <c r="G211" s="801"/>
      <c r="H211" s="801"/>
      <c r="I211" s="801"/>
      <c r="J211" s="801"/>
      <c r="K211" s="551"/>
      <c r="L211" s="552">
        <v>180807</v>
      </c>
      <c r="M211" s="552">
        <v>202102</v>
      </c>
      <c r="N211" s="553"/>
      <c r="O211" s="554"/>
      <c r="Q211" s="512"/>
      <c r="R211" s="548"/>
      <c r="S211" s="586" t="s">
        <v>837</v>
      </c>
      <c r="T211" s="586" t="s">
        <v>541</v>
      </c>
      <c r="U211" s="586" t="s">
        <v>552</v>
      </c>
      <c r="V211" s="586" t="s">
        <v>620</v>
      </c>
      <c r="W211" s="587" t="s">
        <v>554</v>
      </c>
      <c r="X211" s="265">
        <v>114</v>
      </c>
    </row>
    <row r="212" spans="1:24" ht="14.25">
      <c r="A212" s="549"/>
      <c r="B212" s="549"/>
      <c r="C212" s="549"/>
      <c r="D212" s="801" t="s">
        <v>371</v>
      </c>
      <c r="E212" s="801"/>
      <c r="F212" s="801"/>
      <c r="G212" s="801"/>
      <c r="H212" s="801"/>
      <c r="I212" s="801"/>
      <c r="J212" s="801"/>
      <c r="K212" s="551"/>
      <c r="L212" s="552">
        <v>174621</v>
      </c>
      <c r="M212" s="552">
        <v>195563</v>
      </c>
      <c r="N212" s="553"/>
      <c r="O212" s="554"/>
      <c r="Q212" s="512"/>
      <c r="R212" s="548"/>
      <c r="S212" s="586" t="s">
        <v>837</v>
      </c>
      <c r="T212" s="586" t="s">
        <v>541</v>
      </c>
      <c r="U212" s="586" t="s">
        <v>552</v>
      </c>
      <c r="V212" s="586" t="s">
        <v>958</v>
      </c>
      <c r="W212" s="587" t="s">
        <v>554</v>
      </c>
      <c r="X212" s="265">
        <v>7</v>
      </c>
    </row>
    <row r="213" spans="1:24">
      <c r="A213" s="549"/>
      <c r="B213" s="549"/>
      <c r="C213" s="555"/>
      <c r="D213" s="555"/>
      <c r="E213" s="799" t="s">
        <v>372</v>
      </c>
      <c r="F213" s="799"/>
      <c r="G213" s="799"/>
      <c r="H213" s="799"/>
      <c r="I213" s="799"/>
      <c r="J213" s="799"/>
      <c r="K213" s="557"/>
      <c r="L213" s="558">
        <v>166987</v>
      </c>
      <c r="M213" s="558">
        <v>188310</v>
      </c>
      <c r="N213" s="559"/>
      <c r="O213" s="560"/>
      <c r="Q213" s="512"/>
      <c r="R213" s="548"/>
      <c r="S213" s="586" t="s">
        <v>837</v>
      </c>
      <c r="T213" s="586" t="s">
        <v>541</v>
      </c>
      <c r="U213" s="586" t="s">
        <v>552</v>
      </c>
      <c r="V213" s="586" t="s">
        <v>959</v>
      </c>
      <c r="W213" s="587" t="s">
        <v>554</v>
      </c>
      <c r="X213" s="265">
        <v>107</v>
      </c>
    </row>
    <row r="214" spans="1:24">
      <c r="A214" s="549"/>
      <c r="B214" s="549"/>
      <c r="C214" s="555"/>
      <c r="D214" s="555"/>
      <c r="E214" s="555"/>
      <c r="F214" s="799" t="s">
        <v>373</v>
      </c>
      <c r="G214" s="799"/>
      <c r="H214" s="799"/>
      <c r="I214" s="799"/>
      <c r="J214" s="799"/>
      <c r="K214" s="557"/>
      <c r="L214" s="558">
        <v>155037</v>
      </c>
      <c r="M214" s="558">
        <v>182709</v>
      </c>
      <c r="N214" s="559"/>
      <c r="O214" s="560"/>
      <c r="Q214" s="512"/>
      <c r="R214" s="548"/>
      <c r="S214" s="586" t="s">
        <v>837</v>
      </c>
      <c r="T214" s="586" t="s">
        <v>541</v>
      </c>
      <c r="U214" s="586" t="s">
        <v>552</v>
      </c>
      <c r="V214" s="586" t="s">
        <v>621</v>
      </c>
      <c r="W214" s="587" t="s">
        <v>554</v>
      </c>
      <c r="X214" s="265">
        <v>2162</v>
      </c>
    </row>
    <row r="215" spans="1:24">
      <c r="A215" s="549"/>
      <c r="B215" s="549"/>
      <c r="C215" s="555"/>
      <c r="D215" s="555"/>
      <c r="E215" s="555"/>
      <c r="F215" s="799" t="s">
        <v>374</v>
      </c>
      <c r="G215" s="799"/>
      <c r="H215" s="799"/>
      <c r="I215" s="799"/>
      <c r="J215" s="799"/>
      <c r="K215" s="557"/>
      <c r="L215" s="558">
        <v>11950</v>
      </c>
      <c r="M215" s="558">
        <v>5602</v>
      </c>
      <c r="N215" s="559"/>
      <c r="O215" s="560"/>
      <c r="Q215" s="512"/>
      <c r="R215" s="548"/>
      <c r="S215" s="586" t="s">
        <v>837</v>
      </c>
      <c r="T215" s="586" t="s">
        <v>541</v>
      </c>
      <c r="U215" s="586" t="s">
        <v>552</v>
      </c>
      <c r="V215" s="586" t="s">
        <v>960</v>
      </c>
      <c r="W215" s="587" t="s">
        <v>554</v>
      </c>
      <c r="X215" s="265">
        <v>701</v>
      </c>
    </row>
    <row r="216" spans="1:24">
      <c r="A216" s="549"/>
      <c r="B216" s="549"/>
      <c r="C216" s="555"/>
      <c r="D216" s="555"/>
      <c r="E216" s="555"/>
      <c r="F216" s="555"/>
      <c r="G216" s="799" t="s">
        <v>375</v>
      </c>
      <c r="H216" s="799"/>
      <c r="I216" s="799"/>
      <c r="J216" s="799"/>
      <c r="K216" s="557"/>
      <c r="L216" s="558">
        <v>962</v>
      </c>
      <c r="M216" s="558">
        <v>-253</v>
      </c>
      <c r="N216" s="559"/>
      <c r="O216" s="569"/>
      <c r="Q216" s="512"/>
      <c r="R216" s="548"/>
      <c r="S216" s="586" t="s">
        <v>837</v>
      </c>
      <c r="T216" s="586" t="s">
        <v>541</v>
      </c>
      <c r="U216" s="586" t="s">
        <v>552</v>
      </c>
      <c r="V216" s="586" t="s">
        <v>961</v>
      </c>
      <c r="W216" s="587" t="s">
        <v>554</v>
      </c>
      <c r="X216" s="265">
        <v>948</v>
      </c>
    </row>
    <row r="217" spans="1:24">
      <c r="A217" s="549"/>
      <c r="B217" s="549"/>
      <c r="C217" s="555"/>
      <c r="D217" s="555"/>
      <c r="E217" s="555"/>
      <c r="F217" s="555"/>
      <c r="G217" s="799" t="s">
        <v>376</v>
      </c>
      <c r="H217" s="799"/>
      <c r="I217" s="799"/>
      <c r="J217" s="799"/>
      <c r="K217" s="557"/>
      <c r="L217" s="558">
        <v>10989</v>
      </c>
      <c r="M217" s="558">
        <v>5855</v>
      </c>
      <c r="N217" s="559"/>
      <c r="O217" s="560"/>
      <c r="Q217" s="512"/>
      <c r="R217" s="548"/>
      <c r="S217" s="586" t="s">
        <v>837</v>
      </c>
      <c r="T217" s="586" t="s">
        <v>541</v>
      </c>
      <c r="U217" s="586" t="s">
        <v>552</v>
      </c>
      <c r="V217" s="586" t="s">
        <v>962</v>
      </c>
      <c r="W217" s="587" t="s">
        <v>554</v>
      </c>
      <c r="X217" s="265">
        <v>512</v>
      </c>
    </row>
    <row r="218" spans="1:24" ht="14.25">
      <c r="A218" s="549"/>
      <c r="B218" s="549"/>
      <c r="C218" s="549"/>
      <c r="D218" s="549"/>
      <c r="E218" s="801" t="s">
        <v>377</v>
      </c>
      <c r="F218" s="801"/>
      <c r="G218" s="801"/>
      <c r="H218" s="801"/>
      <c r="I218" s="801"/>
      <c r="J218" s="801"/>
      <c r="K218" s="551"/>
      <c r="L218" s="552">
        <v>7634</v>
      </c>
      <c r="M218" s="552">
        <v>7252</v>
      </c>
      <c r="N218" s="553"/>
      <c r="O218" s="554"/>
      <c r="Q218" s="512"/>
      <c r="R218" s="548"/>
      <c r="S218" s="586" t="s">
        <v>837</v>
      </c>
      <c r="T218" s="586" t="s">
        <v>541</v>
      </c>
      <c r="U218" s="586" t="s">
        <v>552</v>
      </c>
      <c r="V218" s="586" t="s">
        <v>622</v>
      </c>
      <c r="W218" s="587" t="s">
        <v>554</v>
      </c>
      <c r="X218" s="265">
        <v>29468</v>
      </c>
    </row>
    <row r="219" spans="1:24" ht="14.25">
      <c r="A219" s="549"/>
      <c r="B219" s="549"/>
      <c r="C219" s="549"/>
      <c r="D219" s="801" t="s">
        <v>378</v>
      </c>
      <c r="E219" s="801"/>
      <c r="F219" s="801"/>
      <c r="G219" s="801"/>
      <c r="H219" s="801"/>
      <c r="I219" s="801"/>
      <c r="J219" s="801"/>
      <c r="K219" s="551"/>
      <c r="L219" s="552">
        <v>29097</v>
      </c>
      <c r="M219" s="552">
        <v>28309</v>
      </c>
      <c r="N219" s="553"/>
      <c r="O219" s="554"/>
      <c r="Q219" s="512"/>
      <c r="R219" s="548"/>
      <c r="S219" s="586" t="s">
        <v>837</v>
      </c>
      <c r="T219" s="586" t="s">
        <v>541</v>
      </c>
      <c r="U219" s="586" t="s">
        <v>552</v>
      </c>
      <c r="V219" s="586" t="s">
        <v>623</v>
      </c>
      <c r="W219" s="587" t="s">
        <v>554</v>
      </c>
      <c r="X219" s="265">
        <v>2318</v>
      </c>
    </row>
    <row r="220" spans="1:24">
      <c r="A220" s="549"/>
      <c r="B220" s="549"/>
      <c r="C220" s="555"/>
      <c r="D220" s="799" t="s">
        <v>379</v>
      </c>
      <c r="E220" s="799"/>
      <c r="F220" s="799"/>
      <c r="G220" s="799"/>
      <c r="H220" s="799"/>
      <c r="I220" s="799"/>
      <c r="J220" s="799"/>
      <c r="K220" s="557"/>
      <c r="L220" s="558">
        <v>1587</v>
      </c>
      <c r="M220" s="558">
        <v>2162</v>
      </c>
      <c r="N220" s="559"/>
      <c r="O220" s="560"/>
      <c r="Q220" s="512"/>
      <c r="R220" s="548"/>
      <c r="S220" s="586" t="s">
        <v>837</v>
      </c>
      <c r="T220" s="586" t="s">
        <v>541</v>
      </c>
      <c r="U220" s="586" t="s">
        <v>552</v>
      </c>
      <c r="V220" s="586" t="s">
        <v>963</v>
      </c>
      <c r="W220" s="587" t="s">
        <v>554</v>
      </c>
      <c r="X220" s="265">
        <v>476</v>
      </c>
    </row>
    <row r="221" spans="1:24">
      <c r="A221" s="549"/>
      <c r="B221" s="549"/>
      <c r="C221" s="555"/>
      <c r="D221" s="799" t="s">
        <v>526</v>
      </c>
      <c r="E221" s="799"/>
      <c r="F221" s="799"/>
      <c r="G221" s="799"/>
      <c r="H221" s="799"/>
      <c r="I221" s="799"/>
      <c r="J221" s="799"/>
      <c r="K221" s="557"/>
      <c r="L221" s="558">
        <v>-24073</v>
      </c>
      <c r="M221" s="558">
        <v>-18948</v>
      </c>
      <c r="N221" s="559"/>
      <c r="O221" s="569"/>
      <c r="Q221" s="512"/>
      <c r="R221" s="548"/>
      <c r="S221" s="586" t="s">
        <v>837</v>
      </c>
      <c r="T221" s="586" t="s">
        <v>541</v>
      </c>
      <c r="U221" s="586" t="s">
        <v>552</v>
      </c>
      <c r="V221" s="586" t="s">
        <v>964</v>
      </c>
      <c r="W221" s="587" t="s">
        <v>554</v>
      </c>
      <c r="X221" s="265">
        <v>98</v>
      </c>
    </row>
    <row r="222" spans="1:24" ht="14.25">
      <c r="A222" s="549"/>
      <c r="B222" s="549"/>
      <c r="C222" s="549"/>
      <c r="D222" s="801" t="s">
        <v>380</v>
      </c>
      <c r="E222" s="801"/>
      <c r="F222" s="801"/>
      <c r="G222" s="801"/>
      <c r="H222" s="801"/>
      <c r="I222" s="801"/>
      <c r="J222" s="801"/>
      <c r="K222" s="551"/>
      <c r="L222" s="552">
        <v>6801</v>
      </c>
      <c r="M222" s="552">
        <v>0</v>
      </c>
      <c r="N222" s="553"/>
      <c r="O222" s="554"/>
      <c r="Q222" s="512"/>
      <c r="R222" s="548"/>
      <c r="S222" s="586" t="s">
        <v>837</v>
      </c>
      <c r="T222" s="586" t="s">
        <v>541</v>
      </c>
      <c r="U222" s="586" t="s">
        <v>552</v>
      </c>
      <c r="V222" s="586" t="s">
        <v>965</v>
      </c>
      <c r="W222" s="587" t="s">
        <v>554</v>
      </c>
      <c r="X222" s="265">
        <v>956</v>
      </c>
    </row>
    <row r="223" spans="1:24">
      <c r="A223" s="549"/>
      <c r="B223" s="549"/>
      <c r="C223" s="555"/>
      <c r="D223" s="799" t="s">
        <v>381</v>
      </c>
      <c r="E223" s="799"/>
      <c r="F223" s="799"/>
      <c r="G223" s="799"/>
      <c r="H223" s="799"/>
      <c r="I223" s="799"/>
      <c r="J223" s="799"/>
      <c r="K223" s="557"/>
      <c r="L223" s="558">
        <v>-1877</v>
      </c>
      <c r="M223" s="558">
        <v>-1049</v>
      </c>
      <c r="N223" s="559"/>
      <c r="O223" s="560"/>
      <c r="Q223" s="512"/>
      <c r="R223" s="548"/>
      <c r="S223" s="586" t="s">
        <v>837</v>
      </c>
      <c r="T223" s="586" t="s">
        <v>541</v>
      </c>
      <c r="U223" s="586" t="s">
        <v>552</v>
      </c>
      <c r="V223" s="586" t="s">
        <v>966</v>
      </c>
      <c r="W223" s="587" t="s">
        <v>554</v>
      </c>
      <c r="X223" s="265">
        <v>139</v>
      </c>
    </row>
    <row r="224" spans="1:24">
      <c r="A224" s="549"/>
      <c r="B224" s="549"/>
      <c r="C224" s="555"/>
      <c r="D224" s="799" t="s">
        <v>382</v>
      </c>
      <c r="E224" s="799"/>
      <c r="F224" s="799"/>
      <c r="G224" s="799"/>
      <c r="H224" s="799"/>
      <c r="I224" s="799"/>
      <c r="J224" s="799"/>
      <c r="K224" s="557"/>
      <c r="L224" s="558">
        <v>-5350</v>
      </c>
      <c r="M224" s="558">
        <v>-3936</v>
      </c>
      <c r="N224" s="559"/>
      <c r="O224" s="560"/>
      <c r="Q224" s="512"/>
      <c r="R224" s="548"/>
      <c r="S224" s="586" t="s">
        <v>837</v>
      </c>
      <c r="T224" s="586" t="s">
        <v>541</v>
      </c>
      <c r="U224" s="586" t="s">
        <v>552</v>
      </c>
      <c r="V224" s="586" t="s">
        <v>967</v>
      </c>
      <c r="W224" s="587" t="s">
        <v>554</v>
      </c>
      <c r="X224" s="265">
        <v>161</v>
      </c>
    </row>
    <row r="225" spans="1:24" ht="14.25">
      <c r="A225" s="549"/>
      <c r="B225" s="549"/>
      <c r="C225" s="823" t="s">
        <v>525</v>
      </c>
      <c r="D225" s="801"/>
      <c r="E225" s="801"/>
      <c r="F225" s="801"/>
      <c r="G225" s="801"/>
      <c r="H225" s="801"/>
      <c r="I225" s="801"/>
      <c r="J225" s="801"/>
      <c r="K225" s="551"/>
      <c r="L225" s="174">
        <v>61.8</v>
      </c>
      <c r="M225" s="174">
        <v>59.1</v>
      </c>
      <c r="N225" s="553"/>
      <c r="O225" s="570"/>
      <c r="Q225" s="512"/>
      <c r="R225" s="548"/>
      <c r="S225" s="586" t="s">
        <v>837</v>
      </c>
      <c r="T225" s="586" t="s">
        <v>541</v>
      </c>
      <c r="U225" s="586" t="s">
        <v>552</v>
      </c>
      <c r="V225" s="586" t="s">
        <v>968</v>
      </c>
      <c r="W225" s="587" t="s">
        <v>554</v>
      </c>
      <c r="X225" s="265">
        <v>98</v>
      </c>
    </row>
    <row r="226" spans="1:24" ht="14.25">
      <c r="A226" s="549"/>
      <c r="B226" s="549"/>
      <c r="C226" s="801" t="s">
        <v>472</v>
      </c>
      <c r="D226" s="801"/>
      <c r="E226" s="801"/>
      <c r="F226" s="801"/>
      <c r="G226" s="801"/>
      <c r="H226" s="801"/>
      <c r="I226" s="801"/>
      <c r="J226" s="801"/>
      <c r="K226" s="551"/>
      <c r="L226" s="174">
        <v>38.200000000000003</v>
      </c>
      <c r="M226" s="174">
        <v>40.9</v>
      </c>
      <c r="N226" s="553"/>
      <c r="O226" s="554"/>
      <c r="Q226" s="512"/>
      <c r="R226" s="548"/>
      <c r="S226" s="586" t="s">
        <v>837</v>
      </c>
      <c r="T226" s="586" t="s">
        <v>541</v>
      </c>
      <c r="U226" s="586" t="s">
        <v>552</v>
      </c>
      <c r="V226" s="586" t="s">
        <v>969</v>
      </c>
      <c r="W226" s="587" t="s">
        <v>554</v>
      </c>
      <c r="X226" s="265">
        <v>334</v>
      </c>
    </row>
    <row r="227" spans="1:24">
      <c r="A227" s="549"/>
      <c r="B227" s="549"/>
      <c r="C227" s="556"/>
      <c r="D227" s="799" t="s">
        <v>473</v>
      </c>
      <c r="E227" s="799"/>
      <c r="F227" s="799"/>
      <c r="G227" s="799"/>
      <c r="H227" s="799"/>
      <c r="I227" s="799"/>
      <c r="J227" s="799"/>
      <c r="K227" s="557"/>
      <c r="L227" s="173">
        <v>36.9</v>
      </c>
      <c r="M227" s="173">
        <v>39.6</v>
      </c>
      <c r="N227" s="559"/>
      <c r="O227" s="560"/>
      <c r="Q227" s="512"/>
      <c r="R227" s="548"/>
      <c r="S227" s="586" t="s">
        <v>837</v>
      </c>
      <c r="T227" s="586" t="s">
        <v>541</v>
      </c>
      <c r="U227" s="586" t="s">
        <v>552</v>
      </c>
      <c r="V227" s="586" t="s">
        <v>970</v>
      </c>
      <c r="W227" s="587" t="s">
        <v>554</v>
      </c>
      <c r="X227" s="265">
        <v>56</v>
      </c>
    </row>
    <row r="228" spans="1:24">
      <c r="A228" s="549"/>
      <c r="B228" s="549"/>
      <c r="C228" s="556"/>
      <c r="D228" s="556"/>
      <c r="E228" s="799" t="s">
        <v>383</v>
      </c>
      <c r="F228" s="799"/>
      <c r="G228" s="799"/>
      <c r="H228" s="799"/>
      <c r="I228" s="799"/>
      <c r="J228" s="799"/>
      <c r="K228" s="557"/>
      <c r="L228" s="173">
        <v>35.299999999999997</v>
      </c>
      <c r="M228" s="173">
        <v>38.1</v>
      </c>
      <c r="N228" s="559"/>
      <c r="O228" s="560"/>
      <c r="Q228" s="512"/>
      <c r="R228" s="548"/>
      <c r="S228" s="586" t="s">
        <v>837</v>
      </c>
      <c r="T228" s="586" t="s">
        <v>541</v>
      </c>
      <c r="U228" s="586" t="s">
        <v>552</v>
      </c>
      <c r="V228" s="586" t="s">
        <v>624</v>
      </c>
      <c r="W228" s="587" t="s">
        <v>554</v>
      </c>
      <c r="X228" s="265">
        <v>6529</v>
      </c>
    </row>
    <row r="229" spans="1:24" ht="14.25">
      <c r="A229" s="549"/>
      <c r="B229" s="549"/>
      <c r="C229" s="801" t="s">
        <v>505</v>
      </c>
      <c r="D229" s="801"/>
      <c r="E229" s="801"/>
      <c r="F229" s="801"/>
      <c r="G229" s="801"/>
      <c r="H229" s="801"/>
      <c r="I229" s="801"/>
      <c r="J229" s="801"/>
      <c r="K229" s="551"/>
      <c r="L229" s="174">
        <v>26.2</v>
      </c>
      <c r="M229" s="174">
        <v>26.3</v>
      </c>
      <c r="N229" s="553"/>
      <c r="O229" s="554"/>
      <c r="Q229" s="512"/>
      <c r="R229" s="548"/>
      <c r="S229" s="586" t="s">
        <v>837</v>
      </c>
      <c r="T229" s="586" t="s">
        <v>541</v>
      </c>
      <c r="U229" s="586" t="s">
        <v>552</v>
      </c>
      <c r="V229" s="586" t="s">
        <v>625</v>
      </c>
      <c r="W229" s="587" t="s">
        <v>554</v>
      </c>
      <c r="X229" s="265">
        <v>437</v>
      </c>
    </row>
    <row r="230" spans="1:24" ht="14.25">
      <c r="A230" s="549"/>
      <c r="B230" s="549"/>
      <c r="C230" s="801" t="s">
        <v>384</v>
      </c>
      <c r="D230" s="801"/>
      <c r="E230" s="801"/>
      <c r="F230" s="801"/>
      <c r="G230" s="801"/>
      <c r="H230" s="801"/>
      <c r="I230" s="801"/>
      <c r="J230" s="801"/>
      <c r="K230" s="551"/>
      <c r="L230" s="552" t="s">
        <v>385</v>
      </c>
      <c r="M230" s="552" t="s">
        <v>385</v>
      </c>
      <c r="N230" s="553"/>
      <c r="O230" s="554"/>
      <c r="Q230" s="512"/>
      <c r="R230" s="548"/>
      <c r="S230" s="586" t="s">
        <v>837</v>
      </c>
      <c r="T230" s="586" t="s">
        <v>541</v>
      </c>
      <c r="U230" s="586" t="s">
        <v>552</v>
      </c>
      <c r="V230" s="586" t="s">
        <v>971</v>
      </c>
      <c r="W230" s="587" t="s">
        <v>554</v>
      </c>
      <c r="X230" s="265">
        <v>58</v>
      </c>
    </row>
    <row r="231" spans="1:24" ht="14.25">
      <c r="A231" s="549"/>
      <c r="B231" s="549"/>
      <c r="C231" s="801" t="s">
        <v>386</v>
      </c>
      <c r="D231" s="801"/>
      <c r="E231" s="801"/>
      <c r="F231" s="801"/>
      <c r="G231" s="801"/>
      <c r="H231" s="801"/>
      <c r="I231" s="801"/>
      <c r="J231" s="801"/>
      <c r="K231" s="551"/>
      <c r="L231" s="552">
        <v>205256</v>
      </c>
      <c r="M231" s="552">
        <v>5343</v>
      </c>
      <c r="N231" s="553"/>
      <c r="O231" s="554"/>
      <c r="Q231" s="512"/>
      <c r="R231" s="548"/>
      <c r="S231" s="586" t="s">
        <v>837</v>
      </c>
      <c r="T231" s="586" t="s">
        <v>541</v>
      </c>
      <c r="U231" s="586" t="s">
        <v>552</v>
      </c>
      <c r="V231" s="586" t="s">
        <v>972</v>
      </c>
      <c r="W231" s="587" t="s">
        <v>554</v>
      </c>
      <c r="X231" s="265">
        <v>203</v>
      </c>
    </row>
    <row r="232" spans="1:24" ht="14.25">
      <c r="A232" s="549"/>
      <c r="B232" s="549"/>
      <c r="C232" s="571"/>
      <c r="D232" s="571"/>
      <c r="E232" s="571"/>
      <c r="F232" s="571"/>
      <c r="G232" s="571"/>
      <c r="H232" s="571"/>
      <c r="I232" s="571"/>
      <c r="J232" s="571"/>
      <c r="K232" s="572"/>
      <c r="L232" s="573"/>
      <c r="M232" s="573"/>
      <c r="N232" s="574"/>
      <c r="O232" s="575"/>
      <c r="Q232" s="512"/>
      <c r="R232" s="548"/>
      <c r="S232" s="586" t="s">
        <v>837</v>
      </c>
      <c r="T232" s="586" t="s">
        <v>541</v>
      </c>
      <c r="U232" s="586" t="s">
        <v>552</v>
      </c>
      <c r="V232" s="586" t="s">
        <v>973</v>
      </c>
      <c r="W232" s="587" t="s">
        <v>554</v>
      </c>
      <c r="X232" s="265">
        <v>35</v>
      </c>
    </row>
    <row r="233" spans="1:24" ht="14.25">
      <c r="A233" s="549"/>
      <c r="B233" s="549"/>
      <c r="C233" s="549"/>
      <c r="D233" s="576"/>
      <c r="E233" s="549"/>
      <c r="F233" s="549"/>
      <c r="G233" s="549"/>
      <c r="H233" s="549"/>
      <c r="I233" s="549"/>
      <c r="J233" s="549"/>
      <c r="K233" s="577"/>
      <c r="L233" s="552"/>
      <c r="M233" s="552"/>
      <c r="N233" s="577"/>
      <c r="O233" s="578"/>
      <c r="R233" s="548"/>
      <c r="S233" s="586" t="s">
        <v>837</v>
      </c>
      <c r="T233" s="586" t="s">
        <v>541</v>
      </c>
      <c r="U233" s="586" t="s">
        <v>552</v>
      </c>
      <c r="V233" s="586" t="s">
        <v>974</v>
      </c>
      <c r="W233" s="587" t="s">
        <v>554</v>
      </c>
      <c r="X233" s="265">
        <v>89</v>
      </c>
    </row>
    <row r="234" spans="1:24" ht="14.25">
      <c r="A234" s="549"/>
      <c r="B234" s="549"/>
      <c r="C234" s="549"/>
      <c r="D234" s="549"/>
      <c r="E234" s="549"/>
      <c r="F234" s="549"/>
      <c r="G234" s="549"/>
      <c r="H234" s="549"/>
      <c r="I234" s="549"/>
      <c r="J234" s="549"/>
      <c r="K234" s="577"/>
      <c r="L234" s="552"/>
      <c r="M234" s="552"/>
      <c r="N234" s="577"/>
      <c r="O234" s="578"/>
      <c r="R234" s="548"/>
      <c r="S234" s="586" t="s">
        <v>837</v>
      </c>
      <c r="T234" s="586" t="s">
        <v>541</v>
      </c>
      <c r="U234" s="586" t="s">
        <v>552</v>
      </c>
      <c r="V234" s="586" t="s">
        <v>975</v>
      </c>
      <c r="W234" s="587" t="s">
        <v>554</v>
      </c>
      <c r="X234" s="265">
        <v>51</v>
      </c>
    </row>
    <row r="235" spans="1:24" ht="14.25">
      <c r="A235" s="549"/>
      <c r="B235" s="549"/>
      <c r="C235" s="549"/>
      <c r="D235" s="549"/>
      <c r="E235" s="549"/>
      <c r="F235" s="549"/>
      <c r="G235" s="549"/>
      <c r="H235" s="549"/>
      <c r="I235" s="549"/>
      <c r="J235" s="549"/>
      <c r="K235" s="577"/>
      <c r="L235" s="552"/>
      <c r="M235" s="552"/>
      <c r="N235" s="577"/>
      <c r="O235" s="578"/>
      <c r="R235" s="548"/>
      <c r="S235" s="586" t="s">
        <v>837</v>
      </c>
      <c r="T235" s="586" t="s">
        <v>541</v>
      </c>
      <c r="U235" s="586" t="s">
        <v>552</v>
      </c>
      <c r="V235" s="586" t="s">
        <v>626</v>
      </c>
      <c r="W235" s="587" t="s">
        <v>554</v>
      </c>
      <c r="X235" s="265">
        <v>1220</v>
      </c>
    </row>
    <row r="236" spans="1:24" ht="14.25">
      <c r="A236" s="549"/>
      <c r="B236" s="549"/>
      <c r="C236" s="549"/>
      <c r="D236" s="549"/>
      <c r="E236" s="549"/>
      <c r="F236" s="549"/>
      <c r="G236" s="549"/>
      <c r="H236" s="549"/>
      <c r="I236" s="549"/>
      <c r="J236" s="549"/>
      <c r="K236" s="577"/>
      <c r="L236" s="552"/>
      <c r="M236" s="552"/>
      <c r="N236" s="577"/>
      <c r="O236" s="578"/>
      <c r="R236" s="548"/>
      <c r="S236" s="586" t="s">
        <v>837</v>
      </c>
      <c r="T236" s="586" t="s">
        <v>541</v>
      </c>
      <c r="U236" s="586" t="s">
        <v>552</v>
      </c>
      <c r="V236" s="586" t="s">
        <v>976</v>
      </c>
      <c r="W236" s="587" t="s">
        <v>554</v>
      </c>
      <c r="X236" s="265">
        <v>69</v>
      </c>
    </row>
    <row r="237" spans="1:24" ht="14.25">
      <c r="A237" s="549"/>
      <c r="B237" s="549"/>
      <c r="C237" s="256"/>
      <c r="D237" s="549"/>
      <c r="E237" s="549"/>
      <c r="F237" s="549"/>
      <c r="G237" s="549"/>
      <c r="H237" s="549"/>
      <c r="I237" s="549"/>
      <c r="J237" s="549"/>
      <c r="K237" s="577"/>
      <c r="L237" s="552"/>
      <c r="M237" s="552"/>
      <c r="N237" s="552"/>
      <c r="O237" s="552"/>
      <c r="R237" s="548"/>
      <c r="S237" s="586" t="s">
        <v>837</v>
      </c>
      <c r="T237" s="586" t="s">
        <v>541</v>
      </c>
      <c r="U237" s="586" t="s">
        <v>552</v>
      </c>
      <c r="V237" s="586" t="s">
        <v>977</v>
      </c>
      <c r="W237" s="587" t="s">
        <v>554</v>
      </c>
      <c r="X237" s="265">
        <v>325</v>
      </c>
    </row>
    <row r="238" spans="1:24" ht="14.25">
      <c r="A238" s="549"/>
      <c r="B238" s="549"/>
      <c r="C238" s="256"/>
      <c r="D238" s="549"/>
      <c r="E238" s="549"/>
      <c r="F238" s="549"/>
      <c r="G238" s="549"/>
      <c r="H238" s="549"/>
      <c r="I238" s="549"/>
      <c r="J238" s="549"/>
      <c r="K238" s="577"/>
      <c r="L238" s="552"/>
      <c r="M238" s="552"/>
      <c r="N238" s="552"/>
      <c r="O238" s="552"/>
      <c r="R238" s="548"/>
      <c r="S238" s="586" t="s">
        <v>837</v>
      </c>
      <c r="T238" s="586" t="s">
        <v>541</v>
      </c>
      <c r="U238" s="586" t="s">
        <v>552</v>
      </c>
      <c r="V238" s="586" t="s">
        <v>978</v>
      </c>
      <c r="W238" s="587" t="s">
        <v>554</v>
      </c>
      <c r="X238" s="265">
        <v>826</v>
      </c>
    </row>
    <row r="239" spans="1:24">
      <c r="A239" s="568"/>
      <c r="B239" s="568"/>
      <c r="C239" s="549"/>
      <c r="D239" s="549"/>
      <c r="E239" s="549"/>
      <c r="F239" s="549"/>
      <c r="G239" s="549"/>
      <c r="H239" s="549"/>
      <c r="I239" s="549"/>
      <c r="J239" s="549"/>
      <c r="K239" s="577"/>
      <c r="L239" s="552"/>
      <c r="M239" s="552"/>
      <c r="N239" s="552"/>
      <c r="O239" s="552"/>
      <c r="R239" s="548"/>
      <c r="S239" s="586" t="s">
        <v>837</v>
      </c>
      <c r="T239" s="586" t="s">
        <v>541</v>
      </c>
      <c r="U239" s="586" t="s">
        <v>552</v>
      </c>
      <c r="V239" s="586" t="s">
        <v>627</v>
      </c>
      <c r="W239" s="587" t="s">
        <v>554</v>
      </c>
      <c r="X239" s="265">
        <v>906</v>
      </c>
    </row>
    <row r="240" spans="1:24">
      <c r="R240" s="548"/>
      <c r="S240" s="586" t="s">
        <v>837</v>
      </c>
      <c r="T240" s="586" t="s">
        <v>541</v>
      </c>
      <c r="U240" s="586" t="s">
        <v>552</v>
      </c>
      <c r="V240" s="586" t="s">
        <v>979</v>
      </c>
      <c r="W240" s="587" t="s">
        <v>554</v>
      </c>
      <c r="X240" s="265">
        <v>43</v>
      </c>
    </row>
    <row r="241" spans="18:24">
      <c r="R241" s="548"/>
      <c r="S241" s="586" t="s">
        <v>837</v>
      </c>
      <c r="T241" s="586" t="s">
        <v>541</v>
      </c>
      <c r="U241" s="586" t="s">
        <v>552</v>
      </c>
      <c r="V241" s="586" t="s">
        <v>980</v>
      </c>
      <c r="W241" s="587" t="s">
        <v>554</v>
      </c>
      <c r="X241" s="265">
        <v>393</v>
      </c>
    </row>
    <row r="242" spans="18:24">
      <c r="R242" s="548"/>
      <c r="S242" s="586" t="s">
        <v>837</v>
      </c>
      <c r="T242" s="586" t="s">
        <v>541</v>
      </c>
      <c r="U242" s="586" t="s">
        <v>552</v>
      </c>
      <c r="V242" s="586" t="s">
        <v>981</v>
      </c>
      <c r="W242" s="587" t="s">
        <v>554</v>
      </c>
      <c r="X242" s="265">
        <v>471</v>
      </c>
    </row>
    <row r="243" spans="18:24">
      <c r="R243" s="548"/>
      <c r="S243" s="586" t="s">
        <v>837</v>
      </c>
      <c r="T243" s="586" t="s">
        <v>541</v>
      </c>
      <c r="U243" s="586" t="s">
        <v>552</v>
      </c>
      <c r="V243" s="586" t="s">
        <v>628</v>
      </c>
      <c r="W243" s="587" t="s">
        <v>554</v>
      </c>
      <c r="X243" s="265">
        <v>303</v>
      </c>
    </row>
    <row r="244" spans="18:24">
      <c r="R244" s="548"/>
      <c r="S244" s="586" t="s">
        <v>837</v>
      </c>
      <c r="T244" s="586" t="s">
        <v>541</v>
      </c>
      <c r="U244" s="586" t="s">
        <v>552</v>
      </c>
      <c r="V244" s="586" t="s">
        <v>629</v>
      </c>
      <c r="W244" s="587" t="s">
        <v>554</v>
      </c>
      <c r="X244" s="265">
        <v>2685</v>
      </c>
    </row>
    <row r="245" spans="18:24">
      <c r="R245" s="548"/>
      <c r="S245" s="586" t="s">
        <v>837</v>
      </c>
      <c r="T245" s="586" t="s">
        <v>541</v>
      </c>
      <c r="U245" s="586" t="s">
        <v>552</v>
      </c>
      <c r="V245" s="586" t="s">
        <v>982</v>
      </c>
      <c r="W245" s="587" t="s">
        <v>554</v>
      </c>
      <c r="X245" s="265">
        <v>19</v>
      </c>
    </row>
    <row r="246" spans="18:24">
      <c r="R246" s="548"/>
      <c r="S246" s="586" t="s">
        <v>837</v>
      </c>
      <c r="T246" s="586" t="s">
        <v>541</v>
      </c>
      <c r="U246" s="586" t="s">
        <v>552</v>
      </c>
      <c r="V246" s="586" t="s">
        <v>983</v>
      </c>
      <c r="W246" s="587" t="s">
        <v>554</v>
      </c>
      <c r="X246" s="265">
        <v>276</v>
      </c>
    </row>
    <row r="247" spans="18:24">
      <c r="R247" s="548"/>
      <c r="S247" s="586" t="s">
        <v>837</v>
      </c>
      <c r="T247" s="586" t="s">
        <v>541</v>
      </c>
      <c r="U247" s="586" t="s">
        <v>552</v>
      </c>
      <c r="V247" s="586" t="s">
        <v>984</v>
      </c>
      <c r="W247" s="587" t="s">
        <v>554</v>
      </c>
      <c r="X247" s="265">
        <v>692</v>
      </c>
    </row>
    <row r="248" spans="18:24">
      <c r="R248" s="548"/>
      <c r="S248" s="586" t="s">
        <v>837</v>
      </c>
      <c r="T248" s="586" t="s">
        <v>541</v>
      </c>
      <c r="U248" s="586" t="s">
        <v>552</v>
      </c>
      <c r="V248" s="586" t="s">
        <v>985</v>
      </c>
      <c r="W248" s="587" t="s">
        <v>554</v>
      </c>
      <c r="X248" s="265">
        <v>411</v>
      </c>
    </row>
    <row r="249" spans="18:24">
      <c r="R249" s="548"/>
      <c r="S249" s="586" t="s">
        <v>837</v>
      </c>
      <c r="T249" s="586" t="s">
        <v>541</v>
      </c>
      <c r="U249" s="586" t="s">
        <v>552</v>
      </c>
      <c r="V249" s="586" t="s">
        <v>986</v>
      </c>
      <c r="W249" s="587" t="s">
        <v>554</v>
      </c>
      <c r="X249" s="265">
        <v>150</v>
      </c>
    </row>
    <row r="250" spans="18:24">
      <c r="R250" s="548"/>
      <c r="S250" s="586" t="s">
        <v>837</v>
      </c>
      <c r="T250" s="586" t="s">
        <v>541</v>
      </c>
      <c r="U250" s="586" t="s">
        <v>552</v>
      </c>
      <c r="V250" s="586" t="s">
        <v>987</v>
      </c>
      <c r="W250" s="587" t="s">
        <v>554</v>
      </c>
      <c r="X250" s="265">
        <v>123</v>
      </c>
    </row>
    <row r="251" spans="18:24">
      <c r="R251" s="548"/>
      <c r="S251" s="586" t="s">
        <v>837</v>
      </c>
      <c r="T251" s="586" t="s">
        <v>541</v>
      </c>
      <c r="U251" s="586" t="s">
        <v>552</v>
      </c>
      <c r="V251" s="586" t="s">
        <v>988</v>
      </c>
      <c r="W251" s="587" t="s">
        <v>554</v>
      </c>
      <c r="X251" s="265">
        <v>133</v>
      </c>
    </row>
    <row r="252" spans="18:24">
      <c r="R252" s="548"/>
      <c r="S252" s="586" t="s">
        <v>837</v>
      </c>
      <c r="T252" s="586" t="s">
        <v>541</v>
      </c>
      <c r="U252" s="586" t="s">
        <v>552</v>
      </c>
      <c r="V252" s="586" t="s">
        <v>989</v>
      </c>
      <c r="W252" s="587" t="s">
        <v>554</v>
      </c>
      <c r="X252" s="265">
        <v>123</v>
      </c>
    </row>
    <row r="253" spans="18:24">
      <c r="R253" s="548"/>
      <c r="S253" s="586" t="s">
        <v>837</v>
      </c>
      <c r="T253" s="586" t="s">
        <v>541</v>
      </c>
      <c r="U253" s="586" t="s">
        <v>552</v>
      </c>
      <c r="V253" s="586" t="s">
        <v>990</v>
      </c>
      <c r="W253" s="587" t="s">
        <v>554</v>
      </c>
      <c r="X253" s="265">
        <v>757</v>
      </c>
    </row>
    <row r="254" spans="18:24">
      <c r="R254" s="548"/>
      <c r="S254" s="586" t="s">
        <v>837</v>
      </c>
      <c r="T254" s="586" t="s">
        <v>541</v>
      </c>
      <c r="U254" s="586" t="s">
        <v>552</v>
      </c>
      <c r="V254" s="586" t="s">
        <v>630</v>
      </c>
      <c r="W254" s="587" t="s">
        <v>554</v>
      </c>
      <c r="X254" s="265">
        <v>519</v>
      </c>
    </row>
    <row r="255" spans="18:24">
      <c r="R255" s="548"/>
      <c r="S255" s="586" t="s">
        <v>837</v>
      </c>
      <c r="T255" s="586" t="s">
        <v>541</v>
      </c>
      <c r="U255" s="586" t="s">
        <v>552</v>
      </c>
      <c r="V255" s="586" t="s">
        <v>631</v>
      </c>
      <c r="W255" s="587" t="s">
        <v>554</v>
      </c>
      <c r="X255" s="265">
        <v>455</v>
      </c>
    </row>
    <row r="256" spans="18:24">
      <c r="R256" s="548"/>
      <c r="S256" s="586" t="s">
        <v>837</v>
      </c>
      <c r="T256" s="586" t="s">
        <v>541</v>
      </c>
      <c r="U256" s="586" t="s">
        <v>552</v>
      </c>
      <c r="V256" s="586" t="s">
        <v>632</v>
      </c>
      <c r="W256" s="587" t="s">
        <v>554</v>
      </c>
      <c r="X256" s="265">
        <v>3</v>
      </c>
    </row>
    <row r="257" spans="18:24">
      <c r="R257" s="548"/>
      <c r="S257" s="586" t="s">
        <v>837</v>
      </c>
      <c r="T257" s="586" t="s">
        <v>541</v>
      </c>
      <c r="U257" s="586" t="s">
        <v>552</v>
      </c>
      <c r="V257" s="586" t="s">
        <v>633</v>
      </c>
      <c r="W257" s="587" t="s">
        <v>554</v>
      </c>
      <c r="X257" s="265">
        <v>2099</v>
      </c>
    </row>
    <row r="258" spans="18:24">
      <c r="R258" s="548"/>
      <c r="S258" s="586" t="s">
        <v>837</v>
      </c>
      <c r="T258" s="586" t="s">
        <v>541</v>
      </c>
      <c r="U258" s="586" t="s">
        <v>552</v>
      </c>
      <c r="V258" s="586" t="s">
        <v>991</v>
      </c>
      <c r="W258" s="587" t="s">
        <v>554</v>
      </c>
      <c r="X258" s="265">
        <v>923</v>
      </c>
    </row>
    <row r="259" spans="18:24">
      <c r="R259" s="548"/>
      <c r="S259" s="586" t="s">
        <v>837</v>
      </c>
      <c r="T259" s="586" t="s">
        <v>541</v>
      </c>
      <c r="U259" s="586" t="s">
        <v>552</v>
      </c>
      <c r="V259" s="586" t="s">
        <v>992</v>
      </c>
      <c r="W259" s="587" t="s">
        <v>554</v>
      </c>
      <c r="X259" s="265">
        <v>116</v>
      </c>
    </row>
    <row r="260" spans="18:24">
      <c r="R260" s="548"/>
      <c r="S260" s="586" t="s">
        <v>837</v>
      </c>
      <c r="T260" s="586" t="s">
        <v>541</v>
      </c>
      <c r="U260" s="586" t="s">
        <v>552</v>
      </c>
      <c r="V260" s="586" t="s">
        <v>993</v>
      </c>
      <c r="W260" s="587" t="s">
        <v>554</v>
      </c>
      <c r="X260" s="265">
        <v>947</v>
      </c>
    </row>
    <row r="261" spans="18:24">
      <c r="R261" s="548"/>
      <c r="S261" s="586" t="s">
        <v>837</v>
      </c>
      <c r="T261" s="586" t="s">
        <v>541</v>
      </c>
      <c r="U261" s="586" t="s">
        <v>552</v>
      </c>
      <c r="V261" s="586" t="s">
        <v>994</v>
      </c>
      <c r="W261" s="587" t="s">
        <v>554</v>
      </c>
      <c r="X261" s="265">
        <v>113</v>
      </c>
    </row>
    <row r="262" spans="18:24">
      <c r="R262" s="548"/>
      <c r="S262" s="586" t="s">
        <v>837</v>
      </c>
      <c r="T262" s="586" t="s">
        <v>541</v>
      </c>
      <c r="U262" s="586" t="s">
        <v>552</v>
      </c>
      <c r="V262" s="586" t="s">
        <v>634</v>
      </c>
      <c r="W262" s="587" t="s">
        <v>554</v>
      </c>
      <c r="X262" s="265">
        <v>18521</v>
      </c>
    </row>
    <row r="263" spans="18:24">
      <c r="R263" s="548"/>
      <c r="S263" s="586" t="s">
        <v>837</v>
      </c>
      <c r="T263" s="586" t="s">
        <v>541</v>
      </c>
      <c r="U263" s="586" t="s">
        <v>552</v>
      </c>
      <c r="V263" s="586" t="s">
        <v>635</v>
      </c>
      <c r="W263" s="587" t="s">
        <v>554</v>
      </c>
      <c r="X263" s="265">
        <v>2358</v>
      </c>
    </row>
    <row r="264" spans="18:24">
      <c r="R264" s="548"/>
      <c r="S264" s="586" t="s">
        <v>837</v>
      </c>
      <c r="T264" s="586" t="s">
        <v>541</v>
      </c>
      <c r="U264" s="586" t="s">
        <v>552</v>
      </c>
      <c r="V264" s="586" t="s">
        <v>636</v>
      </c>
      <c r="W264" s="587" t="s">
        <v>554</v>
      </c>
      <c r="X264" s="265">
        <v>2017</v>
      </c>
    </row>
    <row r="265" spans="18:24">
      <c r="R265" s="548"/>
      <c r="S265" s="586" t="s">
        <v>837</v>
      </c>
      <c r="T265" s="586" t="s">
        <v>541</v>
      </c>
      <c r="U265" s="586" t="s">
        <v>552</v>
      </c>
      <c r="V265" s="586" t="s">
        <v>995</v>
      </c>
      <c r="W265" s="587" t="s">
        <v>554</v>
      </c>
      <c r="X265" s="265">
        <v>1333</v>
      </c>
    </row>
    <row r="266" spans="18:24">
      <c r="R266" s="548"/>
      <c r="S266" s="586" t="s">
        <v>837</v>
      </c>
      <c r="T266" s="586" t="s">
        <v>541</v>
      </c>
      <c r="U266" s="586" t="s">
        <v>552</v>
      </c>
      <c r="V266" s="586" t="s">
        <v>996</v>
      </c>
      <c r="W266" s="587" t="s">
        <v>554</v>
      </c>
      <c r="X266" s="265">
        <v>685</v>
      </c>
    </row>
    <row r="267" spans="18:24">
      <c r="R267" s="548"/>
      <c r="S267" s="586" t="s">
        <v>837</v>
      </c>
      <c r="T267" s="586" t="s">
        <v>541</v>
      </c>
      <c r="U267" s="586" t="s">
        <v>552</v>
      </c>
      <c r="V267" s="586" t="s">
        <v>637</v>
      </c>
      <c r="W267" s="587" t="s">
        <v>554</v>
      </c>
      <c r="X267" s="265">
        <v>2126</v>
      </c>
    </row>
    <row r="268" spans="18:24">
      <c r="R268" s="548"/>
      <c r="S268" s="586" t="s">
        <v>837</v>
      </c>
      <c r="T268" s="586" t="s">
        <v>541</v>
      </c>
      <c r="U268" s="586" t="s">
        <v>552</v>
      </c>
      <c r="V268" s="586" t="s">
        <v>997</v>
      </c>
      <c r="W268" s="587" t="s">
        <v>554</v>
      </c>
      <c r="X268" s="265">
        <v>100</v>
      </c>
    </row>
    <row r="269" spans="18:24">
      <c r="R269" s="548"/>
      <c r="S269" s="586" t="s">
        <v>837</v>
      </c>
      <c r="T269" s="586" t="s">
        <v>541</v>
      </c>
      <c r="U269" s="586" t="s">
        <v>552</v>
      </c>
      <c r="V269" s="586" t="s">
        <v>998</v>
      </c>
      <c r="W269" s="587" t="s">
        <v>554</v>
      </c>
      <c r="X269" s="265">
        <v>87</v>
      </c>
    </row>
    <row r="270" spans="18:24">
      <c r="R270" s="548"/>
      <c r="S270" s="586" t="s">
        <v>837</v>
      </c>
      <c r="T270" s="586" t="s">
        <v>541</v>
      </c>
      <c r="U270" s="586" t="s">
        <v>552</v>
      </c>
      <c r="V270" s="586" t="s">
        <v>999</v>
      </c>
      <c r="W270" s="587" t="s">
        <v>554</v>
      </c>
      <c r="X270" s="265">
        <v>238</v>
      </c>
    </row>
    <row r="271" spans="18:24">
      <c r="R271" s="548"/>
      <c r="S271" s="586" t="s">
        <v>837</v>
      </c>
      <c r="T271" s="586" t="s">
        <v>541</v>
      </c>
      <c r="U271" s="586" t="s">
        <v>552</v>
      </c>
      <c r="V271" s="586" t="s">
        <v>1000</v>
      </c>
      <c r="W271" s="587" t="s">
        <v>554</v>
      </c>
      <c r="X271" s="265">
        <v>65</v>
      </c>
    </row>
    <row r="272" spans="18:24">
      <c r="R272" s="548"/>
      <c r="S272" s="586" t="s">
        <v>837</v>
      </c>
      <c r="T272" s="586" t="s">
        <v>541</v>
      </c>
      <c r="U272" s="586" t="s">
        <v>552</v>
      </c>
      <c r="V272" s="586" t="s">
        <v>1001</v>
      </c>
      <c r="W272" s="587" t="s">
        <v>554</v>
      </c>
      <c r="X272" s="265">
        <v>760</v>
      </c>
    </row>
    <row r="273" spans="18:24">
      <c r="R273" s="548"/>
      <c r="S273" s="586" t="s">
        <v>837</v>
      </c>
      <c r="T273" s="586" t="s">
        <v>541</v>
      </c>
      <c r="U273" s="586" t="s">
        <v>552</v>
      </c>
      <c r="V273" s="586" t="s">
        <v>1002</v>
      </c>
      <c r="W273" s="587" t="s">
        <v>554</v>
      </c>
      <c r="X273" s="265">
        <v>73</v>
      </c>
    </row>
    <row r="274" spans="18:24">
      <c r="R274" s="548"/>
      <c r="S274" s="586" t="s">
        <v>837</v>
      </c>
      <c r="T274" s="586" t="s">
        <v>541</v>
      </c>
      <c r="U274" s="586" t="s">
        <v>552</v>
      </c>
      <c r="V274" s="586" t="s">
        <v>1003</v>
      </c>
      <c r="W274" s="587" t="s">
        <v>554</v>
      </c>
      <c r="X274" s="265">
        <v>13</v>
      </c>
    </row>
    <row r="275" spans="18:24">
      <c r="R275" s="548"/>
      <c r="S275" s="586" t="s">
        <v>837</v>
      </c>
      <c r="T275" s="586" t="s">
        <v>541</v>
      </c>
      <c r="U275" s="586" t="s">
        <v>552</v>
      </c>
      <c r="V275" s="586" t="s">
        <v>1004</v>
      </c>
      <c r="W275" s="587" t="s">
        <v>554</v>
      </c>
      <c r="X275" s="265">
        <v>791</v>
      </c>
    </row>
    <row r="276" spans="18:24">
      <c r="R276" s="548"/>
      <c r="S276" s="586" t="s">
        <v>837</v>
      </c>
      <c r="T276" s="586" t="s">
        <v>541</v>
      </c>
      <c r="U276" s="586" t="s">
        <v>552</v>
      </c>
      <c r="V276" s="586" t="s">
        <v>638</v>
      </c>
      <c r="W276" s="587" t="s">
        <v>554</v>
      </c>
      <c r="X276" s="265">
        <v>12019</v>
      </c>
    </row>
    <row r="277" spans="18:24">
      <c r="R277" s="548"/>
      <c r="S277" s="586" t="s">
        <v>837</v>
      </c>
      <c r="T277" s="586" t="s">
        <v>541</v>
      </c>
      <c r="U277" s="586" t="s">
        <v>552</v>
      </c>
      <c r="V277" s="586" t="s">
        <v>1005</v>
      </c>
      <c r="W277" s="587" t="s">
        <v>554</v>
      </c>
      <c r="X277" s="265">
        <v>1740</v>
      </c>
    </row>
    <row r="278" spans="18:24">
      <c r="R278" s="548"/>
      <c r="S278" s="586" t="s">
        <v>837</v>
      </c>
      <c r="T278" s="586" t="s">
        <v>541</v>
      </c>
      <c r="U278" s="586" t="s">
        <v>552</v>
      </c>
      <c r="V278" s="586" t="s">
        <v>1006</v>
      </c>
      <c r="W278" s="587" t="s">
        <v>554</v>
      </c>
      <c r="X278" s="265">
        <v>995</v>
      </c>
    </row>
    <row r="279" spans="18:24">
      <c r="R279" s="548"/>
      <c r="S279" s="586" t="s">
        <v>837</v>
      </c>
      <c r="T279" s="586" t="s">
        <v>541</v>
      </c>
      <c r="U279" s="586" t="s">
        <v>552</v>
      </c>
      <c r="V279" s="586" t="s">
        <v>1007</v>
      </c>
      <c r="W279" s="587" t="s">
        <v>554</v>
      </c>
      <c r="X279" s="265">
        <v>643</v>
      </c>
    </row>
    <row r="280" spans="18:24">
      <c r="R280" s="548"/>
      <c r="S280" s="586" t="s">
        <v>837</v>
      </c>
      <c r="T280" s="586" t="s">
        <v>541</v>
      </c>
      <c r="U280" s="586" t="s">
        <v>552</v>
      </c>
      <c r="V280" s="586" t="s">
        <v>1008</v>
      </c>
      <c r="W280" s="587" t="s">
        <v>554</v>
      </c>
      <c r="X280" s="265">
        <v>102</v>
      </c>
    </row>
    <row r="281" spans="18:24">
      <c r="R281" s="548"/>
      <c r="S281" s="586" t="s">
        <v>837</v>
      </c>
      <c r="T281" s="586" t="s">
        <v>541</v>
      </c>
      <c r="U281" s="586" t="s">
        <v>552</v>
      </c>
      <c r="V281" s="586" t="s">
        <v>1009</v>
      </c>
      <c r="W281" s="587" t="s">
        <v>554</v>
      </c>
      <c r="X281" s="265">
        <v>4127</v>
      </c>
    </row>
    <row r="282" spans="18:24">
      <c r="R282" s="548"/>
      <c r="S282" s="586" t="s">
        <v>837</v>
      </c>
      <c r="T282" s="586" t="s">
        <v>541</v>
      </c>
      <c r="U282" s="586" t="s">
        <v>552</v>
      </c>
      <c r="V282" s="586" t="s">
        <v>1010</v>
      </c>
      <c r="W282" s="587" t="s">
        <v>554</v>
      </c>
      <c r="X282" s="265">
        <v>1613</v>
      </c>
    </row>
    <row r="283" spans="18:24">
      <c r="R283" s="548"/>
      <c r="S283" s="586" t="s">
        <v>837</v>
      </c>
      <c r="T283" s="586" t="s">
        <v>541</v>
      </c>
      <c r="U283" s="586" t="s">
        <v>552</v>
      </c>
      <c r="V283" s="586" t="s">
        <v>1011</v>
      </c>
      <c r="W283" s="587" t="s">
        <v>554</v>
      </c>
      <c r="X283" s="265">
        <v>121</v>
      </c>
    </row>
    <row r="284" spans="18:24">
      <c r="R284" s="548"/>
      <c r="S284" s="586" t="s">
        <v>837</v>
      </c>
      <c r="T284" s="586" t="s">
        <v>541</v>
      </c>
      <c r="U284" s="586" t="s">
        <v>552</v>
      </c>
      <c r="V284" s="586" t="s">
        <v>1012</v>
      </c>
      <c r="W284" s="587" t="s">
        <v>554</v>
      </c>
      <c r="X284" s="265">
        <v>640</v>
      </c>
    </row>
    <row r="285" spans="18:24">
      <c r="R285" s="548"/>
      <c r="S285" s="586" t="s">
        <v>837</v>
      </c>
      <c r="T285" s="586" t="s">
        <v>541</v>
      </c>
      <c r="U285" s="586" t="s">
        <v>552</v>
      </c>
      <c r="V285" s="586" t="s">
        <v>1013</v>
      </c>
      <c r="W285" s="587" t="s">
        <v>554</v>
      </c>
      <c r="X285" s="265">
        <v>587</v>
      </c>
    </row>
    <row r="286" spans="18:24">
      <c r="R286" s="548"/>
      <c r="S286" s="586" t="s">
        <v>837</v>
      </c>
      <c r="T286" s="586" t="s">
        <v>541</v>
      </c>
      <c r="U286" s="586" t="s">
        <v>552</v>
      </c>
      <c r="V286" s="586" t="s">
        <v>1014</v>
      </c>
      <c r="W286" s="587" t="s">
        <v>554</v>
      </c>
      <c r="X286" s="265">
        <v>120</v>
      </c>
    </row>
    <row r="287" spans="18:24">
      <c r="R287" s="548"/>
      <c r="S287" s="586" t="s">
        <v>837</v>
      </c>
      <c r="T287" s="586" t="s">
        <v>541</v>
      </c>
      <c r="U287" s="586" t="s">
        <v>552</v>
      </c>
      <c r="V287" s="586" t="s">
        <v>1015</v>
      </c>
      <c r="W287" s="587" t="s">
        <v>554</v>
      </c>
      <c r="X287" s="265">
        <v>270</v>
      </c>
    </row>
    <row r="288" spans="18:24">
      <c r="R288" s="548"/>
      <c r="S288" s="586" t="s">
        <v>837</v>
      </c>
      <c r="T288" s="586" t="s">
        <v>541</v>
      </c>
      <c r="U288" s="586" t="s">
        <v>552</v>
      </c>
      <c r="V288" s="586" t="s">
        <v>1016</v>
      </c>
      <c r="W288" s="587" t="s">
        <v>554</v>
      </c>
      <c r="X288" s="265">
        <v>302</v>
      </c>
    </row>
    <row r="289" spans="18:24">
      <c r="R289" s="548"/>
      <c r="S289" s="586" t="s">
        <v>837</v>
      </c>
      <c r="T289" s="586" t="s">
        <v>541</v>
      </c>
      <c r="U289" s="586" t="s">
        <v>552</v>
      </c>
      <c r="V289" s="586" t="s">
        <v>1017</v>
      </c>
      <c r="W289" s="587" t="s">
        <v>554</v>
      </c>
      <c r="X289" s="265">
        <v>474</v>
      </c>
    </row>
    <row r="290" spans="18:24">
      <c r="R290" s="548"/>
      <c r="S290" s="586" t="s">
        <v>837</v>
      </c>
      <c r="T290" s="586" t="s">
        <v>541</v>
      </c>
      <c r="U290" s="586" t="s">
        <v>552</v>
      </c>
      <c r="V290" s="586" t="s">
        <v>1018</v>
      </c>
      <c r="W290" s="587" t="s">
        <v>554</v>
      </c>
      <c r="X290" s="265">
        <v>130</v>
      </c>
    </row>
    <row r="291" spans="18:24">
      <c r="R291" s="548"/>
      <c r="S291" s="586" t="s">
        <v>837</v>
      </c>
      <c r="T291" s="586" t="s">
        <v>541</v>
      </c>
      <c r="U291" s="586" t="s">
        <v>552</v>
      </c>
      <c r="V291" s="586" t="s">
        <v>1019</v>
      </c>
      <c r="W291" s="587" t="s">
        <v>554</v>
      </c>
      <c r="X291" s="265">
        <v>472</v>
      </c>
    </row>
    <row r="292" spans="18:24">
      <c r="R292" s="548"/>
      <c r="S292" s="586" t="s">
        <v>837</v>
      </c>
      <c r="T292" s="586" t="s">
        <v>541</v>
      </c>
      <c r="U292" s="586" t="s">
        <v>552</v>
      </c>
      <c r="V292" s="586" t="s">
        <v>1020</v>
      </c>
      <c r="W292" s="587" t="s">
        <v>554</v>
      </c>
      <c r="X292" s="265">
        <v>24</v>
      </c>
    </row>
    <row r="293" spans="18:24">
      <c r="R293" s="548"/>
      <c r="S293" s="586" t="s">
        <v>837</v>
      </c>
      <c r="T293" s="586" t="s">
        <v>541</v>
      </c>
      <c r="U293" s="586" t="s">
        <v>552</v>
      </c>
      <c r="V293" s="586" t="s">
        <v>1021</v>
      </c>
      <c r="W293" s="587" t="s">
        <v>554</v>
      </c>
      <c r="X293" s="265">
        <v>3244</v>
      </c>
    </row>
    <row r="294" spans="18:24">
      <c r="R294" s="548"/>
      <c r="S294" s="586" t="s">
        <v>837</v>
      </c>
      <c r="T294" s="586" t="s">
        <v>541</v>
      </c>
      <c r="U294" s="586" t="s">
        <v>552</v>
      </c>
      <c r="V294" s="586" t="s">
        <v>1022</v>
      </c>
      <c r="W294" s="587" t="s">
        <v>554</v>
      </c>
      <c r="X294" s="265">
        <v>2282</v>
      </c>
    </row>
    <row r="295" spans="18:24">
      <c r="R295" s="548"/>
      <c r="S295" s="586" t="s">
        <v>837</v>
      </c>
      <c r="T295" s="586" t="s">
        <v>541</v>
      </c>
      <c r="U295" s="586" t="s">
        <v>552</v>
      </c>
      <c r="V295" s="586" t="s">
        <v>639</v>
      </c>
      <c r="W295" s="587" t="s">
        <v>554</v>
      </c>
      <c r="X295" s="265">
        <v>42135</v>
      </c>
    </row>
    <row r="296" spans="18:24">
      <c r="R296" s="548"/>
      <c r="S296" s="586" t="s">
        <v>837</v>
      </c>
      <c r="T296" s="586" t="s">
        <v>541</v>
      </c>
      <c r="U296" s="586" t="s">
        <v>552</v>
      </c>
      <c r="V296" s="586" t="s">
        <v>640</v>
      </c>
      <c r="W296" s="587" t="s">
        <v>554</v>
      </c>
      <c r="X296" s="265">
        <v>24841</v>
      </c>
    </row>
    <row r="297" spans="18:24">
      <c r="R297" s="548"/>
      <c r="S297" s="586" t="s">
        <v>837</v>
      </c>
      <c r="T297" s="586" t="s">
        <v>541</v>
      </c>
      <c r="U297" s="586" t="s">
        <v>552</v>
      </c>
      <c r="V297" s="586" t="s">
        <v>641</v>
      </c>
      <c r="W297" s="587" t="s">
        <v>554</v>
      </c>
      <c r="X297" s="265">
        <v>3356</v>
      </c>
    </row>
    <row r="298" spans="18:24">
      <c r="R298" s="548"/>
      <c r="S298" s="586" t="s">
        <v>837</v>
      </c>
      <c r="T298" s="586" t="s">
        <v>541</v>
      </c>
      <c r="U298" s="586" t="s">
        <v>552</v>
      </c>
      <c r="V298" s="586" t="s">
        <v>1023</v>
      </c>
      <c r="W298" s="587" t="s">
        <v>554</v>
      </c>
      <c r="X298" s="265">
        <v>128</v>
      </c>
    </row>
    <row r="299" spans="18:24">
      <c r="R299" s="548"/>
      <c r="S299" s="586" t="s">
        <v>837</v>
      </c>
      <c r="T299" s="586" t="s">
        <v>541</v>
      </c>
      <c r="U299" s="586" t="s">
        <v>552</v>
      </c>
      <c r="V299" s="586" t="s">
        <v>1024</v>
      </c>
      <c r="W299" s="587" t="s">
        <v>554</v>
      </c>
      <c r="X299" s="265">
        <v>369</v>
      </c>
    </row>
    <row r="300" spans="18:24">
      <c r="R300" s="548"/>
      <c r="S300" s="586" t="s">
        <v>837</v>
      </c>
      <c r="T300" s="586" t="s">
        <v>541</v>
      </c>
      <c r="U300" s="586" t="s">
        <v>552</v>
      </c>
      <c r="V300" s="586" t="s">
        <v>1025</v>
      </c>
      <c r="W300" s="587" t="s">
        <v>554</v>
      </c>
      <c r="X300" s="265">
        <v>97</v>
      </c>
    </row>
    <row r="301" spans="18:24">
      <c r="R301" s="548"/>
      <c r="S301" s="586" t="s">
        <v>837</v>
      </c>
      <c r="T301" s="586" t="s">
        <v>541</v>
      </c>
      <c r="U301" s="586" t="s">
        <v>552</v>
      </c>
      <c r="V301" s="586" t="s">
        <v>1026</v>
      </c>
      <c r="W301" s="587" t="s">
        <v>554</v>
      </c>
      <c r="X301" s="265">
        <v>345</v>
      </c>
    </row>
    <row r="302" spans="18:24">
      <c r="R302" s="548"/>
      <c r="S302" s="586" t="s">
        <v>837</v>
      </c>
      <c r="T302" s="586" t="s">
        <v>541</v>
      </c>
      <c r="U302" s="586" t="s">
        <v>552</v>
      </c>
      <c r="V302" s="586" t="s">
        <v>1027</v>
      </c>
      <c r="W302" s="587" t="s">
        <v>554</v>
      </c>
      <c r="X302" s="265">
        <v>2416</v>
      </c>
    </row>
    <row r="303" spans="18:24">
      <c r="R303" s="548"/>
      <c r="S303" s="586" t="s">
        <v>837</v>
      </c>
      <c r="T303" s="586" t="s">
        <v>541</v>
      </c>
      <c r="U303" s="586" t="s">
        <v>552</v>
      </c>
      <c r="V303" s="586" t="s">
        <v>642</v>
      </c>
      <c r="W303" s="587" t="s">
        <v>554</v>
      </c>
      <c r="X303" s="265">
        <v>4198</v>
      </c>
    </row>
    <row r="304" spans="18:24">
      <c r="R304" s="548"/>
      <c r="S304" s="586" t="s">
        <v>837</v>
      </c>
      <c r="T304" s="586" t="s">
        <v>541</v>
      </c>
      <c r="U304" s="586" t="s">
        <v>552</v>
      </c>
      <c r="V304" s="586" t="s">
        <v>1028</v>
      </c>
      <c r="W304" s="587" t="s">
        <v>554</v>
      </c>
      <c r="X304" s="265">
        <v>197</v>
      </c>
    </row>
    <row r="305" spans="18:24">
      <c r="R305" s="548"/>
      <c r="S305" s="586" t="s">
        <v>837</v>
      </c>
      <c r="T305" s="586" t="s">
        <v>541</v>
      </c>
      <c r="U305" s="586" t="s">
        <v>552</v>
      </c>
      <c r="V305" s="586" t="s">
        <v>1029</v>
      </c>
      <c r="W305" s="587" t="s">
        <v>554</v>
      </c>
      <c r="X305" s="265">
        <v>111</v>
      </c>
    </row>
    <row r="306" spans="18:24">
      <c r="R306" s="548"/>
      <c r="S306" s="586" t="s">
        <v>837</v>
      </c>
      <c r="T306" s="586" t="s">
        <v>541</v>
      </c>
      <c r="U306" s="586" t="s">
        <v>552</v>
      </c>
      <c r="V306" s="586" t="s">
        <v>1030</v>
      </c>
      <c r="W306" s="587" t="s">
        <v>554</v>
      </c>
      <c r="X306" s="265">
        <v>152</v>
      </c>
    </row>
    <row r="307" spans="18:24">
      <c r="R307" s="548"/>
      <c r="S307" s="586" t="s">
        <v>837</v>
      </c>
      <c r="T307" s="586" t="s">
        <v>541</v>
      </c>
      <c r="U307" s="586" t="s">
        <v>552</v>
      </c>
      <c r="V307" s="586" t="s">
        <v>1031</v>
      </c>
      <c r="W307" s="587" t="s">
        <v>554</v>
      </c>
      <c r="X307" s="265">
        <v>3738</v>
      </c>
    </row>
    <row r="308" spans="18:24">
      <c r="R308" s="548"/>
      <c r="S308" s="586" t="s">
        <v>837</v>
      </c>
      <c r="T308" s="586" t="s">
        <v>541</v>
      </c>
      <c r="U308" s="586" t="s">
        <v>552</v>
      </c>
      <c r="V308" s="586" t="s">
        <v>1032</v>
      </c>
      <c r="W308" s="587" t="s">
        <v>554</v>
      </c>
      <c r="X308" s="265">
        <v>487</v>
      </c>
    </row>
    <row r="309" spans="18:24">
      <c r="R309" s="548"/>
      <c r="S309" s="586" t="s">
        <v>837</v>
      </c>
      <c r="T309" s="586" t="s">
        <v>541</v>
      </c>
      <c r="U309" s="586" t="s">
        <v>552</v>
      </c>
      <c r="V309" s="586" t="s">
        <v>1033</v>
      </c>
      <c r="W309" s="587" t="s">
        <v>554</v>
      </c>
      <c r="X309" s="265">
        <v>330</v>
      </c>
    </row>
    <row r="310" spans="18:24">
      <c r="R310" s="548"/>
      <c r="S310" s="586" t="s">
        <v>837</v>
      </c>
      <c r="T310" s="586" t="s">
        <v>541</v>
      </c>
      <c r="U310" s="586" t="s">
        <v>552</v>
      </c>
      <c r="V310" s="586" t="s">
        <v>1034</v>
      </c>
      <c r="W310" s="587" t="s">
        <v>554</v>
      </c>
      <c r="X310" s="265">
        <v>233</v>
      </c>
    </row>
    <row r="311" spans="18:24">
      <c r="R311" s="548"/>
      <c r="S311" s="586" t="s">
        <v>837</v>
      </c>
      <c r="T311" s="586" t="s">
        <v>541</v>
      </c>
      <c r="U311" s="586" t="s">
        <v>552</v>
      </c>
      <c r="V311" s="586" t="s">
        <v>1035</v>
      </c>
      <c r="W311" s="587" t="s">
        <v>554</v>
      </c>
      <c r="X311" s="265">
        <v>240</v>
      </c>
    </row>
    <row r="312" spans="18:24">
      <c r="R312" s="548"/>
      <c r="S312" s="586" t="s">
        <v>837</v>
      </c>
      <c r="T312" s="586" t="s">
        <v>541</v>
      </c>
      <c r="U312" s="586" t="s">
        <v>552</v>
      </c>
      <c r="V312" s="586" t="s">
        <v>1036</v>
      </c>
      <c r="W312" s="587" t="s">
        <v>554</v>
      </c>
      <c r="X312" s="265">
        <v>203</v>
      </c>
    </row>
    <row r="313" spans="18:24">
      <c r="R313" s="548"/>
      <c r="S313" s="586" t="s">
        <v>837</v>
      </c>
      <c r="T313" s="586" t="s">
        <v>541</v>
      </c>
      <c r="U313" s="586" t="s">
        <v>552</v>
      </c>
      <c r="V313" s="586" t="s">
        <v>1037</v>
      </c>
      <c r="W313" s="587" t="s">
        <v>554</v>
      </c>
      <c r="X313" s="265">
        <v>242</v>
      </c>
    </row>
    <row r="314" spans="18:24">
      <c r="R314" s="548"/>
      <c r="S314" s="586" t="s">
        <v>837</v>
      </c>
      <c r="T314" s="586" t="s">
        <v>541</v>
      </c>
      <c r="U314" s="586" t="s">
        <v>552</v>
      </c>
      <c r="V314" s="586" t="s">
        <v>1038</v>
      </c>
      <c r="W314" s="587" t="s">
        <v>554</v>
      </c>
      <c r="X314" s="265">
        <v>229</v>
      </c>
    </row>
    <row r="315" spans="18:24">
      <c r="R315" s="548"/>
      <c r="S315" s="586" t="s">
        <v>837</v>
      </c>
      <c r="T315" s="586" t="s">
        <v>541</v>
      </c>
      <c r="U315" s="586" t="s">
        <v>552</v>
      </c>
      <c r="V315" s="586" t="s">
        <v>1039</v>
      </c>
      <c r="W315" s="587" t="s">
        <v>554</v>
      </c>
      <c r="X315" s="265">
        <v>117</v>
      </c>
    </row>
    <row r="316" spans="18:24">
      <c r="R316" s="548"/>
      <c r="S316" s="586" t="s">
        <v>837</v>
      </c>
      <c r="T316" s="586" t="s">
        <v>541</v>
      </c>
      <c r="U316" s="586" t="s">
        <v>552</v>
      </c>
      <c r="V316" s="586" t="s">
        <v>1040</v>
      </c>
      <c r="W316" s="587" t="s">
        <v>554</v>
      </c>
      <c r="X316" s="265">
        <v>135</v>
      </c>
    </row>
    <row r="317" spans="18:24">
      <c r="R317" s="548"/>
      <c r="S317" s="586" t="s">
        <v>837</v>
      </c>
      <c r="T317" s="586" t="s">
        <v>541</v>
      </c>
      <c r="U317" s="586" t="s">
        <v>552</v>
      </c>
      <c r="V317" s="586" t="s">
        <v>1041</v>
      </c>
      <c r="W317" s="587" t="s">
        <v>554</v>
      </c>
      <c r="X317" s="265">
        <v>100</v>
      </c>
    </row>
    <row r="318" spans="18:24">
      <c r="R318" s="548"/>
      <c r="S318" s="586" t="s">
        <v>837</v>
      </c>
      <c r="T318" s="586" t="s">
        <v>541</v>
      </c>
      <c r="U318" s="586" t="s">
        <v>552</v>
      </c>
      <c r="V318" s="586" t="s">
        <v>1042</v>
      </c>
      <c r="W318" s="587" t="s">
        <v>554</v>
      </c>
      <c r="X318" s="265">
        <v>73</v>
      </c>
    </row>
    <row r="319" spans="18:24">
      <c r="R319" s="548"/>
      <c r="S319" s="586" t="s">
        <v>837</v>
      </c>
      <c r="T319" s="586" t="s">
        <v>541</v>
      </c>
      <c r="U319" s="586" t="s">
        <v>552</v>
      </c>
      <c r="V319" s="586" t="s">
        <v>1043</v>
      </c>
      <c r="W319" s="587" t="s">
        <v>554</v>
      </c>
      <c r="X319" s="265">
        <v>1349</v>
      </c>
    </row>
    <row r="320" spans="18:24">
      <c r="R320" s="548"/>
      <c r="S320" s="586" t="s">
        <v>837</v>
      </c>
      <c r="T320" s="586" t="s">
        <v>541</v>
      </c>
      <c r="U320" s="586" t="s">
        <v>552</v>
      </c>
      <c r="V320" s="586" t="s">
        <v>643</v>
      </c>
      <c r="W320" s="587" t="s">
        <v>554</v>
      </c>
      <c r="X320" s="265">
        <v>4075</v>
      </c>
    </row>
    <row r="321" spans="18:24">
      <c r="R321" s="548"/>
      <c r="S321" s="586" t="s">
        <v>837</v>
      </c>
      <c r="T321" s="586" t="s">
        <v>541</v>
      </c>
      <c r="U321" s="586" t="s">
        <v>552</v>
      </c>
      <c r="V321" s="586" t="s">
        <v>1044</v>
      </c>
      <c r="W321" s="587" t="s">
        <v>554</v>
      </c>
      <c r="X321" s="265">
        <v>39</v>
      </c>
    </row>
    <row r="322" spans="18:24">
      <c r="R322" s="548"/>
      <c r="S322" s="586" t="s">
        <v>837</v>
      </c>
      <c r="T322" s="586" t="s">
        <v>541</v>
      </c>
      <c r="U322" s="586" t="s">
        <v>552</v>
      </c>
      <c r="V322" s="586" t="s">
        <v>1045</v>
      </c>
      <c r="W322" s="587" t="s">
        <v>554</v>
      </c>
      <c r="X322" s="265">
        <v>1592</v>
      </c>
    </row>
    <row r="323" spans="18:24">
      <c r="R323" s="548"/>
      <c r="S323" s="586" t="s">
        <v>837</v>
      </c>
      <c r="T323" s="586" t="s">
        <v>541</v>
      </c>
      <c r="U323" s="586" t="s">
        <v>552</v>
      </c>
      <c r="V323" s="586" t="s">
        <v>1046</v>
      </c>
      <c r="W323" s="587" t="s">
        <v>554</v>
      </c>
      <c r="X323" s="265">
        <v>883</v>
      </c>
    </row>
    <row r="324" spans="18:24">
      <c r="R324" s="548"/>
      <c r="S324" s="586" t="s">
        <v>837</v>
      </c>
      <c r="T324" s="586" t="s">
        <v>541</v>
      </c>
      <c r="U324" s="586" t="s">
        <v>552</v>
      </c>
      <c r="V324" s="586" t="s">
        <v>1047</v>
      </c>
      <c r="W324" s="587" t="s">
        <v>554</v>
      </c>
      <c r="X324" s="265">
        <v>1117</v>
      </c>
    </row>
    <row r="325" spans="18:24">
      <c r="R325" s="548"/>
      <c r="S325" s="586" t="s">
        <v>837</v>
      </c>
      <c r="T325" s="586" t="s">
        <v>541</v>
      </c>
      <c r="U325" s="586" t="s">
        <v>552</v>
      </c>
      <c r="V325" s="586" t="s">
        <v>1048</v>
      </c>
      <c r="W325" s="587" t="s">
        <v>554</v>
      </c>
      <c r="X325" s="265">
        <v>363</v>
      </c>
    </row>
    <row r="326" spans="18:24">
      <c r="R326" s="548"/>
      <c r="S326" s="586" t="s">
        <v>837</v>
      </c>
      <c r="T326" s="586" t="s">
        <v>541</v>
      </c>
      <c r="U326" s="586" t="s">
        <v>552</v>
      </c>
      <c r="V326" s="586" t="s">
        <v>1049</v>
      </c>
      <c r="W326" s="587" t="s">
        <v>554</v>
      </c>
      <c r="X326" s="265">
        <v>80</v>
      </c>
    </row>
    <row r="327" spans="18:24">
      <c r="R327" s="548"/>
      <c r="S327" s="586" t="s">
        <v>837</v>
      </c>
      <c r="T327" s="586" t="s">
        <v>541</v>
      </c>
      <c r="U327" s="586" t="s">
        <v>552</v>
      </c>
      <c r="V327" s="586" t="s">
        <v>644</v>
      </c>
      <c r="W327" s="587" t="s">
        <v>554</v>
      </c>
      <c r="X327" s="265">
        <v>1928</v>
      </c>
    </row>
    <row r="328" spans="18:24">
      <c r="R328" s="548"/>
      <c r="S328" s="586" t="s">
        <v>837</v>
      </c>
      <c r="T328" s="586" t="s">
        <v>541</v>
      </c>
      <c r="U328" s="586" t="s">
        <v>552</v>
      </c>
      <c r="V328" s="586" t="s">
        <v>645</v>
      </c>
      <c r="W328" s="587" t="s">
        <v>554</v>
      </c>
      <c r="X328" s="265">
        <v>11284</v>
      </c>
    </row>
    <row r="329" spans="18:24">
      <c r="R329" s="548"/>
      <c r="S329" s="586" t="s">
        <v>837</v>
      </c>
      <c r="T329" s="586" t="s">
        <v>541</v>
      </c>
      <c r="U329" s="586" t="s">
        <v>552</v>
      </c>
      <c r="V329" s="586" t="s">
        <v>1050</v>
      </c>
      <c r="W329" s="587" t="s">
        <v>554</v>
      </c>
      <c r="X329" s="265">
        <v>911</v>
      </c>
    </row>
    <row r="330" spans="18:24">
      <c r="R330" s="548"/>
      <c r="S330" s="586" t="s">
        <v>837</v>
      </c>
      <c r="T330" s="586" t="s">
        <v>541</v>
      </c>
      <c r="U330" s="586" t="s">
        <v>552</v>
      </c>
      <c r="V330" s="586" t="s">
        <v>1051</v>
      </c>
      <c r="W330" s="587" t="s">
        <v>554</v>
      </c>
      <c r="X330" s="265">
        <v>277</v>
      </c>
    </row>
    <row r="331" spans="18:24">
      <c r="R331" s="548"/>
      <c r="S331" s="586" t="s">
        <v>837</v>
      </c>
      <c r="T331" s="586" t="s">
        <v>541</v>
      </c>
      <c r="U331" s="586" t="s">
        <v>552</v>
      </c>
      <c r="V331" s="586" t="s">
        <v>1052</v>
      </c>
      <c r="W331" s="587" t="s">
        <v>554</v>
      </c>
      <c r="X331" s="266" t="s">
        <v>573</v>
      </c>
    </row>
    <row r="332" spans="18:24">
      <c r="R332" s="548"/>
      <c r="S332" s="586" t="s">
        <v>837</v>
      </c>
      <c r="T332" s="586" t="s">
        <v>541</v>
      </c>
      <c r="U332" s="586" t="s">
        <v>552</v>
      </c>
      <c r="V332" s="586" t="s">
        <v>1053</v>
      </c>
      <c r="W332" s="587" t="s">
        <v>554</v>
      </c>
      <c r="X332" s="265">
        <v>116</v>
      </c>
    </row>
    <row r="333" spans="18:24">
      <c r="R333" s="548"/>
      <c r="S333" s="586" t="s">
        <v>837</v>
      </c>
      <c r="T333" s="586" t="s">
        <v>541</v>
      </c>
      <c r="U333" s="586" t="s">
        <v>552</v>
      </c>
      <c r="V333" s="586" t="s">
        <v>1054</v>
      </c>
      <c r="W333" s="587" t="s">
        <v>554</v>
      </c>
      <c r="X333" s="265">
        <v>107</v>
      </c>
    </row>
    <row r="334" spans="18:24">
      <c r="R334" s="548"/>
      <c r="S334" s="586" t="s">
        <v>837</v>
      </c>
      <c r="T334" s="586" t="s">
        <v>541</v>
      </c>
      <c r="U334" s="586" t="s">
        <v>552</v>
      </c>
      <c r="V334" s="586" t="s">
        <v>1055</v>
      </c>
      <c r="W334" s="587" t="s">
        <v>554</v>
      </c>
      <c r="X334" s="265">
        <v>1165</v>
      </c>
    </row>
    <row r="335" spans="18:24">
      <c r="R335" s="548"/>
      <c r="S335" s="586" t="s">
        <v>837</v>
      </c>
      <c r="T335" s="586" t="s">
        <v>541</v>
      </c>
      <c r="U335" s="586" t="s">
        <v>552</v>
      </c>
      <c r="V335" s="586" t="s">
        <v>1056</v>
      </c>
      <c r="W335" s="587" t="s">
        <v>554</v>
      </c>
      <c r="X335" s="265">
        <v>4825</v>
      </c>
    </row>
    <row r="336" spans="18:24">
      <c r="R336" s="548"/>
      <c r="S336" s="586" t="s">
        <v>837</v>
      </c>
      <c r="T336" s="586" t="s">
        <v>541</v>
      </c>
      <c r="U336" s="586" t="s">
        <v>552</v>
      </c>
      <c r="V336" s="586" t="s">
        <v>1057</v>
      </c>
      <c r="W336" s="587" t="s">
        <v>554</v>
      </c>
      <c r="X336" s="265">
        <v>1347</v>
      </c>
    </row>
    <row r="337" spans="18:24">
      <c r="R337" s="548"/>
      <c r="S337" s="586" t="s">
        <v>837</v>
      </c>
      <c r="T337" s="586" t="s">
        <v>541</v>
      </c>
      <c r="U337" s="586" t="s">
        <v>552</v>
      </c>
      <c r="V337" s="586" t="s">
        <v>1058</v>
      </c>
      <c r="W337" s="587" t="s">
        <v>554</v>
      </c>
      <c r="X337" s="265">
        <v>760</v>
      </c>
    </row>
    <row r="338" spans="18:24">
      <c r="R338" s="548"/>
      <c r="S338" s="586" t="s">
        <v>837</v>
      </c>
      <c r="T338" s="586" t="s">
        <v>541</v>
      </c>
      <c r="U338" s="586" t="s">
        <v>552</v>
      </c>
      <c r="V338" s="586" t="s">
        <v>1059</v>
      </c>
      <c r="W338" s="587" t="s">
        <v>554</v>
      </c>
      <c r="X338" s="265">
        <v>336</v>
      </c>
    </row>
    <row r="339" spans="18:24">
      <c r="R339" s="548"/>
      <c r="S339" s="586" t="s">
        <v>837</v>
      </c>
      <c r="T339" s="586" t="s">
        <v>541</v>
      </c>
      <c r="U339" s="586" t="s">
        <v>552</v>
      </c>
      <c r="V339" s="586" t="s">
        <v>1060</v>
      </c>
      <c r="W339" s="587" t="s">
        <v>554</v>
      </c>
      <c r="X339" s="265">
        <v>12</v>
      </c>
    </row>
    <row r="340" spans="18:24">
      <c r="R340" s="548"/>
      <c r="S340" s="586" t="s">
        <v>837</v>
      </c>
      <c r="T340" s="586" t="s">
        <v>541</v>
      </c>
      <c r="U340" s="586" t="s">
        <v>552</v>
      </c>
      <c r="V340" s="586" t="s">
        <v>1061</v>
      </c>
      <c r="W340" s="587" t="s">
        <v>554</v>
      </c>
      <c r="X340" s="265">
        <v>1429</v>
      </c>
    </row>
    <row r="341" spans="18:24">
      <c r="R341" s="548"/>
      <c r="S341" s="586" t="s">
        <v>837</v>
      </c>
      <c r="T341" s="586" t="s">
        <v>541</v>
      </c>
      <c r="U341" s="586" t="s">
        <v>552</v>
      </c>
      <c r="V341" s="586" t="s">
        <v>646</v>
      </c>
      <c r="W341" s="587" t="s">
        <v>554</v>
      </c>
      <c r="X341" s="265">
        <v>4139</v>
      </c>
    </row>
    <row r="342" spans="18:24">
      <c r="R342" s="548"/>
      <c r="S342" s="586" t="s">
        <v>837</v>
      </c>
      <c r="T342" s="586" t="s">
        <v>541</v>
      </c>
      <c r="U342" s="586" t="s">
        <v>552</v>
      </c>
      <c r="V342" s="586" t="s">
        <v>1062</v>
      </c>
      <c r="W342" s="587" t="s">
        <v>554</v>
      </c>
      <c r="X342" s="265">
        <v>3202</v>
      </c>
    </row>
    <row r="343" spans="18:24">
      <c r="R343" s="548"/>
      <c r="S343" s="586" t="s">
        <v>837</v>
      </c>
      <c r="T343" s="586" t="s">
        <v>541</v>
      </c>
      <c r="U343" s="586" t="s">
        <v>552</v>
      </c>
      <c r="V343" s="586" t="s">
        <v>1063</v>
      </c>
      <c r="W343" s="587" t="s">
        <v>554</v>
      </c>
      <c r="X343" s="265">
        <v>937</v>
      </c>
    </row>
    <row r="344" spans="18:24">
      <c r="R344" s="548"/>
      <c r="S344" s="586" t="s">
        <v>837</v>
      </c>
      <c r="T344" s="586" t="s">
        <v>541</v>
      </c>
      <c r="U344" s="586" t="s">
        <v>552</v>
      </c>
      <c r="V344" s="586" t="s">
        <v>647</v>
      </c>
      <c r="W344" s="587" t="s">
        <v>554</v>
      </c>
      <c r="X344" s="265">
        <v>10074</v>
      </c>
    </row>
    <row r="345" spans="18:24">
      <c r="R345" s="548"/>
      <c r="S345" s="586" t="s">
        <v>837</v>
      </c>
      <c r="T345" s="586" t="s">
        <v>541</v>
      </c>
      <c r="U345" s="586" t="s">
        <v>552</v>
      </c>
      <c r="V345" s="586" t="s">
        <v>648</v>
      </c>
      <c r="W345" s="587" t="s">
        <v>554</v>
      </c>
      <c r="X345" s="265">
        <v>3932</v>
      </c>
    </row>
    <row r="346" spans="18:24">
      <c r="R346" s="548"/>
      <c r="S346" s="586" t="s">
        <v>837</v>
      </c>
      <c r="T346" s="586" t="s">
        <v>541</v>
      </c>
      <c r="U346" s="586" t="s">
        <v>552</v>
      </c>
      <c r="V346" s="586" t="s">
        <v>649</v>
      </c>
      <c r="W346" s="587" t="s">
        <v>554</v>
      </c>
      <c r="X346" s="265">
        <v>6142</v>
      </c>
    </row>
    <row r="347" spans="18:24">
      <c r="R347" s="548"/>
      <c r="S347" s="586" t="s">
        <v>837</v>
      </c>
      <c r="T347" s="586" t="s">
        <v>541</v>
      </c>
      <c r="U347" s="586" t="s">
        <v>552</v>
      </c>
      <c r="V347" s="586" t="s">
        <v>1064</v>
      </c>
      <c r="W347" s="587" t="s">
        <v>554</v>
      </c>
      <c r="X347" s="265">
        <v>851</v>
      </c>
    </row>
    <row r="348" spans="18:24">
      <c r="R348" s="548"/>
      <c r="S348" s="586" t="s">
        <v>837</v>
      </c>
      <c r="T348" s="586" t="s">
        <v>541</v>
      </c>
      <c r="U348" s="586" t="s">
        <v>552</v>
      </c>
      <c r="V348" s="586" t="s">
        <v>1065</v>
      </c>
      <c r="W348" s="587" t="s">
        <v>554</v>
      </c>
      <c r="X348" s="265">
        <v>4470</v>
      </c>
    </row>
    <row r="349" spans="18:24">
      <c r="R349" s="548"/>
      <c r="S349" s="586" t="s">
        <v>837</v>
      </c>
      <c r="T349" s="586" t="s">
        <v>541</v>
      </c>
      <c r="U349" s="586" t="s">
        <v>552</v>
      </c>
      <c r="V349" s="586" t="s">
        <v>1066</v>
      </c>
      <c r="W349" s="587" t="s">
        <v>554</v>
      </c>
      <c r="X349" s="265">
        <v>821</v>
      </c>
    </row>
    <row r="350" spans="18:24">
      <c r="R350" s="548"/>
      <c r="S350" s="586" t="s">
        <v>837</v>
      </c>
      <c r="T350" s="586" t="s">
        <v>541</v>
      </c>
      <c r="U350" s="586" t="s">
        <v>552</v>
      </c>
      <c r="V350" s="586" t="s">
        <v>650</v>
      </c>
      <c r="W350" s="587" t="s">
        <v>554</v>
      </c>
      <c r="X350" s="265">
        <v>3081</v>
      </c>
    </row>
    <row r="351" spans="18:24">
      <c r="R351" s="548"/>
      <c r="S351" s="586" t="s">
        <v>837</v>
      </c>
      <c r="T351" s="586" t="s">
        <v>541</v>
      </c>
      <c r="U351" s="586" t="s">
        <v>552</v>
      </c>
      <c r="V351" s="586" t="s">
        <v>1067</v>
      </c>
      <c r="W351" s="587" t="s">
        <v>554</v>
      </c>
      <c r="X351" s="265">
        <v>1942</v>
      </c>
    </row>
    <row r="352" spans="18:24">
      <c r="R352" s="548"/>
      <c r="S352" s="586" t="s">
        <v>837</v>
      </c>
      <c r="T352" s="586" t="s">
        <v>541</v>
      </c>
      <c r="U352" s="586" t="s">
        <v>552</v>
      </c>
      <c r="V352" s="586" t="s">
        <v>1068</v>
      </c>
      <c r="W352" s="587" t="s">
        <v>554</v>
      </c>
      <c r="X352" s="265">
        <v>1139</v>
      </c>
    </row>
    <row r="353" spans="18:24">
      <c r="R353" s="548"/>
      <c r="S353" s="586" t="s">
        <v>837</v>
      </c>
      <c r="T353" s="586" t="s">
        <v>541</v>
      </c>
      <c r="U353" s="586" t="s">
        <v>552</v>
      </c>
      <c r="V353" s="586" t="s">
        <v>651</v>
      </c>
      <c r="W353" s="587" t="s">
        <v>554</v>
      </c>
      <c r="X353" s="265">
        <v>86231</v>
      </c>
    </row>
    <row r="354" spans="18:24">
      <c r="R354" s="548"/>
      <c r="S354" s="586" t="s">
        <v>837</v>
      </c>
      <c r="T354" s="586" t="s">
        <v>541</v>
      </c>
      <c r="U354" s="586" t="s">
        <v>552</v>
      </c>
      <c r="V354" s="586" t="s">
        <v>652</v>
      </c>
      <c r="W354" s="587" t="s">
        <v>554</v>
      </c>
      <c r="X354" s="265">
        <v>32639</v>
      </c>
    </row>
    <row r="355" spans="18:24">
      <c r="R355" s="548"/>
      <c r="S355" s="586" t="s">
        <v>837</v>
      </c>
      <c r="T355" s="586" t="s">
        <v>541</v>
      </c>
      <c r="U355" s="586" t="s">
        <v>552</v>
      </c>
      <c r="V355" s="586" t="s">
        <v>1069</v>
      </c>
      <c r="W355" s="587" t="s">
        <v>554</v>
      </c>
      <c r="X355" s="265">
        <v>13166</v>
      </c>
    </row>
    <row r="356" spans="18:24">
      <c r="R356" s="548"/>
      <c r="S356" s="586" t="s">
        <v>837</v>
      </c>
      <c r="T356" s="586" t="s">
        <v>541</v>
      </c>
      <c r="U356" s="586" t="s">
        <v>552</v>
      </c>
      <c r="V356" s="586" t="s">
        <v>1070</v>
      </c>
      <c r="W356" s="587" t="s">
        <v>554</v>
      </c>
      <c r="X356" s="265">
        <v>18683</v>
      </c>
    </row>
    <row r="357" spans="18:24">
      <c r="R357" s="548"/>
      <c r="S357" s="586" t="s">
        <v>837</v>
      </c>
      <c r="T357" s="586" t="s">
        <v>541</v>
      </c>
      <c r="U357" s="586" t="s">
        <v>552</v>
      </c>
      <c r="V357" s="586" t="s">
        <v>1071</v>
      </c>
      <c r="W357" s="587" t="s">
        <v>554</v>
      </c>
      <c r="X357" s="265">
        <v>790</v>
      </c>
    </row>
    <row r="358" spans="18:24">
      <c r="R358" s="548"/>
      <c r="S358" s="586" t="s">
        <v>837</v>
      </c>
      <c r="T358" s="586" t="s">
        <v>541</v>
      </c>
      <c r="U358" s="586" t="s">
        <v>552</v>
      </c>
      <c r="V358" s="586" t="s">
        <v>653</v>
      </c>
      <c r="W358" s="587" t="s">
        <v>554</v>
      </c>
      <c r="X358" s="265">
        <v>53571</v>
      </c>
    </row>
    <row r="359" spans="18:24">
      <c r="R359" s="548"/>
      <c r="S359" s="586" t="s">
        <v>837</v>
      </c>
      <c r="T359" s="586" t="s">
        <v>541</v>
      </c>
      <c r="U359" s="586" t="s">
        <v>552</v>
      </c>
      <c r="V359" s="586" t="s">
        <v>1072</v>
      </c>
      <c r="W359" s="587" t="s">
        <v>554</v>
      </c>
      <c r="X359" s="265">
        <v>30779</v>
      </c>
    </row>
    <row r="360" spans="18:24">
      <c r="R360" s="548"/>
      <c r="S360" s="586" t="s">
        <v>837</v>
      </c>
      <c r="T360" s="586" t="s">
        <v>541</v>
      </c>
      <c r="U360" s="586" t="s">
        <v>552</v>
      </c>
      <c r="V360" s="586" t="s">
        <v>1073</v>
      </c>
      <c r="W360" s="587" t="s">
        <v>554</v>
      </c>
      <c r="X360" s="265">
        <v>17860</v>
      </c>
    </row>
    <row r="361" spans="18:24">
      <c r="R361" s="548"/>
      <c r="S361" s="586" t="s">
        <v>837</v>
      </c>
      <c r="T361" s="586" t="s">
        <v>541</v>
      </c>
      <c r="U361" s="586" t="s">
        <v>552</v>
      </c>
      <c r="V361" s="586" t="s">
        <v>1074</v>
      </c>
      <c r="W361" s="587" t="s">
        <v>554</v>
      </c>
      <c r="X361" s="265">
        <v>3038</v>
      </c>
    </row>
    <row r="362" spans="18:24">
      <c r="R362" s="548"/>
      <c r="S362" s="586" t="s">
        <v>837</v>
      </c>
      <c r="T362" s="586" t="s">
        <v>541</v>
      </c>
      <c r="U362" s="586" t="s">
        <v>552</v>
      </c>
      <c r="V362" s="586" t="s">
        <v>1075</v>
      </c>
      <c r="W362" s="587" t="s">
        <v>554</v>
      </c>
      <c r="X362" s="265">
        <v>1893</v>
      </c>
    </row>
    <row r="363" spans="18:24">
      <c r="R363" s="548"/>
      <c r="S363" s="586" t="s">
        <v>837</v>
      </c>
      <c r="T363" s="586" t="s">
        <v>541</v>
      </c>
      <c r="U363" s="586" t="s">
        <v>552</v>
      </c>
      <c r="V363" s="586" t="s">
        <v>654</v>
      </c>
      <c r="W363" s="587" t="s">
        <v>554</v>
      </c>
      <c r="X363" s="265">
        <v>21</v>
      </c>
    </row>
    <row r="364" spans="18:24">
      <c r="R364" s="548"/>
      <c r="S364" s="586" t="s">
        <v>837</v>
      </c>
      <c r="T364" s="586" t="s">
        <v>541</v>
      </c>
      <c r="U364" s="586" t="s">
        <v>552</v>
      </c>
      <c r="V364" s="586" t="s">
        <v>655</v>
      </c>
      <c r="W364" s="587" t="s">
        <v>554</v>
      </c>
      <c r="X364" s="265">
        <v>59574</v>
      </c>
    </row>
    <row r="365" spans="18:24">
      <c r="R365" s="548"/>
      <c r="S365" s="586" t="s">
        <v>837</v>
      </c>
      <c r="T365" s="586" t="s">
        <v>541</v>
      </c>
      <c r="U365" s="586" t="s">
        <v>552</v>
      </c>
      <c r="V365" s="586" t="s">
        <v>656</v>
      </c>
      <c r="W365" s="587" t="s">
        <v>554</v>
      </c>
      <c r="X365" s="265">
        <v>551158</v>
      </c>
    </row>
    <row r="366" spans="18:24">
      <c r="R366" s="548"/>
      <c r="S366" s="586" t="s">
        <v>837</v>
      </c>
      <c r="T366" s="586" t="s">
        <v>541</v>
      </c>
      <c r="U366" s="586" t="s">
        <v>552</v>
      </c>
      <c r="V366" s="586" t="s">
        <v>657</v>
      </c>
      <c r="W366" s="587" t="s">
        <v>554</v>
      </c>
      <c r="X366" s="265">
        <v>412942</v>
      </c>
    </row>
    <row r="367" spans="18:24">
      <c r="R367" s="548"/>
      <c r="S367" s="586" t="s">
        <v>837</v>
      </c>
      <c r="T367" s="586" t="s">
        <v>541</v>
      </c>
      <c r="U367" s="586" t="s">
        <v>552</v>
      </c>
      <c r="V367" s="586" t="s">
        <v>658</v>
      </c>
      <c r="W367" s="587" t="s">
        <v>554</v>
      </c>
      <c r="X367" s="265">
        <v>12637</v>
      </c>
    </row>
    <row r="368" spans="18:24">
      <c r="R368" s="548"/>
      <c r="S368" s="586" t="s">
        <v>837</v>
      </c>
      <c r="T368" s="586" t="s">
        <v>541</v>
      </c>
      <c r="U368" s="586" t="s">
        <v>552</v>
      </c>
      <c r="V368" s="586" t="s">
        <v>659</v>
      </c>
      <c r="W368" s="587" t="s">
        <v>554</v>
      </c>
      <c r="X368" s="265">
        <v>2880</v>
      </c>
    </row>
    <row r="369" spans="18:24">
      <c r="R369" s="548"/>
      <c r="S369" s="586" t="s">
        <v>837</v>
      </c>
      <c r="T369" s="586" t="s">
        <v>541</v>
      </c>
      <c r="U369" s="586" t="s">
        <v>552</v>
      </c>
      <c r="V369" s="586" t="s">
        <v>660</v>
      </c>
      <c r="W369" s="587" t="s">
        <v>554</v>
      </c>
      <c r="X369" s="265">
        <v>502</v>
      </c>
    </row>
    <row r="370" spans="18:24">
      <c r="R370" s="548"/>
      <c r="S370" s="586" t="s">
        <v>837</v>
      </c>
      <c r="T370" s="586" t="s">
        <v>541</v>
      </c>
      <c r="U370" s="586" t="s">
        <v>552</v>
      </c>
      <c r="V370" s="586" t="s">
        <v>661</v>
      </c>
      <c r="W370" s="587" t="s">
        <v>554</v>
      </c>
      <c r="X370" s="265">
        <v>9255</v>
      </c>
    </row>
    <row r="371" spans="18:24">
      <c r="R371" s="548"/>
      <c r="S371" s="586" t="s">
        <v>837</v>
      </c>
      <c r="T371" s="586" t="s">
        <v>541</v>
      </c>
      <c r="U371" s="586" t="s">
        <v>552</v>
      </c>
      <c r="V371" s="586" t="s">
        <v>662</v>
      </c>
      <c r="W371" s="587" t="s">
        <v>554</v>
      </c>
      <c r="X371" s="265">
        <v>5772</v>
      </c>
    </row>
    <row r="372" spans="18:24">
      <c r="R372" s="548"/>
      <c r="S372" s="586" t="s">
        <v>837</v>
      </c>
      <c r="T372" s="586" t="s">
        <v>541</v>
      </c>
      <c r="U372" s="586" t="s">
        <v>552</v>
      </c>
      <c r="V372" s="586" t="s">
        <v>663</v>
      </c>
      <c r="W372" s="587" t="s">
        <v>554</v>
      </c>
      <c r="X372" s="265">
        <v>26875</v>
      </c>
    </row>
    <row r="373" spans="18:24">
      <c r="R373" s="548"/>
      <c r="S373" s="586" t="s">
        <v>837</v>
      </c>
      <c r="T373" s="586" t="s">
        <v>541</v>
      </c>
      <c r="U373" s="586" t="s">
        <v>552</v>
      </c>
      <c r="V373" s="586" t="s">
        <v>664</v>
      </c>
      <c r="W373" s="587" t="s">
        <v>554</v>
      </c>
      <c r="X373" s="265">
        <v>2922</v>
      </c>
    </row>
    <row r="374" spans="18:24">
      <c r="R374" s="548"/>
      <c r="S374" s="586" t="s">
        <v>837</v>
      </c>
      <c r="T374" s="586" t="s">
        <v>541</v>
      </c>
      <c r="U374" s="586" t="s">
        <v>552</v>
      </c>
      <c r="V374" s="586" t="s">
        <v>665</v>
      </c>
      <c r="W374" s="587" t="s">
        <v>554</v>
      </c>
      <c r="X374" s="265">
        <v>89543</v>
      </c>
    </row>
    <row r="375" spans="18:24">
      <c r="R375" s="548"/>
      <c r="S375" s="586" t="s">
        <v>837</v>
      </c>
      <c r="T375" s="586" t="s">
        <v>541</v>
      </c>
      <c r="U375" s="586" t="s">
        <v>552</v>
      </c>
      <c r="V375" s="586" t="s">
        <v>666</v>
      </c>
      <c r="W375" s="587" t="s">
        <v>554</v>
      </c>
      <c r="X375" s="266" t="s">
        <v>573</v>
      </c>
    </row>
    <row r="376" spans="18:24">
      <c r="R376" s="548"/>
      <c r="S376" s="586" t="s">
        <v>837</v>
      </c>
      <c r="T376" s="586" t="s">
        <v>541</v>
      </c>
      <c r="U376" s="586" t="s">
        <v>552</v>
      </c>
      <c r="V376" s="586" t="s">
        <v>667</v>
      </c>
      <c r="W376" s="587" t="s">
        <v>554</v>
      </c>
      <c r="X376" s="265">
        <v>467</v>
      </c>
    </row>
    <row r="377" spans="18:24">
      <c r="R377" s="548"/>
      <c r="S377" s="586" t="s">
        <v>837</v>
      </c>
      <c r="T377" s="586" t="s">
        <v>541</v>
      </c>
      <c r="U377" s="586" t="s">
        <v>552</v>
      </c>
      <c r="V377" s="586" t="s">
        <v>668</v>
      </c>
      <c r="W377" s="587" t="s">
        <v>554</v>
      </c>
      <c r="X377" s="265">
        <v>179731</v>
      </c>
    </row>
    <row r="378" spans="18:24">
      <c r="R378" s="548"/>
      <c r="S378" s="586" t="s">
        <v>837</v>
      </c>
      <c r="T378" s="586" t="s">
        <v>541</v>
      </c>
      <c r="U378" s="586" t="s">
        <v>552</v>
      </c>
      <c r="V378" s="586" t="s">
        <v>669</v>
      </c>
      <c r="W378" s="587" t="s">
        <v>554</v>
      </c>
      <c r="X378" s="265">
        <v>1101599</v>
      </c>
    </row>
    <row r="379" spans="18:24">
      <c r="R379" s="548"/>
      <c r="S379" s="586" t="s">
        <v>837</v>
      </c>
      <c r="T379" s="586" t="s">
        <v>541</v>
      </c>
      <c r="U379" s="586" t="s">
        <v>552</v>
      </c>
      <c r="V379" s="295" t="s">
        <v>670</v>
      </c>
      <c r="W379" s="588" t="s">
        <v>554</v>
      </c>
      <c r="X379" s="296">
        <v>504374</v>
      </c>
    </row>
    <row r="380" spans="18:24">
      <c r="R380" s="548"/>
      <c r="S380" s="586" t="s">
        <v>837</v>
      </c>
      <c r="T380" s="586" t="s">
        <v>541</v>
      </c>
      <c r="U380" s="586" t="s">
        <v>552</v>
      </c>
      <c r="V380" s="586" t="s">
        <v>671</v>
      </c>
      <c r="W380" s="587" t="s">
        <v>554</v>
      </c>
      <c r="X380" s="265">
        <v>499994</v>
      </c>
    </row>
    <row r="381" spans="18:24">
      <c r="R381" s="548"/>
      <c r="S381" s="586" t="s">
        <v>837</v>
      </c>
      <c r="T381" s="586" t="s">
        <v>541</v>
      </c>
      <c r="U381" s="586" t="s">
        <v>552</v>
      </c>
      <c r="V381" s="586" t="s">
        <v>672</v>
      </c>
      <c r="W381" s="587" t="s">
        <v>554</v>
      </c>
      <c r="X381" s="265">
        <v>450784</v>
      </c>
    </row>
    <row r="382" spans="18:24">
      <c r="R382" s="548"/>
      <c r="S382" s="586" t="s">
        <v>837</v>
      </c>
      <c r="T382" s="586" t="s">
        <v>541</v>
      </c>
      <c r="U382" s="586" t="s">
        <v>552</v>
      </c>
      <c r="V382" s="586" t="s">
        <v>673</v>
      </c>
      <c r="W382" s="587" t="s">
        <v>554</v>
      </c>
      <c r="X382" s="265">
        <v>375580</v>
      </c>
    </row>
    <row r="383" spans="18:24">
      <c r="R383" s="548"/>
      <c r="S383" s="586" t="s">
        <v>837</v>
      </c>
      <c r="T383" s="586" t="s">
        <v>541</v>
      </c>
      <c r="U383" s="586" t="s">
        <v>552</v>
      </c>
      <c r="V383" s="586" t="s">
        <v>674</v>
      </c>
      <c r="W383" s="587" t="s">
        <v>554</v>
      </c>
      <c r="X383" s="265">
        <v>359993</v>
      </c>
    </row>
    <row r="384" spans="18:24">
      <c r="R384" s="548"/>
      <c r="S384" s="586" t="s">
        <v>837</v>
      </c>
      <c r="T384" s="586" t="s">
        <v>541</v>
      </c>
      <c r="U384" s="586" t="s">
        <v>552</v>
      </c>
      <c r="V384" s="586" t="s">
        <v>675</v>
      </c>
      <c r="W384" s="587" t="s">
        <v>554</v>
      </c>
      <c r="X384" s="265">
        <v>15587</v>
      </c>
    </row>
    <row r="385" spans="18:24">
      <c r="R385" s="548"/>
      <c r="S385" s="586" t="s">
        <v>837</v>
      </c>
      <c r="T385" s="586" t="s">
        <v>541</v>
      </c>
      <c r="U385" s="586" t="s">
        <v>552</v>
      </c>
      <c r="V385" s="586" t="s">
        <v>676</v>
      </c>
      <c r="W385" s="587" t="s">
        <v>554</v>
      </c>
      <c r="X385" s="265">
        <v>56106</v>
      </c>
    </row>
    <row r="386" spans="18:24">
      <c r="R386" s="548"/>
      <c r="S386" s="586" t="s">
        <v>837</v>
      </c>
      <c r="T386" s="586" t="s">
        <v>541</v>
      </c>
      <c r="U386" s="586" t="s">
        <v>552</v>
      </c>
      <c r="V386" s="586" t="s">
        <v>677</v>
      </c>
      <c r="W386" s="587" t="s">
        <v>554</v>
      </c>
      <c r="X386" s="265">
        <v>19098</v>
      </c>
    </row>
    <row r="387" spans="18:24">
      <c r="R387" s="548"/>
      <c r="S387" s="586" t="s">
        <v>837</v>
      </c>
      <c r="T387" s="586" t="s">
        <v>541</v>
      </c>
      <c r="U387" s="586" t="s">
        <v>552</v>
      </c>
      <c r="V387" s="586" t="s">
        <v>678</v>
      </c>
      <c r="W387" s="587" t="s">
        <v>554</v>
      </c>
      <c r="X387" s="265">
        <v>6653</v>
      </c>
    </row>
    <row r="388" spans="18:24">
      <c r="R388" s="548"/>
      <c r="S388" s="586" t="s">
        <v>837</v>
      </c>
      <c r="T388" s="586" t="s">
        <v>541</v>
      </c>
      <c r="U388" s="586" t="s">
        <v>552</v>
      </c>
      <c r="V388" s="586" t="s">
        <v>679</v>
      </c>
      <c r="W388" s="587" t="s">
        <v>554</v>
      </c>
      <c r="X388" s="265">
        <v>2944</v>
      </c>
    </row>
    <row r="389" spans="18:24">
      <c r="R389" s="548"/>
      <c r="S389" s="586" t="s">
        <v>837</v>
      </c>
      <c r="T389" s="586" t="s">
        <v>541</v>
      </c>
      <c r="U389" s="586" t="s">
        <v>552</v>
      </c>
      <c r="V389" s="586" t="s">
        <v>680</v>
      </c>
      <c r="W389" s="587" t="s">
        <v>554</v>
      </c>
      <c r="X389" s="265">
        <v>3428</v>
      </c>
    </row>
    <row r="390" spans="18:24">
      <c r="R390" s="548"/>
      <c r="S390" s="586" t="s">
        <v>837</v>
      </c>
      <c r="T390" s="586" t="s">
        <v>541</v>
      </c>
      <c r="U390" s="586" t="s">
        <v>552</v>
      </c>
      <c r="V390" s="586" t="s">
        <v>681</v>
      </c>
      <c r="W390" s="587" t="s">
        <v>554</v>
      </c>
      <c r="X390" s="265">
        <v>281</v>
      </c>
    </row>
    <row r="391" spans="18:24">
      <c r="R391" s="548"/>
      <c r="S391" s="586" t="s">
        <v>837</v>
      </c>
      <c r="T391" s="586" t="s">
        <v>541</v>
      </c>
      <c r="U391" s="586" t="s">
        <v>552</v>
      </c>
      <c r="V391" s="586" t="s">
        <v>682</v>
      </c>
      <c r="W391" s="587" t="s">
        <v>554</v>
      </c>
      <c r="X391" s="265">
        <v>42557</v>
      </c>
    </row>
    <row r="392" spans="18:24">
      <c r="R392" s="548"/>
      <c r="S392" s="586" t="s">
        <v>837</v>
      </c>
      <c r="T392" s="586" t="s">
        <v>541</v>
      </c>
      <c r="U392" s="586" t="s">
        <v>552</v>
      </c>
      <c r="V392" s="586" t="s">
        <v>683</v>
      </c>
      <c r="W392" s="587" t="s">
        <v>554</v>
      </c>
      <c r="X392" s="265">
        <v>1541</v>
      </c>
    </row>
    <row r="393" spans="18:24">
      <c r="R393" s="548"/>
      <c r="S393" s="586" t="s">
        <v>837</v>
      </c>
      <c r="T393" s="586" t="s">
        <v>541</v>
      </c>
      <c r="U393" s="586" t="s">
        <v>552</v>
      </c>
      <c r="V393" s="586" t="s">
        <v>684</v>
      </c>
      <c r="W393" s="587" t="s">
        <v>554</v>
      </c>
      <c r="X393" s="265">
        <v>39059</v>
      </c>
    </row>
    <row r="394" spans="18:24">
      <c r="R394" s="548"/>
      <c r="S394" s="586" t="s">
        <v>837</v>
      </c>
      <c r="T394" s="586" t="s">
        <v>541</v>
      </c>
      <c r="U394" s="586" t="s">
        <v>552</v>
      </c>
      <c r="V394" s="586" t="s">
        <v>685</v>
      </c>
      <c r="W394" s="587" t="s">
        <v>554</v>
      </c>
      <c r="X394" s="265">
        <v>29095</v>
      </c>
    </row>
    <row r="395" spans="18:24">
      <c r="R395" s="548"/>
      <c r="S395" s="586" t="s">
        <v>837</v>
      </c>
      <c r="T395" s="586" t="s">
        <v>541</v>
      </c>
      <c r="U395" s="586" t="s">
        <v>552</v>
      </c>
      <c r="V395" s="586" t="s">
        <v>686</v>
      </c>
      <c r="W395" s="587" t="s">
        <v>554</v>
      </c>
      <c r="X395" s="265">
        <v>9965</v>
      </c>
    </row>
    <row r="396" spans="18:24">
      <c r="R396" s="548"/>
      <c r="S396" s="586" t="s">
        <v>837</v>
      </c>
      <c r="T396" s="586" t="s">
        <v>541</v>
      </c>
      <c r="U396" s="586" t="s">
        <v>552</v>
      </c>
      <c r="V396" s="586" t="s">
        <v>687</v>
      </c>
      <c r="W396" s="587" t="s">
        <v>554</v>
      </c>
      <c r="X396" s="265">
        <v>1956</v>
      </c>
    </row>
    <row r="397" spans="18:24">
      <c r="R397" s="548"/>
      <c r="S397" s="586" t="s">
        <v>837</v>
      </c>
      <c r="T397" s="586" t="s">
        <v>541</v>
      </c>
      <c r="U397" s="586" t="s">
        <v>552</v>
      </c>
      <c r="V397" s="586" t="s">
        <v>688</v>
      </c>
      <c r="W397" s="587" t="s">
        <v>554</v>
      </c>
      <c r="X397" s="265">
        <v>4381</v>
      </c>
    </row>
    <row r="398" spans="18:24">
      <c r="R398" s="548"/>
      <c r="S398" s="586" t="s">
        <v>837</v>
      </c>
      <c r="T398" s="586" t="s">
        <v>541</v>
      </c>
      <c r="U398" s="586" t="s">
        <v>552</v>
      </c>
      <c r="V398" s="586" t="s">
        <v>689</v>
      </c>
      <c r="W398" s="587" t="s">
        <v>554</v>
      </c>
      <c r="X398" s="265">
        <v>1099</v>
      </c>
    </row>
    <row r="399" spans="18:24">
      <c r="R399" s="548"/>
      <c r="S399" s="586" t="s">
        <v>837</v>
      </c>
      <c r="T399" s="586" t="s">
        <v>541</v>
      </c>
      <c r="U399" s="586" t="s">
        <v>552</v>
      </c>
      <c r="V399" s="586" t="s">
        <v>690</v>
      </c>
      <c r="W399" s="587" t="s">
        <v>554</v>
      </c>
      <c r="X399" s="265">
        <v>3282</v>
      </c>
    </row>
    <row r="400" spans="18:24">
      <c r="R400" s="548"/>
      <c r="S400" s="586" t="s">
        <v>837</v>
      </c>
      <c r="T400" s="586" t="s">
        <v>541</v>
      </c>
      <c r="U400" s="586" t="s">
        <v>552</v>
      </c>
      <c r="V400" s="586" t="s">
        <v>691</v>
      </c>
      <c r="W400" s="587" t="s">
        <v>554</v>
      </c>
      <c r="X400" s="265">
        <v>428029</v>
      </c>
    </row>
    <row r="401" spans="18:24">
      <c r="R401" s="548"/>
      <c r="S401" s="586" t="s">
        <v>837</v>
      </c>
      <c r="T401" s="586" t="s">
        <v>541</v>
      </c>
      <c r="U401" s="586" t="s">
        <v>552</v>
      </c>
      <c r="V401" s="586" t="s">
        <v>692</v>
      </c>
      <c r="W401" s="587" t="s">
        <v>554</v>
      </c>
      <c r="X401" s="265">
        <v>303601</v>
      </c>
    </row>
    <row r="402" spans="18:24">
      <c r="R402" s="548"/>
      <c r="S402" s="586" t="s">
        <v>837</v>
      </c>
      <c r="T402" s="586" t="s">
        <v>541</v>
      </c>
      <c r="U402" s="586" t="s">
        <v>552</v>
      </c>
      <c r="V402" s="586" t="s">
        <v>693</v>
      </c>
      <c r="W402" s="587" t="s">
        <v>554</v>
      </c>
      <c r="X402" s="265">
        <v>3317</v>
      </c>
    </row>
    <row r="403" spans="18:24">
      <c r="R403" s="548"/>
      <c r="S403" s="586" t="s">
        <v>837</v>
      </c>
      <c r="T403" s="586" t="s">
        <v>541</v>
      </c>
      <c r="U403" s="586" t="s">
        <v>552</v>
      </c>
      <c r="V403" s="586" t="s">
        <v>694</v>
      </c>
      <c r="W403" s="587" t="s">
        <v>554</v>
      </c>
      <c r="X403" s="265">
        <v>762</v>
      </c>
    </row>
    <row r="404" spans="18:24">
      <c r="R404" s="548"/>
      <c r="S404" s="586" t="s">
        <v>837</v>
      </c>
      <c r="T404" s="586" t="s">
        <v>541</v>
      </c>
      <c r="U404" s="586" t="s">
        <v>552</v>
      </c>
      <c r="V404" s="586" t="s">
        <v>695</v>
      </c>
      <c r="W404" s="587" t="s">
        <v>554</v>
      </c>
      <c r="X404" s="265">
        <v>1791</v>
      </c>
    </row>
    <row r="405" spans="18:24">
      <c r="R405" s="548"/>
      <c r="S405" s="586" t="s">
        <v>837</v>
      </c>
      <c r="T405" s="586" t="s">
        <v>541</v>
      </c>
      <c r="U405" s="586" t="s">
        <v>552</v>
      </c>
      <c r="V405" s="586" t="s">
        <v>696</v>
      </c>
      <c r="W405" s="587" t="s">
        <v>554</v>
      </c>
      <c r="X405" s="265">
        <v>765</v>
      </c>
    </row>
    <row r="406" spans="18:24">
      <c r="R406" s="548"/>
      <c r="S406" s="586" t="s">
        <v>837</v>
      </c>
      <c r="T406" s="586" t="s">
        <v>541</v>
      </c>
      <c r="U406" s="586" t="s">
        <v>552</v>
      </c>
      <c r="V406" s="586" t="s">
        <v>697</v>
      </c>
      <c r="W406" s="587" t="s">
        <v>554</v>
      </c>
      <c r="X406" s="265">
        <v>715</v>
      </c>
    </row>
    <row r="407" spans="18:24">
      <c r="R407" s="548"/>
      <c r="S407" s="586" t="s">
        <v>837</v>
      </c>
      <c r="T407" s="586" t="s">
        <v>541</v>
      </c>
      <c r="U407" s="586" t="s">
        <v>552</v>
      </c>
      <c r="V407" s="586" t="s">
        <v>698</v>
      </c>
      <c r="W407" s="587" t="s">
        <v>554</v>
      </c>
      <c r="X407" s="266" t="s">
        <v>573</v>
      </c>
    </row>
    <row r="408" spans="18:24">
      <c r="R408" s="548"/>
      <c r="S408" s="586" t="s">
        <v>837</v>
      </c>
      <c r="T408" s="586" t="s">
        <v>541</v>
      </c>
      <c r="U408" s="586" t="s">
        <v>552</v>
      </c>
      <c r="V408" s="586" t="s">
        <v>699</v>
      </c>
      <c r="W408" s="587" t="s">
        <v>554</v>
      </c>
      <c r="X408" s="265">
        <v>1732</v>
      </c>
    </row>
    <row r="409" spans="18:24">
      <c r="R409" s="548"/>
      <c r="S409" s="586" t="s">
        <v>837</v>
      </c>
      <c r="T409" s="586" t="s">
        <v>541</v>
      </c>
      <c r="U409" s="586" t="s">
        <v>552</v>
      </c>
      <c r="V409" s="586" t="s">
        <v>700</v>
      </c>
      <c r="W409" s="587" t="s">
        <v>554</v>
      </c>
      <c r="X409" s="265">
        <v>117560</v>
      </c>
    </row>
    <row r="410" spans="18:24">
      <c r="R410" s="548"/>
      <c r="S410" s="586" t="s">
        <v>837</v>
      </c>
      <c r="T410" s="586" t="s">
        <v>541</v>
      </c>
      <c r="U410" s="586" t="s">
        <v>552</v>
      </c>
      <c r="V410" s="586" t="s">
        <v>701</v>
      </c>
      <c r="W410" s="587" t="s">
        <v>554</v>
      </c>
      <c r="X410" s="266" t="s">
        <v>573</v>
      </c>
    </row>
    <row r="411" spans="18:24">
      <c r="R411" s="548"/>
      <c r="S411" s="586" t="s">
        <v>837</v>
      </c>
      <c r="T411" s="586" t="s">
        <v>541</v>
      </c>
      <c r="U411" s="586" t="s">
        <v>552</v>
      </c>
      <c r="V411" s="586" t="s">
        <v>702</v>
      </c>
      <c r="W411" s="587" t="s">
        <v>554</v>
      </c>
      <c r="X411" s="265">
        <v>1103</v>
      </c>
    </row>
    <row r="412" spans="18:24">
      <c r="R412" s="548"/>
      <c r="S412" s="586" t="s">
        <v>837</v>
      </c>
      <c r="T412" s="586" t="s">
        <v>541</v>
      </c>
      <c r="U412" s="586" t="s">
        <v>552</v>
      </c>
      <c r="V412" s="586" t="s">
        <v>703</v>
      </c>
      <c r="W412" s="587" t="s">
        <v>554</v>
      </c>
      <c r="X412" s="265">
        <v>169196</v>
      </c>
    </row>
    <row r="413" spans="18:24">
      <c r="R413" s="548"/>
      <c r="S413" s="586" t="s">
        <v>837</v>
      </c>
      <c r="T413" s="586" t="s">
        <v>541</v>
      </c>
      <c r="U413" s="586" t="s">
        <v>552</v>
      </c>
      <c r="V413" s="586" t="s">
        <v>704</v>
      </c>
      <c r="W413" s="587" t="s">
        <v>554</v>
      </c>
      <c r="X413" s="265">
        <v>418144</v>
      </c>
    </row>
    <row r="414" spans="18:24">
      <c r="R414" s="548"/>
      <c r="S414" s="586" t="s">
        <v>837</v>
      </c>
      <c r="T414" s="586" t="s">
        <v>541</v>
      </c>
      <c r="U414" s="586" t="s">
        <v>552</v>
      </c>
      <c r="V414" s="586" t="s">
        <v>705</v>
      </c>
      <c r="W414" s="587" t="s">
        <v>554</v>
      </c>
      <c r="X414" s="265">
        <v>14531</v>
      </c>
    </row>
    <row r="415" spans="18:24">
      <c r="R415" s="548"/>
      <c r="S415" s="586" t="s">
        <v>837</v>
      </c>
      <c r="T415" s="586" t="s">
        <v>541</v>
      </c>
      <c r="U415" s="586" t="s">
        <v>552</v>
      </c>
      <c r="V415" s="586" t="s">
        <v>706</v>
      </c>
      <c r="W415" s="587" t="s">
        <v>554</v>
      </c>
      <c r="X415" s="265">
        <v>2936</v>
      </c>
    </row>
    <row r="416" spans="18:24">
      <c r="R416" s="548"/>
      <c r="S416" s="586" t="s">
        <v>837</v>
      </c>
      <c r="T416" s="586" t="s">
        <v>541</v>
      </c>
      <c r="U416" s="586" t="s">
        <v>552</v>
      </c>
      <c r="V416" s="586" t="s">
        <v>707</v>
      </c>
      <c r="W416" s="587" t="s">
        <v>554</v>
      </c>
      <c r="X416" s="265">
        <v>2</v>
      </c>
    </row>
    <row r="417" spans="18:24">
      <c r="R417" s="548"/>
      <c r="S417" s="586" t="s">
        <v>837</v>
      </c>
      <c r="T417" s="586" t="s">
        <v>541</v>
      </c>
      <c r="U417" s="586" t="s">
        <v>552</v>
      </c>
      <c r="V417" s="586" t="s">
        <v>708</v>
      </c>
      <c r="W417" s="587" t="s">
        <v>554</v>
      </c>
      <c r="X417" s="265">
        <v>0</v>
      </c>
    </row>
    <row r="418" spans="18:24">
      <c r="R418" s="548"/>
      <c r="S418" s="586" t="s">
        <v>837</v>
      </c>
      <c r="T418" s="586" t="s">
        <v>541</v>
      </c>
      <c r="U418" s="586" t="s">
        <v>552</v>
      </c>
      <c r="V418" s="586" t="s">
        <v>709</v>
      </c>
      <c r="W418" s="587" t="s">
        <v>554</v>
      </c>
      <c r="X418" s="265">
        <v>195</v>
      </c>
    </row>
    <row r="419" spans="18:24">
      <c r="R419" s="548"/>
      <c r="S419" s="586" t="s">
        <v>837</v>
      </c>
      <c r="T419" s="586" t="s">
        <v>541</v>
      </c>
      <c r="U419" s="586" t="s">
        <v>552</v>
      </c>
      <c r="V419" s="586" t="s">
        <v>710</v>
      </c>
      <c r="W419" s="587" t="s">
        <v>554</v>
      </c>
      <c r="X419" s="265">
        <v>229</v>
      </c>
    </row>
    <row r="420" spans="18:24">
      <c r="R420" s="548"/>
      <c r="S420" s="586" t="s">
        <v>837</v>
      </c>
      <c r="T420" s="586" t="s">
        <v>541</v>
      </c>
      <c r="U420" s="586" t="s">
        <v>552</v>
      </c>
      <c r="V420" s="586" t="s">
        <v>711</v>
      </c>
      <c r="W420" s="587" t="s">
        <v>554</v>
      </c>
      <c r="X420" s="265">
        <v>59</v>
      </c>
    </row>
    <row r="421" spans="18:24">
      <c r="R421" s="548"/>
      <c r="S421" s="586" t="s">
        <v>837</v>
      </c>
      <c r="T421" s="586" t="s">
        <v>541</v>
      </c>
      <c r="U421" s="586" t="s">
        <v>552</v>
      </c>
      <c r="V421" s="586" t="s">
        <v>712</v>
      </c>
      <c r="W421" s="587" t="s">
        <v>554</v>
      </c>
      <c r="X421" s="265">
        <v>136</v>
      </c>
    </row>
    <row r="422" spans="18:24">
      <c r="R422" s="548"/>
      <c r="S422" s="586" t="s">
        <v>837</v>
      </c>
      <c r="T422" s="586" t="s">
        <v>541</v>
      </c>
      <c r="U422" s="586" t="s">
        <v>552</v>
      </c>
      <c r="V422" s="586" t="s">
        <v>713</v>
      </c>
      <c r="W422" s="587" t="s">
        <v>554</v>
      </c>
      <c r="X422" s="265">
        <v>1</v>
      </c>
    </row>
    <row r="423" spans="18:24">
      <c r="R423" s="548"/>
      <c r="S423" s="586" t="s">
        <v>837</v>
      </c>
      <c r="T423" s="586" t="s">
        <v>541</v>
      </c>
      <c r="U423" s="586" t="s">
        <v>552</v>
      </c>
      <c r="V423" s="586" t="s">
        <v>714</v>
      </c>
      <c r="W423" s="587" t="s">
        <v>554</v>
      </c>
      <c r="X423" s="265">
        <v>674</v>
      </c>
    </row>
    <row r="424" spans="18:24">
      <c r="R424" s="548"/>
      <c r="S424" s="586" t="s">
        <v>837</v>
      </c>
      <c r="T424" s="586" t="s">
        <v>541</v>
      </c>
      <c r="U424" s="586" t="s">
        <v>552</v>
      </c>
      <c r="V424" s="586" t="s">
        <v>715</v>
      </c>
      <c r="W424" s="587" t="s">
        <v>554</v>
      </c>
      <c r="X424" s="265">
        <v>225</v>
      </c>
    </row>
    <row r="425" spans="18:24">
      <c r="R425" s="548"/>
      <c r="S425" s="586" t="s">
        <v>837</v>
      </c>
      <c r="T425" s="586" t="s">
        <v>541</v>
      </c>
      <c r="U425" s="586" t="s">
        <v>552</v>
      </c>
      <c r="V425" s="586" t="s">
        <v>716</v>
      </c>
      <c r="W425" s="587" t="s">
        <v>554</v>
      </c>
      <c r="X425" s="265">
        <v>3932</v>
      </c>
    </row>
    <row r="426" spans="18:24">
      <c r="R426" s="548"/>
      <c r="S426" s="586" t="s">
        <v>837</v>
      </c>
      <c r="T426" s="586" t="s">
        <v>541</v>
      </c>
      <c r="U426" s="586" t="s">
        <v>552</v>
      </c>
      <c r="V426" s="586" t="s">
        <v>717</v>
      </c>
      <c r="W426" s="587" t="s">
        <v>554</v>
      </c>
      <c r="X426" s="265">
        <v>6142</v>
      </c>
    </row>
    <row r="427" spans="18:24">
      <c r="R427" s="548"/>
      <c r="S427" s="586" t="s">
        <v>837</v>
      </c>
      <c r="T427" s="586" t="s">
        <v>541</v>
      </c>
      <c r="U427" s="586" t="s">
        <v>552</v>
      </c>
      <c r="V427" s="586" t="s">
        <v>718</v>
      </c>
      <c r="W427" s="587" t="s">
        <v>554</v>
      </c>
      <c r="X427" s="265">
        <v>851</v>
      </c>
    </row>
    <row r="428" spans="18:24">
      <c r="R428" s="548"/>
      <c r="S428" s="586" t="s">
        <v>837</v>
      </c>
      <c r="T428" s="586" t="s">
        <v>541</v>
      </c>
      <c r="U428" s="586" t="s">
        <v>552</v>
      </c>
      <c r="V428" s="586" t="s">
        <v>719</v>
      </c>
      <c r="W428" s="587" t="s">
        <v>554</v>
      </c>
      <c r="X428" s="265">
        <v>4470</v>
      </c>
    </row>
    <row r="429" spans="18:24">
      <c r="R429" s="548"/>
      <c r="S429" s="586" t="s">
        <v>837</v>
      </c>
      <c r="T429" s="586" t="s">
        <v>541</v>
      </c>
      <c r="U429" s="586" t="s">
        <v>552</v>
      </c>
      <c r="V429" s="586" t="s">
        <v>720</v>
      </c>
      <c r="W429" s="587" t="s">
        <v>554</v>
      </c>
      <c r="X429" s="265">
        <v>821</v>
      </c>
    </row>
    <row r="430" spans="18:24">
      <c r="R430" s="548"/>
      <c r="S430" s="586" t="s">
        <v>837</v>
      </c>
      <c r="T430" s="586" t="s">
        <v>541</v>
      </c>
      <c r="U430" s="586" t="s">
        <v>552</v>
      </c>
      <c r="V430" s="586" t="s">
        <v>721</v>
      </c>
      <c r="W430" s="587" t="s">
        <v>554</v>
      </c>
      <c r="X430" s="265">
        <v>7013</v>
      </c>
    </row>
    <row r="431" spans="18:24">
      <c r="R431" s="548"/>
      <c r="S431" s="586" t="s">
        <v>837</v>
      </c>
      <c r="T431" s="586" t="s">
        <v>541</v>
      </c>
      <c r="U431" s="586" t="s">
        <v>552</v>
      </c>
      <c r="V431" s="586" t="s">
        <v>1076</v>
      </c>
      <c r="W431" s="587" t="s">
        <v>554</v>
      </c>
      <c r="X431" s="266" t="s">
        <v>573</v>
      </c>
    </row>
    <row r="432" spans="18:24">
      <c r="R432" s="548"/>
      <c r="S432" s="586" t="s">
        <v>837</v>
      </c>
      <c r="T432" s="586" t="s">
        <v>541</v>
      </c>
      <c r="U432" s="586" t="s">
        <v>552</v>
      </c>
      <c r="V432" s="586" t="s">
        <v>1077</v>
      </c>
      <c r="W432" s="587" t="s">
        <v>554</v>
      </c>
      <c r="X432" s="266" t="s">
        <v>573</v>
      </c>
    </row>
    <row r="433" spans="18:24">
      <c r="R433" s="548"/>
      <c r="S433" s="586" t="s">
        <v>837</v>
      </c>
      <c r="T433" s="586" t="s">
        <v>541</v>
      </c>
      <c r="U433" s="586" t="s">
        <v>552</v>
      </c>
      <c r="V433" s="586" t="s">
        <v>1078</v>
      </c>
      <c r="W433" s="587" t="s">
        <v>554</v>
      </c>
      <c r="X433" s="266" t="s">
        <v>573</v>
      </c>
    </row>
    <row r="434" spans="18:24">
      <c r="R434" s="548"/>
      <c r="S434" s="586" t="s">
        <v>837</v>
      </c>
      <c r="T434" s="586" t="s">
        <v>541</v>
      </c>
      <c r="U434" s="586" t="s">
        <v>552</v>
      </c>
      <c r="V434" s="586" t="s">
        <v>1079</v>
      </c>
      <c r="W434" s="587" t="s">
        <v>554</v>
      </c>
      <c r="X434" s="266" t="s">
        <v>573</v>
      </c>
    </row>
  </sheetData>
  <sheetProtection sheet="1" objects="1" scenarios="1"/>
  <mergeCells count="213">
    <mergeCell ref="C229:J229"/>
    <mergeCell ref="C230:J230"/>
    <mergeCell ref="C231:J231"/>
    <mergeCell ref="D223:J223"/>
    <mergeCell ref="D224:J224"/>
    <mergeCell ref="C225:J225"/>
    <mergeCell ref="C226:J226"/>
    <mergeCell ref="D227:J227"/>
    <mergeCell ref="E228:J228"/>
    <mergeCell ref="G217:J217"/>
    <mergeCell ref="E218:J218"/>
    <mergeCell ref="D219:J219"/>
    <mergeCell ref="D220:J220"/>
    <mergeCell ref="D221:J221"/>
    <mergeCell ref="D222:J222"/>
    <mergeCell ref="C211:J211"/>
    <mergeCell ref="D212:J212"/>
    <mergeCell ref="E213:J213"/>
    <mergeCell ref="F214:J214"/>
    <mergeCell ref="F215:J215"/>
    <mergeCell ref="G216:J216"/>
    <mergeCell ref="E205:J205"/>
    <mergeCell ref="E206:J206"/>
    <mergeCell ref="E207:J207"/>
    <mergeCell ref="E208:J208"/>
    <mergeCell ref="D209:J209"/>
    <mergeCell ref="C210:J210"/>
    <mergeCell ref="E199:J199"/>
    <mergeCell ref="E200:J200"/>
    <mergeCell ref="F201:J201"/>
    <mergeCell ref="F202:J202"/>
    <mergeCell ref="E203:J203"/>
    <mergeCell ref="E204:J204"/>
    <mergeCell ref="G193:J193"/>
    <mergeCell ref="G194:J194"/>
    <mergeCell ref="G195:J195"/>
    <mergeCell ref="G196:J196"/>
    <mergeCell ref="F197:J197"/>
    <mergeCell ref="D198:J198"/>
    <mergeCell ref="E187:J187"/>
    <mergeCell ref="F188:J188"/>
    <mergeCell ref="G189:J189"/>
    <mergeCell ref="G190:J190"/>
    <mergeCell ref="G191:J191"/>
    <mergeCell ref="F192:J192"/>
    <mergeCell ref="H178:J178"/>
    <mergeCell ref="H179:J179"/>
    <mergeCell ref="H180:J180"/>
    <mergeCell ref="H181:J181"/>
    <mergeCell ref="I182:J182"/>
    <mergeCell ref="I186:J186"/>
    <mergeCell ref="H172:J172"/>
    <mergeCell ref="H173:J173"/>
    <mergeCell ref="H174:J174"/>
    <mergeCell ref="H175:J175"/>
    <mergeCell ref="G176:J176"/>
    <mergeCell ref="H177:J177"/>
    <mergeCell ref="H166:J166"/>
    <mergeCell ref="G167:J167"/>
    <mergeCell ref="G168:J168"/>
    <mergeCell ref="H169:J169"/>
    <mergeCell ref="H170:J170"/>
    <mergeCell ref="H171:J171"/>
    <mergeCell ref="F160:J160"/>
    <mergeCell ref="G161:J161"/>
    <mergeCell ref="H162:J162"/>
    <mergeCell ref="H163:J163"/>
    <mergeCell ref="H164:J164"/>
    <mergeCell ref="H165:J165"/>
    <mergeCell ref="G154:J154"/>
    <mergeCell ref="G155:J155"/>
    <mergeCell ref="H156:J156"/>
    <mergeCell ref="H157:J157"/>
    <mergeCell ref="H158:J158"/>
    <mergeCell ref="H159:J159"/>
    <mergeCell ref="H148:J148"/>
    <mergeCell ref="G149:J149"/>
    <mergeCell ref="F150:J150"/>
    <mergeCell ref="F151:J151"/>
    <mergeCell ref="G152:J152"/>
    <mergeCell ref="G153:J153"/>
    <mergeCell ref="G142:J142"/>
    <mergeCell ref="F143:J143"/>
    <mergeCell ref="G144:J144"/>
    <mergeCell ref="G145:J145"/>
    <mergeCell ref="H146:J146"/>
    <mergeCell ref="H147:J147"/>
    <mergeCell ref="G136:J136"/>
    <mergeCell ref="G137:J137"/>
    <mergeCell ref="F138:J138"/>
    <mergeCell ref="G139:J139"/>
    <mergeCell ref="G140:J140"/>
    <mergeCell ref="G141:J141"/>
    <mergeCell ref="G130:J130"/>
    <mergeCell ref="G131:J131"/>
    <mergeCell ref="G132:J132"/>
    <mergeCell ref="G133:J133"/>
    <mergeCell ref="G134:J134"/>
    <mergeCell ref="G135:J135"/>
    <mergeCell ref="G124:J124"/>
    <mergeCell ref="G125:J125"/>
    <mergeCell ref="G126:J126"/>
    <mergeCell ref="G127:J127"/>
    <mergeCell ref="G128:J128"/>
    <mergeCell ref="F129:J129"/>
    <mergeCell ref="G118:J118"/>
    <mergeCell ref="F119:J119"/>
    <mergeCell ref="G120:J120"/>
    <mergeCell ref="H121:J121"/>
    <mergeCell ref="H122:J122"/>
    <mergeCell ref="H123:J123"/>
    <mergeCell ref="H112:J112"/>
    <mergeCell ref="H113:J113"/>
    <mergeCell ref="F114:J114"/>
    <mergeCell ref="G115:J115"/>
    <mergeCell ref="G116:J116"/>
    <mergeCell ref="G117:J117"/>
    <mergeCell ref="H106:J106"/>
    <mergeCell ref="H107:J107"/>
    <mergeCell ref="G108:J108"/>
    <mergeCell ref="F109:J109"/>
    <mergeCell ref="G110:J110"/>
    <mergeCell ref="G111:J111"/>
    <mergeCell ref="G100:J100"/>
    <mergeCell ref="H101:J101"/>
    <mergeCell ref="H102:J102"/>
    <mergeCell ref="H103:J103"/>
    <mergeCell ref="G104:J104"/>
    <mergeCell ref="G105:J105"/>
    <mergeCell ref="H94:J94"/>
    <mergeCell ref="H95:J95"/>
    <mergeCell ref="G96:J96"/>
    <mergeCell ref="G97:J97"/>
    <mergeCell ref="H98:J98"/>
    <mergeCell ref="H99:J99"/>
    <mergeCell ref="H88:J88"/>
    <mergeCell ref="H89:J89"/>
    <mergeCell ref="G90:J90"/>
    <mergeCell ref="H91:J91"/>
    <mergeCell ref="H92:J92"/>
    <mergeCell ref="G93:J93"/>
    <mergeCell ref="H82:J82"/>
    <mergeCell ref="H83:J83"/>
    <mergeCell ref="H84:J84"/>
    <mergeCell ref="G85:J85"/>
    <mergeCell ref="H86:J86"/>
    <mergeCell ref="H87:J87"/>
    <mergeCell ref="H76:J76"/>
    <mergeCell ref="H77:J77"/>
    <mergeCell ref="G78:J78"/>
    <mergeCell ref="H79:J79"/>
    <mergeCell ref="H80:J80"/>
    <mergeCell ref="G81:J81"/>
    <mergeCell ref="H70:J70"/>
    <mergeCell ref="H71:J71"/>
    <mergeCell ref="H72:J72"/>
    <mergeCell ref="G73:J73"/>
    <mergeCell ref="H74:J74"/>
    <mergeCell ref="H75:J75"/>
    <mergeCell ref="C64:J64"/>
    <mergeCell ref="D65:J65"/>
    <mergeCell ref="E66:J66"/>
    <mergeCell ref="F67:J67"/>
    <mergeCell ref="G68:J68"/>
    <mergeCell ref="H69:J69"/>
    <mergeCell ref="E58:J58"/>
    <mergeCell ref="E59:J59"/>
    <mergeCell ref="E60:J60"/>
    <mergeCell ref="E61:J61"/>
    <mergeCell ref="E62:J62"/>
    <mergeCell ref="D63:J63"/>
    <mergeCell ref="D52:J52"/>
    <mergeCell ref="E53:J53"/>
    <mergeCell ref="E54:J54"/>
    <mergeCell ref="F55:J55"/>
    <mergeCell ref="F56:J56"/>
    <mergeCell ref="E57:J57"/>
    <mergeCell ref="H46:J46"/>
    <mergeCell ref="H47:J47"/>
    <mergeCell ref="G48:J48"/>
    <mergeCell ref="E49:J49"/>
    <mergeCell ref="F50:J50"/>
    <mergeCell ref="F51:J51"/>
    <mergeCell ref="G40:J40"/>
    <mergeCell ref="G41:J41"/>
    <mergeCell ref="G42:J42"/>
    <mergeCell ref="F43:J43"/>
    <mergeCell ref="G44:J44"/>
    <mergeCell ref="G45:J45"/>
    <mergeCell ref="I34:J34"/>
    <mergeCell ref="I35:J35"/>
    <mergeCell ref="G36:J36"/>
    <mergeCell ref="I37:J37"/>
    <mergeCell ref="G38:J38"/>
    <mergeCell ref="F39:J39"/>
    <mergeCell ref="E28:J28"/>
    <mergeCell ref="F29:J29"/>
    <mergeCell ref="G30:J30"/>
    <mergeCell ref="I31:J31"/>
    <mergeCell ref="H32:J32"/>
    <mergeCell ref="H33:J33"/>
    <mergeCell ref="C22:J22"/>
    <mergeCell ref="C23:J23"/>
    <mergeCell ref="C24:J24"/>
    <mergeCell ref="C25:J25"/>
    <mergeCell ref="C26:J26"/>
    <mergeCell ref="D27:J27"/>
    <mergeCell ref="R5:X6"/>
    <mergeCell ref="V8:W8"/>
    <mergeCell ref="C13:K18"/>
    <mergeCell ref="C19:J19"/>
    <mergeCell ref="C20:J20"/>
    <mergeCell ref="C21:J21"/>
  </mergeCells>
  <phoneticPr fontId="5"/>
  <hyperlinks>
    <hyperlink ref="V1" r:id="rId1" display="https://www.e-stat.go.jp/stat-search/files?page=1&amp;layout=datalist&amp;toukei=00200564&amp;tstat=000001223684&amp;cycle=0&amp;tclass1=000001223685&amp;tclass2=000001223686&amp;tclass3val=0&amp;metadata=1&amp;data=1" xr:uid="{91F41B15-3BC3-49CD-87D7-A4B0C60222A5}"/>
    <hyperlink ref="J1" r:id="rId2" display="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xr:uid="{BF9B6092-9721-403F-837A-90643EA710F1}"/>
  </hyperlinks>
  <pageMargins left="0.31496062992125984" right="0.23622047244094491" top="0.74803149606299213" bottom="0.74803149606299213" header="0.31496062992125984" footer="0.31496062992125984"/>
  <pageSetup paperSize="9" scale="85" orientation="portrait" r:id="rId3"/>
  <headerFooter>
    <oddFooter>&amp;C&amp;P/&amp;N&amp;R&amp;F　　&amp;A</oddFooter>
  </headerFooter>
  <colBreaks count="1" manualBreakCount="1">
    <brk id="1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1118A-1030-4254-A0E9-CD53C6C71063}">
  <sheetPr>
    <pageSetUpPr fitToPage="1"/>
  </sheetPr>
  <dimension ref="B1:U41"/>
  <sheetViews>
    <sheetView zoomScale="70" zoomScaleNormal="70" workbookViewId="0"/>
  </sheetViews>
  <sheetFormatPr defaultColWidth="9" defaultRowHeight="14.25"/>
  <cols>
    <col min="1" max="1" width="3.125" style="45" customWidth="1"/>
    <col min="2" max="13" width="10.375" style="45" customWidth="1"/>
    <col min="14" max="14" width="11.5" style="45" customWidth="1"/>
    <col min="15" max="15" width="1" style="45" customWidth="1"/>
    <col min="16" max="32" width="9" style="45"/>
    <col min="33" max="33" width="3.375" style="45" customWidth="1"/>
    <col min="34" max="16384" width="9" style="45"/>
  </cols>
  <sheetData>
    <row r="1" spans="2:17" ht="15" thickBot="1"/>
    <row r="2" spans="2:17" ht="13.9" customHeight="1">
      <c r="B2" s="88"/>
      <c r="C2" s="89"/>
      <c r="D2" s="89"/>
      <c r="E2" s="89"/>
      <c r="F2" s="89"/>
      <c r="G2" s="89"/>
      <c r="H2" s="89"/>
      <c r="I2" s="89"/>
      <c r="J2" s="89"/>
      <c r="K2" s="89"/>
      <c r="L2" s="89"/>
      <c r="M2" s="89"/>
      <c r="N2" s="90"/>
    </row>
    <row r="3" spans="2:17" ht="21.75" customHeight="1">
      <c r="B3" s="593" t="s">
        <v>789</v>
      </c>
      <c r="C3" s="594"/>
      <c r="D3" s="594"/>
      <c r="E3" s="594"/>
      <c r="F3" s="594"/>
      <c r="G3" s="594"/>
      <c r="H3" s="594"/>
      <c r="I3" s="594"/>
      <c r="J3" s="594"/>
      <c r="K3" s="594"/>
      <c r="L3" s="594"/>
      <c r="M3" s="594"/>
      <c r="N3" s="595"/>
    </row>
    <row r="4" spans="2:17" ht="18" customHeight="1">
      <c r="B4" s="599" t="s">
        <v>783</v>
      </c>
      <c r="C4" s="600"/>
      <c r="D4" s="600"/>
      <c r="E4" s="600"/>
      <c r="F4" s="600"/>
      <c r="G4" s="600"/>
      <c r="H4" s="600"/>
      <c r="I4" s="600"/>
      <c r="J4" s="600"/>
      <c r="K4" s="600"/>
      <c r="L4" s="600"/>
      <c r="M4" s="600"/>
      <c r="N4" s="601"/>
    </row>
    <row r="5" spans="2:17" ht="25.15" customHeight="1">
      <c r="B5" s="120" t="s">
        <v>738</v>
      </c>
      <c r="C5" s="121"/>
      <c r="D5" s="121"/>
      <c r="E5" s="121"/>
      <c r="F5" s="121"/>
      <c r="G5" s="121"/>
      <c r="H5" s="121"/>
      <c r="I5" s="121"/>
      <c r="J5" s="121"/>
      <c r="K5" s="121"/>
      <c r="L5" s="121"/>
      <c r="M5" s="121"/>
      <c r="N5" s="122"/>
    </row>
    <row r="6" spans="2:17" ht="25.15" customHeight="1">
      <c r="B6" s="120" t="s">
        <v>203</v>
      </c>
      <c r="C6" s="121"/>
      <c r="D6" s="121"/>
      <c r="E6" s="121"/>
      <c r="F6" s="121"/>
      <c r="G6" s="121"/>
      <c r="H6" s="121"/>
      <c r="I6" s="121"/>
      <c r="J6" s="121"/>
      <c r="K6" s="121"/>
      <c r="L6" s="121"/>
      <c r="M6" s="121"/>
      <c r="N6" s="122"/>
    </row>
    <row r="7" spans="2:17" ht="30" customHeight="1">
      <c r="B7" s="596" t="s">
        <v>182</v>
      </c>
      <c r="C7" s="597"/>
      <c r="D7" s="597"/>
      <c r="E7" s="597"/>
      <c r="F7" s="597"/>
      <c r="G7" s="597"/>
      <c r="H7" s="597"/>
      <c r="I7" s="597"/>
      <c r="J7" s="597"/>
      <c r="K7" s="597"/>
      <c r="L7" s="597"/>
      <c r="M7" s="597"/>
      <c r="N7" s="598"/>
    </row>
    <row r="8" spans="2:17" ht="25.15" customHeight="1">
      <c r="B8" s="596" t="s">
        <v>183</v>
      </c>
      <c r="C8" s="597"/>
      <c r="D8" s="597"/>
      <c r="E8" s="597"/>
      <c r="F8" s="597"/>
      <c r="G8" s="597"/>
      <c r="H8" s="597"/>
      <c r="I8" s="597"/>
      <c r="J8" s="597"/>
      <c r="K8" s="597"/>
      <c r="L8" s="597"/>
      <c r="M8" s="597"/>
      <c r="N8" s="598"/>
    </row>
    <row r="9" spans="2:17" ht="8.25" customHeight="1">
      <c r="B9" s="123"/>
      <c r="C9" s="124"/>
      <c r="D9" s="124"/>
      <c r="E9" s="124"/>
      <c r="F9" s="124"/>
      <c r="G9" s="124"/>
      <c r="H9" s="124"/>
      <c r="I9" s="124"/>
      <c r="J9" s="124"/>
      <c r="K9" s="124"/>
      <c r="L9" s="124"/>
      <c r="M9" s="124"/>
      <c r="N9" s="125"/>
    </row>
    <row r="10" spans="2:17" ht="19.899999999999999" customHeight="1">
      <c r="B10" s="120" t="s">
        <v>184</v>
      </c>
      <c r="C10" s="121"/>
      <c r="D10" s="121"/>
      <c r="E10" s="121"/>
      <c r="F10" s="121"/>
      <c r="G10" s="121"/>
      <c r="H10" s="121"/>
      <c r="I10" s="121"/>
      <c r="J10" s="121"/>
      <c r="K10" s="121"/>
      <c r="L10" s="121"/>
      <c r="M10" s="121"/>
      <c r="N10" s="122"/>
    </row>
    <row r="11" spans="2:17" ht="19.899999999999999" customHeight="1">
      <c r="B11" s="120" t="s">
        <v>204</v>
      </c>
      <c r="C11" s="121"/>
      <c r="D11" s="121"/>
      <c r="E11" s="121"/>
      <c r="F11" s="121"/>
      <c r="G11" s="121"/>
      <c r="H11" s="121"/>
      <c r="I11" s="121"/>
      <c r="J11" s="121"/>
      <c r="K11" s="121"/>
      <c r="L11" s="121"/>
      <c r="M11" s="121"/>
      <c r="N11" s="122"/>
      <c r="Q11" s="345" t="s">
        <v>776</v>
      </c>
    </row>
    <row r="12" spans="2:17" ht="19.899999999999999" customHeight="1">
      <c r="B12" s="120" t="s">
        <v>768</v>
      </c>
      <c r="C12" s="121"/>
      <c r="D12" s="121"/>
      <c r="E12" s="121"/>
      <c r="F12" s="121"/>
      <c r="G12" s="121"/>
      <c r="H12" s="121"/>
      <c r="I12" s="121"/>
      <c r="J12" s="121"/>
      <c r="K12" s="121"/>
      <c r="L12" s="121"/>
      <c r="M12" s="121"/>
      <c r="N12" s="122"/>
    </row>
    <row r="13" spans="2:17" ht="19.899999999999999" customHeight="1">
      <c r="B13" s="120" t="s">
        <v>769</v>
      </c>
      <c r="C13" s="121"/>
      <c r="D13" s="121"/>
      <c r="E13" s="121"/>
      <c r="F13" s="121"/>
      <c r="G13" s="121"/>
      <c r="H13" s="121"/>
      <c r="I13" s="121"/>
      <c r="J13" s="121"/>
      <c r="K13" s="121"/>
      <c r="L13" s="121"/>
      <c r="M13" s="121"/>
      <c r="N13" s="122"/>
    </row>
    <row r="14" spans="2:17" ht="19.899999999999999" customHeight="1">
      <c r="B14" s="120" t="s">
        <v>770</v>
      </c>
      <c r="C14" s="121"/>
      <c r="D14" s="121"/>
      <c r="E14" s="121"/>
      <c r="F14" s="121"/>
      <c r="G14" s="121"/>
      <c r="H14" s="121"/>
      <c r="I14" s="121"/>
      <c r="J14" s="121"/>
      <c r="K14" s="121"/>
      <c r="L14" s="121"/>
      <c r="M14" s="121"/>
      <c r="N14" s="122"/>
    </row>
    <row r="15" spans="2:17" ht="19.899999999999999" customHeight="1">
      <c r="B15" s="120" t="s">
        <v>775</v>
      </c>
      <c r="C15" s="121"/>
      <c r="D15" s="121"/>
      <c r="E15" s="121"/>
      <c r="F15" s="121"/>
      <c r="G15" s="121"/>
      <c r="H15" s="121"/>
      <c r="I15" s="121"/>
      <c r="J15" s="121"/>
      <c r="K15" s="121"/>
      <c r="L15" s="121"/>
      <c r="M15" s="121"/>
      <c r="N15" s="122"/>
    </row>
    <row r="16" spans="2:17" ht="19.899999999999999" customHeight="1">
      <c r="B16" s="201" t="s">
        <v>514</v>
      </c>
      <c r="C16" s="121"/>
      <c r="D16" s="121"/>
      <c r="E16" s="121"/>
      <c r="F16" s="121"/>
      <c r="G16" s="121"/>
      <c r="H16" s="121"/>
      <c r="I16" s="121"/>
      <c r="J16" s="121"/>
      <c r="K16" s="121"/>
      <c r="L16" s="121"/>
      <c r="M16" s="121"/>
      <c r="N16" s="122"/>
    </row>
    <row r="17" spans="2:14" ht="19.899999999999999" customHeight="1">
      <c r="B17" s="201" t="s">
        <v>771</v>
      </c>
      <c r="C17" s="121"/>
      <c r="D17" s="121"/>
      <c r="E17" s="121"/>
      <c r="F17" s="121"/>
      <c r="G17" s="121"/>
      <c r="H17" s="121"/>
      <c r="I17" s="121"/>
      <c r="J17" s="121"/>
      <c r="K17" s="121"/>
      <c r="L17" s="121"/>
      <c r="M17" s="121"/>
      <c r="N17" s="122"/>
    </row>
    <row r="18" spans="2:14" ht="19.899999999999999" customHeight="1">
      <c r="B18" s="590" t="s">
        <v>772</v>
      </c>
      <c r="C18" s="591"/>
      <c r="D18" s="591"/>
      <c r="E18" s="591"/>
      <c r="F18" s="591"/>
      <c r="G18" s="591"/>
      <c r="H18" s="591"/>
      <c r="I18" s="591"/>
      <c r="J18" s="591"/>
      <c r="K18" s="591"/>
      <c r="L18" s="591"/>
      <c r="M18" s="591"/>
      <c r="N18" s="592"/>
    </row>
    <row r="19" spans="2:14" ht="19.899999999999999" customHeight="1">
      <c r="B19" s="590" t="s">
        <v>777</v>
      </c>
      <c r="C19" s="591"/>
      <c r="D19" s="591"/>
      <c r="E19" s="591"/>
      <c r="F19" s="591"/>
      <c r="G19" s="591"/>
      <c r="H19" s="591"/>
      <c r="I19" s="591"/>
      <c r="J19" s="591"/>
      <c r="K19" s="591"/>
      <c r="L19" s="591"/>
      <c r="M19" s="591"/>
      <c r="N19" s="592"/>
    </row>
    <row r="20" spans="2:14" ht="19.899999999999999" customHeight="1">
      <c r="B20" s="590" t="s">
        <v>778</v>
      </c>
      <c r="C20" s="591"/>
      <c r="D20" s="591"/>
      <c r="E20" s="591"/>
      <c r="F20" s="591"/>
      <c r="G20" s="591"/>
      <c r="H20" s="591"/>
      <c r="I20" s="591"/>
      <c r="J20" s="591"/>
      <c r="K20" s="591"/>
      <c r="L20" s="591"/>
      <c r="M20" s="591"/>
      <c r="N20" s="592"/>
    </row>
    <row r="21" spans="2:14" ht="19.899999999999999" customHeight="1">
      <c r="B21" s="120" t="s">
        <v>741</v>
      </c>
      <c r="C21" s="121"/>
      <c r="D21" s="121"/>
      <c r="E21" s="121"/>
      <c r="F21" s="121"/>
      <c r="G21" s="121"/>
      <c r="H21" s="121"/>
      <c r="I21" s="121"/>
      <c r="J21" s="121"/>
      <c r="K21" s="121"/>
      <c r="L21" s="121"/>
      <c r="M21" s="121"/>
      <c r="N21" s="122"/>
    </row>
    <row r="22" spans="2:14" ht="22.15" customHeight="1">
      <c r="B22" s="126" t="s">
        <v>185</v>
      </c>
      <c r="C22" s="121"/>
      <c r="D22" s="121"/>
      <c r="E22" s="121"/>
      <c r="F22" s="121"/>
      <c r="G22" s="121"/>
      <c r="H22" s="121"/>
      <c r="I22" s="121"/>
      <c r="J22" s="121"/>
      <c r="K22" s="121"/>
      <c r="L22" s="121"/>
      <c r="M22" s="121"/>
      <c r="N22" s="122"/>
    </row>
    <row r="23" spans="2:14" ht="19.899999999999999" customHeight="1">
      <c r="B23" s="201" t="s">
        <v>1083</v>
      </c>
      <c r="C23" s="121"/>
      <c r="D23" s="121"/>
      <c r="E23" s="121"/>
      <c r="F23" s="121"/>
      <c r="G23" s="121"/>
      <c r="H23" s="121"/>
      <c r="I23" s="121"/>
      <c r="J23" s="121"/>
      <c r="K23" s="121"/>
      <c r="L23" s="121"/>
      <c r="M23" s="121"/>
      <c r="N23" s="122"/>
    </row>
    <row r="24" spans="2:14" ht="19.899999999999999" customHeight="1">
      <c r="B24" s="126" t="s">
        <v>823</v>
      </c>
      <c r="C24" s="121"/>
      <c r="D24" s="121"/>
      <c r="E24" s="121"/>
      <c r="F24" s="121"/>
      <c r="G24" s="121"/>
      <c r="H24" s="121"/>
      <c r="I24" s="121"/>
      <c r="J24" s="121"/>
      <c r="K24" s="121"/>
      <c r="L24" s="121"/>
      <c r="M24" s="121"/>
      <c r="N24" s="122"/>
    </row>
    <row r="25" spans="2:14" ht="19.899999999999999" customHeight="1">
      <c r="B25" s="120" t="s">
        <v>456</v>
      </c>
      <c r="C25" s="121"/>
      <c r="D25" s="121"/>
      <c r="E25" s="121"/>
      <c r="F25" s="121"/>
      <c r="G25" s="121"/>
      <c r="H25" s="121"/>
      <c r="I25" s="121"/>
      <c r="J25" s="121"/>
      <c r="K25" s="121"/>
      <c r="L25" s="121"/>
      <c r="M25" s="121"/>
      <c r="N25" s="122"/>
    </row>
    <row r="26" spans="2:14" ht="19.899999999999999" customHeight="1">
      <c r="B26" s="126" t="s">
        <v>186</v>
      </c>
      <c r="C26" s="121"/>
      <c r="D26" s="121"/>
      <c r="E26" s="121"/>
      <c r="F26" s="121"/>
      <c r="G26" s="121"/>
      <c r="H26" s="121"/>
      <c r="I26" s="121"/>
      <c r="J26" s="121"/>
      <c r="K26" s="121"/>
      <c r="L26" s="121"/>
      <c r="M26" s="121"/>
      <c r="N26" s="122"/>
    </row>
    <row r="27" spans="2:14" ht="16.149999999999999" customHeight="1">
      <c r="B27" s="120"/>
      <c r="C27" s="121"/>
      <c r="D27" s="121"/>
      <c r="E27" s="121"/>
      <c r="F27" s="121"/>
      <c r="G27" s="121"/>
      <c r="H27" s="121"/>
      <c r="I27" s="121"/>
      <c r="J27" s="121"/>
      <c r="K27" s="121"/>
      <c r="L27" s="121"/>
      <c r="M27" s="121"/>
      <c r="N27" s="122"/>
    </row>
    <row r="28" spans="2:14" ht="16.149999999999999" customHeight="1">
      <c r="B28" s="120" t="s">
        <v>187</v>
      </c>
      <c r="C28" s="121"/>
      <c r="D28" s="121"/>
      <c r="E28" s="121"/>
      <c r="F28" s="121"/>
      <c r="G28" s="121"/>
      <c r="H28" s="121"/>
      <c r="I28" s="121"/>
      <c r="J28" s="121"/>
      <c r="K28" s="121"/>
      <c r="L28" s="121"/>
      <c r="M28" s="121"/>
      <c r="N28" s="122"/>
    </row>
    <row r="29" spans="2:14" ht="16.149999999999999" customHeight="1">
      <c r="B29" s="120" t="s">
        <v>188</v>
      </c>
      <c r="C29" s="121"/>
      <c r="D29" s="121"/>
      <c r="E29" s="121"/>
      <c r="F29" s="121"/>
      <c r="G29" s="121"/>
      <c r="H29" s="121"/>
      <c r="I29" s="121"/>
      <c r="J29" s="121"/>
      <c r="K29" s="121"/>
      <c r="L29" s="121"/>
      <c r="M29" s="121"/>
      <c r="N29" s="122"/>
    </row>
    <row r="30" spans="2:14" ht="16.149999999999999" customHeight="1">
      <c r="B30" s="120" t="s">
        <v>189</v>
      </c>
      <c r="C30" s="121"/>
      <c r="D30" s="121"/>
      <c r="E30" s="121"/>
      <c r="F30" s="121"/>
      <c r="G30" s="121"/>
      <c r="H30" s="121"/>
      <c r="I30" s="121"/>
      <c r="J30" s="121"/>
      <c r="K30" s="121"/>
      <c r="L30" s="121"/>
      <c r="M30" s="121"/>
      <c r="N30" s="122"/>
    </row>
    <row r="31" spans="2:14" ht="16.149999999999999" customHeight="1">
      <c r="B31" s="126" t="s">
        <v>190</v>
      </c>
      <c r="C31" s="121"/>
      <c r="D31" s="121"/>
      <c r="E31" s="121"/>
      <c r="F31" s="121"/>
      <c r="G31" s="121"/>
      <c r="H31" s="121"/>
      <c r="I31" s="121"/>
      <c r="J31" s="121"/>
      <c r="K31" s="121"/>
      <c r="L31" s="121"/>
      <c r="M31" s="121"/>
      <c r="N31" s="122"/>
    </row>
    <row r="32" spans="2:14">
      <c r="B32" s="120" t="s">
        <v>742</v>
      </c>
      <c r="C32" s="121"/>
      <c r="D32" s="121"/>
      <c r="E32" s="121"/>
      <c r="F32" s="121"/>
      <c r="G32" s="121"/>
      <c r="H32" s="121"/>
      <c r="I32" s="121"/>
      <c r="J32" s="121"/>
      <c r="K32" s="121"/>
      <c r="L32" s="121"/>
      <c r="M32" s="121"/>
      <c r="N32" s="122"/>
    </row>
    <row r="33" spans="2:21">
      <c r="B33" s="120"/>
      <c r="C33" s="121"/>
      <c r="D33" s="121"/>
      <c r="E33" s="121"/>
      <c r="F33" s="121"/>
      <c r="G33" s="121"/>
      <c r="H33" s="121"/>
      <c r="I33" s="121"/>
      <c r="J33" s="121"/>
      <c r="K33" s="121"/>
      <c r="L33" s="121"/>
      <c r="M33" s="121"/>
      <c r="N33" s="122"/>
    </row>
    <row r="34" spans="2:21" ht="15" thickBot="1">
      <c r="B34" s="132" t="s">
        <v>455</v>
      </c>
      <c r="C34" s="133"/>
      <c r="D34" s="133"/>
      <c r="E34" s="133"/>
      <c r="F34" s="133"/>
      <c r="G34" s="133"/>
      <c r="H34" s="133"/>
      <c r="I34" s="133"/>
      <c r="J34" s="133"/>
      <c r="K34" s="133"/>
      <c r="L34" s="133"/>
      <c r="M34" s="133"/>
      <c r="N34" s="134"/>
    </row>
    <row r="37" spans="2:21">
      <c r="E37" s="45" t="s">
        <v>779</v>
      </c>
    </row>
    <row r="38" spans="2:21">
      <c r="E38" s="45" t="s">
        <v>780</v>
      </c>
    </row>
    <row r="39" spans="2:21" ht="17.25">
      <c r="C39" s="346" t="s">
        <v>781</v>
      </c>
      <c r="E39" s="45" t="s">
        <v>773</v>
      </c>
    </row>
    <row r="41" spans="2:21">
      <c r="U41" s="345" t="s">
        <v>791</v>
      </c>
    </row>
  </sheetData>
  <mergeCells count="7">
    <mergeCell ref="B20:N20"/>
    <mergeCell ref="B3:N3"/>
    <mergeCell ref="B7:N7"/>
    <mergeCell ref="B8:N8"/>
    <mergeCell ref="B18:N18"/>
    <mergeCell ref="B19:N19"/>
    <mergeCell ref="B4:N4"/>
  </mergeCells>
  <phoneticPr fontId="5"/>
  <printOptions horizontalCentered="1"/>
  <pageMargins left="0.47244094488188981" right="0.31496062992125984" top="0.62992125984251968" bottom="0.39370078740157483" header="0.19685039370078741" footer="0.19685039370078741"/>
  <pageSetup paperSize="8" scale="65" orientation="landscape" r:id="rId1"/>
  <headerFooter scaleWithDoc="0" alignWithMargins="0">
    <oddFooter>&amp;C&amp;9&amp;P／&amp;N&amp;R&amp;9&amp;F　&amp;A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2:CT83"/>
  <sheetViews>
    <sheetView showGridLines="0" tabSelected="1" zoomScaleNormal="100" zoomScaleSheetLayoutView="80" workbookViewId="0"/>
  </sheetViews>
  <sheetFormatPr defaultRowHeight="13.5"/>
  <cols>
    <col min="1" max="1" width="4.625" style="35" customWidth="1"/>
    <col min="2" max="2" width="25.75" style="38" customWidth="1"/>
    <col min="3" max="3" width="12.75" style="22" customWidth="1"/>
    <col min="4" max="4" width="4.375" customWidth="1"/>
    <col min="5" max="5" width="20.375" style="22" customWidth="1"/>
    <col min="6" max="6" width="2.75" style="22" customWidth="1"/>
    <col min="7" max="7" width="12.75" style="22" customWidth="1"/>
    <col min="8" max="8" width="2.75" style="22" customWidth="1"/>
    <col min="9" max="9" width="15.625" style="22" customWidth="1"/>
    <col min="10" max="10" width="2.75" style="22" customWidth="1"/>
    <col min="11" max="11" width="6.5" style="22" customWidth="1"/>
    <col min="12" max="12" width="10.25" customWidth="1"/>
    <col min="13" max="13" width="14" style="22" customWidth="1"/>
    <col min="14" max="16" width="14.625" style="22" customWidth="1"/>
    <col min="17" max="17" width="15" style="22" customWidth="1"/>
    <col min="18" max="18" width="12.75" style="22" customWidth="1"/>
    <col min="19" max="20" width="8.75" style="22" customWidth="1"/>
    <col min="21" max="21" width="5.875" style="22" customWidth="1"/>
    <col min="22" max="22" width="4.625" style="22" customWidth="1"/>
    <col min="23" max="23" width="25.75" style="22" customWidth="1"/>
    <col min="24" max="24" width="12.75" style="22" customWidth="1"/>
    <col min="25" max="25" width="2.75" style="22" customWidth="1"/>
    <col min="26" max="26" width="15.625" style="22" customWidth="1"/>
    <col min="27" max="27" width="2.75" style="22" customWidth="1"/>
    <col min="28" max="28" width="2.375" style="22" customWidth="1"/>
    <col min="29" max="29" width="2.75" style="22" customWidth="1"/>
    <col min="30" max="30" width="15.625" style="22" customWidth="1"/>
    <col min="31" max="31" width="2.75" style="22" customWidth="1"/>
    <col min="32" max="32" width="8.875" style="22" customWidth="1"/>
    <col min="33" max="33" width="3.75" style="22" customWidth="1"/>
    <col min="34" max="34" width="12.25" style="22" customWidth="1"/>
    <col min="35" max="35" width="10.5" style="22" customWidth="1"/>
    <col min="36" max="36" width="6.625" style="22" customWidth="1"/>
    <col min="37" max="37" width="5.75" style="22" customWidth="1"/>
    <col min="38" max="38" width="8.75" style="22" customWidth="1"/>
    <col min="39" max="39" width="12.75" style="22" customWidth="1"/>
    <col min="40" max="40" width="8.75" style="22" customWidth="1"/>
    <col min="41" max="41" width="12.75" style="22" customWidth="1"/>
    <col min="42" max="42" width="4.5" style="22" customWidth="1"/>
    <col min="43" max="43" width="5" style="22" customWidth="1"/>
    <col min="44" max="44" width="12.75" style="22" customWidth="1"/>
    <col min="45" max="45" width="2.75" style="22" customWidth="1"/>
    <col min="46" max="46" width="12.75" style="22" customWidth="1"/>
    <col min="47" max="47" width="6" style="22" customWidth="1"/>
    <col min="48" max="48" width="2.75" style="22" customWidth="1"/>
    <col min="49" max="49" width="12.75" style="22" customWidth="1"/>
    <col min="50" max="50" width="1.75" style="22" customWidth="1"/>
    <col min="51" max="51" width="12.75" style="22" customWidth="1"/>
    <col min="52" max="52" width="4.75" style="22" customWidth="1"/>
    <col min="53" max="53" width="12.75" style="22" customWidth="1"/>
    <col min="54" max="54" width="1.75" style="22" customWidth="1"/>
    <col min="55" max="55" width="12.75" style="22" customWidth="1"/>
    <col min="56" max="56" width="1.75" style="22" customWidth="1"/>
    <col min="57" max="57" width="15.25" style="22" customWidth="1"/>
    <col min="58" max="58" width="1.75" style="22" customWidth="1"/>
    <col min="59" max="59" width="9.375" style="22" customWidth="1"/>
    <col min="60" max="60" width="1.75" style="22" customWidth="1"/>
    <col min="61" max="61" width="12.75" style="22" customWidth="1"/>
    <col min="62" max="62" width="1.75" style="22" customWidth="1"/>
    <col min="63" max="63" width="9.375" style="22" customWidth="1"/>
    <col min="64" max="64" width="2.75" style="22" customWidth="1"/>
    <col min="65" max="65" width="9.375" style="22" customWidth="1"/>
    <col min="66" max="66" width="1.75" style="22" customWidth="1"/>
    <col min="67" max="67" width="9.375" style="22" customWidth="1"/>
    <col min="68" max="68" width="1.75" style="22" customWidth="1"/>
    <col min="69" max="69" width="12.75" style="22" customWidth="1"/>
    <col min="70" max="70" width="1.75" style="22" customWidth="1"/>
    <col min="71" max="71" width="12.75" style="22" customWidth="1"/>
    <col min="72" max="72" width="1.75" style="22" customWidth="1"/>
    <col min="73" max="73" width="12.75" customWidth="1"/>
    <col min="74" max="74" width="1.75" customWidth="1"/>
    <col min="75" max="75" width="12.75" customWidth="1"/>
    <col min="76" max="76" width="1.75" customWidth="1"/>
    <col min="77" max="79" width="12.75" customWidth="1"/>
    <col min="80" max="80" width="1.75" customWidth="1"/>
    <col min="81" max="83" width="12.75" customWidth="1"/>
    <col min="84" max="84" width="1.75" customWidth="1"/>
    <col min="85" max="87" width="12.75" customWidth="1"/>
    <col min="88" max="88" width="1.75" customWidth="1"/>
    <col min="89" max="91" width="12.75" customWidth="1"/>
    <col min="92" max="92" width="2.75" customWidth="1"/>
    <col min="93" max="93" width="6.25" customWidth="1"/>
  </cols>
  <sheetData>
    <row r="2" spans="1:98" ht="21" customHeight="1" thickBot="1">
      <c r="B2" s="338" t="s">
        <v>766</v>
      </c>
      <c r="I2" s="339" t="s">
        <v>49</v>
      </c>
      <c r="J2" s="13"/>
      <c r="K2" s="13"/>
      <c r="L2" s="13"/>
      <c r="M2" s="13"/>
      <c r="N2" s="13"/>
      <c r="P2" s="17" t="s">
        <v>792</v>
      </c>
    </row>
    <row r="3" spans="1:98" ht="24" customHeight="1">
      <c r="I3" s="636"/>
      <c r="J3" s="637"/>
      <c r="K3" s="638"/>
      <c r="L3" s="420"/>
      <c r="M3" s="421" t="s">
        <v>50</v>
      </c>
      <c r="N3" s="422" t="s">
        <v>51</v>
      </c>
      <c r="O3" s="423" t="s">
        <v>52</v>
      </c>
      <c r="P3" s="501" t="s">
        <v>53</v>
      </c>
      <c r="Q3" s="336"/>
      <c r="BU3" s="22"/>
    </row>
    <row r="4" spans="1:98" ht="24.95" customHeight="1" thickBot="1">
      <c r="B4" s="339" t="s">
        <v>47</v>
      </c>
      <c r="C4" s="13"/>
      <c r="D4" s="13"/>
      <c r="E4" s="17" t="s">
        <v>0</v>
      </c>
      <c r="I4" s="639" t="s">
        <v>54</v>
      </c>
      <c r="J4" s="640"/>
      <c r="K4" s="641"/>
      <c r="L4" s="424"/>
      <c r="M4" s="425">
        <f>SUM(N4:P4)</f>
        <v>0</v>
      </c>
      <c r="N4" s="426">
        <f>測定表!AW53</f>
        <v>0</v>
      </c>
      <c r="O4" s="427">
        <f>測定表!BC53</f>
        <v>0</v>
      </c>
      <c r="P4" s="502">
        <f>測定表!BU53</f>
        <v>0</v>
      </c>
      <c r="Q4" s="337"/>
      <c r="U4" s="504" t="s">
        <v>782</v>
      </c>
      <c r="BU4" s="22"/>
    </row>
    <row r="5" spans="1:98" ht="22.5" customHeight="1">
      <c r="B5" s="412" t="s">
        <v>46</v>
      </c>
      <c r="C5" s="413"/>
      <c r="D5" s="414"/>
      <c r="E5" s="415">
        <f>測定表!AR53</f>
        <v>0</v>
      </c>
      <c r="I5" s="428"/>
      <c r="J5" s="642" t="s">
        <v>55</v>
      </c>
      <c r="K5" s="640"/>
      <c r="L5" s="640"/>
      <c r="M5" s="429">
        <f>SUM(N5:P5)</f>
        <v>0</v>
      </c>
      <c r="N5" s="430">
        <f>測定表!BY53</f>
        <v>0</v>
      </c>
      <c r="O5" s="431">
        <f>測定表!BZ53</f>
        <v>0</v>
      </c>
      <c r="P5" s="502">
        <f>測定表!CA53</f>
        <v>0</v>
      </c>
      <c r="Q5" s="337"/>
      <c r="BU5" s="22"/>
    </row>
    <row r="6" spans="1:98" ht="22.5" customHeight="1" thickBot="1">
      <c r="B6" s="416"/>
      <c r="C6" s="417" t="s">
        <v>48</v>
      </c>
      <c r="D6" s="418"/>
      <c r="E6" s="419">
        <f>測定表!AW53</f>
        <v>0</v>
      </c>
      <c r="I6" s="432"/>
      <c r="J6" s="433"/>
      <c r="K6" s="643" t="s">
        <v>56</v>
      </c>
      <c r="L6" s="644"/>
      <c r="M6" s="434">
        <f>SUM(N6:P6)</f>
        <v>0</v>
      </c>
      <c r="N6" s="435">
        <f>測定表!CC53</f>
        <v>0</v>
      </c>
      <c r="O6" s="436">
        <f>測定表!CD53</f>
        <v>0</v>
      </c>
      <c r="P6" s="503">
        <f>測定表!CE53</f>
        <v>0</v>
      </c>
      <c r="Q6" s="337"/>
      <c r="BU6" s="22"/>
    </row>
    <row r="7" spans="1:98" ht="22.5" customHeight="1">
      <c r="Q7" s="310"/>
      <c r="BU7" s="22"/>
    </row>
    <row r="8" spans="1:98" ht="16.149999999999999" customHeight="1">
      <c r="A8"/>
      <c r="B8"/>
      <c r="C8"/>
      <c r="E8"/>
      <c r="F8"/>
      <c r="G8"/>
      <c r="H8"/>
      <c r="I8" s="465"/>
      <c r="J8" s="19"/>
      <c r="Q8"/>
      <c r="R8"/>
      <c r="S8"/>
      <c r="T8"/>
      <c r="U8"/>
      <c r="V8" s="35"/>
      <c r="W8" s="645"/>
      <c r="X8" s="645"/>
      <c r="Y8" s="645"/>
      <c r="Z8" s="645"/>
      <c r="AA8" s="645"/>
      <c r="AB8" s="645"/>
      <c r="AC8" s="645"/>
      <c r="AD8" s="645"/>
      <c r="AE8" s="645"/>
      <c r="AF8" s="645"/>
      <c r="AG8" s="645"/>
      <c r="AH8" s="645"/>
      <c r="AI8" s="645"/>
      <c r="AJ8" s="645"/>
      <c r="AK8" s="310"/>
      <c r="AL8" s="310"/>
      <c r="BU8" s="22"/>
      <c r="BV8" s="22"/>
      <c r="BW8" s="22"/>
      <c r="BX8" s="22"/>
      <c r="BY8" s="22"/>
      <c r="BZ8" s="22"/>
      <c r="CA8" s="22"/>
      <c r="CB8" s="22"/>
      <c r="CC8" s="22"/>
      <c r="CD8" s="22"/>
      <c r="CE8" s="22"/>
      <c r="CF8" s="22"/>
      <c r="CG8" s="22"/>
      <c r="CH8" s="22"/>
      <c r="CI8" s="22"/>
      <c r="CJ8" s="22"/>
      <c r="CK8" s="22"/>
      <c r="CL8" s="22"/>
      <c r="CM8" s="22"/>
      <c r="CN8" s="22"/>
      <c r="CO8" s="22"/>
    </row>
    <row r="9" spans="1:98" ht="25.15" customHeight="1">
      <c r="A9"/>
      <c r="B9"/>
      <c r="E9"/>
      <c r="F9"/>
      <c r="G9"/>
      <c r="H9"/>
      <c r="I9" s="470"/>
      <c r="J9" s="471"/>
      <c r="K9" s="309"/>
      <c r="L9" s="309"/>
      <c r="M9"/>
      <c r="N9"/>
      <c r="O9"/>
      <c r="P9"/>
      <c r="Q9"/>
      <c r="R9"/>
      <c r="S9"/>
      <c r="T9" s="10"/>
      <c r="U9"/>
      <c r="V9" s="35"/>
      <c r="W9" s="38"/>
      <c r="Y9"/>
      <c r="AD9" s="308"/>
      <c r="AE9" s="308"/>
      <c r="AF9" s="309"/>
      <c r="AG9" s="309"/>
      <c r="AH9" s="310"/>
      <c r="AI9" s="310"/>
      <c r="AJ9" s="310"/>
      <c r="AK9" s="310"/>
      <c r="AL9" s="310"/>
      <c r="BU9" s="22"/>
      <c r="BV9" s="22"/>
      <c r="BW9" s="22"/>
      <c r="BX9" s="22"/>
      <c r="BY9" s="22"/>
      <c r="BZ9" s="22"/>
      <c r="CA9" s="22"/>
      <c r="CB9" s="22"/>
      <c r="CC9" s="22"/>
      <c r="CD9" s="22"/>
      <c r="CE9" s="22"/>
      <c r="CF9" s="22"/>
      <c r="CG9" s="22"/>
      <c r="CH9" s="22"/>
      <c r="CI9" s="22"/>
      <c r="CJ9" s="22"/>
      <c r="CK9" s="22"/>
      <c r="CL9" s="22"/>
      <c r="CM9" s="22"/>
      <c r="CN9" s="22"/>
      <c r="CO9" s="22"/>
    </row>
    <row r="10" spans="1:98" ht="30" customHeight="1">
      <c r="A10"/>
      <c r="B10"/>
      <c r="C10" s="479" t="s">
        <v>794</v>
      </c>
      <c r="E10"/>
      <c r="F10"/>
      <c r="G10" s="331"/>
      <c r="H10"/>
      <c r="O10" s="411" t="s">
        <v>761</v>
      </c>
      <c r="Q10"/>
      <c r="R10" s="411" t="s">
        <v>743</v>
      </c>
      <c r="U10"/>
      <c r="V10" s="35"/>
      <c r="W10" s="38"/>
      <c r="X10" s="331"/>
      <c r="Y10"/>
      <c r="AB10" s="331"/>
      <c r="AF10" s="331"/>
      <c r="AG10"/>
      <c r="AI10" s="331"/>
      <c r="BH10" s="5"/>
      <c r="BU10" s="22"/>
      <c r="BV10" s="22"/>
      <c r="BW10" s="22"/>
      <c r="BX10" s="22"/>
      <c r="BY10" s="22"/>
      <c r="BZ10" s="22"/>
      <c r="CA10" s="22"/>
      <c r="CB10" s="22"/>
      <c r="CC10" s="22"/>
      <c r="CD10" s="22"/>
      <c r="CE10" s="22"/>
      <c r="CF10" s="22"/>
      <c r="CG10" s="22"/>
      <c r="CH10" s="22"/>
      <c r="CI10" s="22"/>
      <c r="CJ10" s="22"/>
      <c r="CK10" s="22"/>
      <c r="CL10" s="22"/>
      <c r="CM10" s="22"/>
      <c r="CN10" s="22"/>
    </row>
    <row r="11" spans="1:98" s="35" customFormat="1" ht="36" customHeight="1" thickBot="1">
      <c r="C11" s="35" t="s">
        <v>774</v>
      </c>
      <c r="X11" s="181"/>
      <c r="Z11" s="109"/>
      <c r="AA11" s="109"/>
      <c r="AB11" s="181"/>
      <c r="AD11" s="340"/>
      <c r="AG11" s="114"/>
      <c r="AH11" s="619"/>
      <c r="AI11" s="619"/>
      <c r="AJ11" s="619"/>
      <c r="AM11" s="109"/>
      <c r="AN11" s="109"/>
      <c r="AO11" s="109"/>
      <c r="AR11" s="108" t="s">
        <v>749</v>
      </c>
      <c r="AT11" s="674"/>
      <c r="AU11" s="674"/>
      <c r="AV11" s="140"/>
      <c r="AW11" s="108" t="s">
        <v>466</v>
      </c>
      <c r="AY11" s="145" t="s">
        <v>464</v>
      </c>
      <c r="BA11" s="107" t="s">
        <v>418</v>
      </c>
      <c r="BC11" s="142" t="s">
        <v>457</v>
      </c>
      <c r="BE11" s="142" t="s">
        <v>465</v>
      </c>
      <c r="BI11" s="108" t="s">
        <v>416</v>
      </c>
      <c r="BK11" s="677"/>
      <c r="BL11" s="677"/>
      <c r="BM11" s="677"/>
      <c r="BQ11" s="142" t="s">
        <v>458</v>
      </c>
      <c r="BS11" s="107" t="s">
        <v>417</v>
      </c>
      <c r="BU11" s="142" t="s">
        <v>459</v>
      </c>
      <c r="BW11" s="107" t="s">
        <v>419</v>
      </c>
      <c r="BY11" s="671" t="s">
        <v>440</v>
      </c>
      <c r="BZ11" s="672"/>
      <c r="CA11" s="673"/>
      <c r="CC11" s="671" t="s">
        <v>439</v>
      </c>
      <c r="CD11" s="672"/>
      <c r="CE11" s="673"/>
      <c r="CG11" s="671" t="s">
        <v>438</v>
      </c>
      <c r="CH11" s="672"/>
      <c r="CI11" s="673"/>
      <c r="CK11" s="671" t="s">
        <v>437</v>
      </c>
      <c r="CL11" s="672"/>
      <c r="CM11" s="673"/>
    </row>
    <row r="12" spans="1:98" s="35" customFormat="1" ht="37.5" customHeight="1" thickTop="1">
      <c r="A12" s="681"/>
      <c r="B12" s="683" t="s">
        <v>507</v>
      </c>
      <c r="C12" s="685" t="s">
        <v>42</v>
      </c>
      <c r="D12" s="22"/>
      <c r="E12" s="10"/>
      <c r="M12" s="687" t="s">
        <v>1085</v>
      </c>
      <c r="N12" s="688"/>
      <c r="O12" s="689"/>
      <c r="Q12" s="687" t="s">
        <v>1084</v>
      </c>
      <c r="R12" s="688"/>
      <c r="S12" s="689"/>
      <c r="V12" s="620" t="s">
        <v>751</v>
      </c>
      <c r="W12" s="620"/>
      <c r="X12" s="181"/>
      <c r="Z12" s="109"/>
      <c r="AA12" s="109"/>
      <c r="AB12" s="181"/>
      <c r="AG12" s="114"/>
      <c r="AM12" s="109"/>
      <c r="AN12" s="109"/>
      <c r="AO12" s="109"/>
      <c r="AT12" s="181"/>
      <c r="AU12" s="181"/>
      <c r="AV12" s="298"/>
      <c r="AY12" s="299"/>
      <c r="BA12" s="109"/>
      <c r="BC12" s="300"/>
      <c r="BE12" s="300"/>
      <c r="BK12" s="292"/>
      <c r="BL12" s="292"/>
      <c r="BM12" s="292"/>
      <c r="BQ12" s="300"/>
      <c r="BS12" s="109"/>
      <c r="BU12" s="300"/>
      <c r="BW12" s="109"/>
      <c r="BY12" s="109"/>
      <c r="BZ12" s="109"/>
      <c r="CA12" s="109"/>
      <c r="CC12" s="109"/>
      <c r="CD12" s="109"/>
      <c r="CE12" s="109"/>
      <c r="CG12" s="109"/>
      <c r="CH12" s="109"/>
      <c r="CI12" s="109"/>
      <c r="CK12" s="109"/>
      <c r="CL12" s="109"/>
      <c r="CM12" s="109"/>
    </row>
    <row r="13" spans="1:98" s="22" customFormat="1" ht="18" customHeight="1" thickBot="1">
      <c r="A13" s="682"/>
      <c r="B13" s="684"/>
      <c r="C13" s="686"/>
      <c r="E13" s="22" t="s">
        <v>764</v>
      </c>
      <c r="F13" s="335" t="s">
        <v>765</v>
      </c>
      <c r="G13" s="35"/>
      <c r="N13" s="109" t="s">
        <v>744</v>
      </c>
      <c r="O13" s="297" t="s">
        <v>745</v>
      </c>
      <c r="Q13" s="658" t="s">
        <v>746</v>
      </c>
      <c r="R13" s="658"/>
      <c r="S13" s="658"/>
      <c r="T13" s="35"/>
      <c r="V13" s="621"/>
      <c r="W13" s="621"/>
      <c r="X13" s="36" t="s">
        <v>151</v>
      </c>
      <c r="Z13" s="36" t="s">
        <v>442</v>
      </c>
      <c r="AA13" s="36"/>
      <c r="AB13" s="36" t="s">
        <v>152</v>
      </c>
      <c r="AC13" s="36"/>
      <c r="AD13" s="109" t="s">
        <v>744</v>
      </c>
      <c r="AE13" s="35"/>
      <c r="AF13" s="297" t="s">
        <v>745</v>
      </c>
      <c r="AG13" s="114"/>
      <c r="AH13" s="658" t="s">
        <v>746</v>
      </c>
      <c r="AI13" s="658"/>
      <c r="AJ13" s="658"/>
      <c r="AK13" s="35"/>
      <c r="AL13" s="618" t="s">
        <v>747</v>
      </c>
      <c r="AM13" s="618"/>
      <c r="AN13" s="618" t="s">
        <v>443</v>
      </c>
      <c r="AO13" s="618"/>
      <c r="AP13" s="36"/>
      <c r="AQ13" s="36"/>
      <c r="AR13" s="36" t="s">
        <v>153</v>
      </c>
      <c r="AS13" s="36"/>
      <c r="AT13" s="36" t="s">
        <v>400</v>
      </c>
      <c r="AU13" s="36"/>
      <c r="AV13" s="36"/>
      <c r="AW13" s="36" t="s">
        <v>154</v>
      </c>
      <c r="AX13" s="36"/>
      <c r="AY13" s="36" t="s">
        <v>155</v>
      </c>
      <c r="AZ13" s="36"/>
      <c r="BA13" s="36" t="s">
        <v>156</v>
      </c>
      <c r="BB13" s="36"/>
      <c r="BC13" s="36" t="s">
        <v>157</v>
      </c>
      <c r="BD13" s="36"/>
      <c r="BE13" s="36" t="s">
        <v>158</v>
      </c>
      <c r="BF13" s="36"/>
      <c r="BG13" s="36" t="s">
        <v>159</v>
      </c>
      <c r="BH13" s="36"/>
      <c r="BI13" s="36" t="s">
        <v>160</v>
      </c>
      <c r="BJ13" s="36"/>
      <c r="BK13" s="36" t="s">
        <v>161</v>
      </c>
      <c r="BL13" s="36"/>
      <c r="BM13" s="36" t="s">
        <v>162</v>
      </c>
      <c r="BN13" s="36"/>
      <c r="BO13" s="36" t="s">
        <v>163</v>
      </c>
      <c r="BP13" s="36"/>
      <c r="BQ13" s="36" t="s">
        <v>164</v>
      </c>
      <c r="BR13" s="36"/>
      <c r="BS13" s="36" t="s">
        <v>165</v>
      </c>
      <c r="BT13" s="36"/>
      <c r="BU13" s="36" t="s">
        <v>166</v>
      </c>
      <c r="BV13" s="36"/>
      <c r="BW13" s="36" t="s">
        <v>167</v>
      </c>
      <c r="BZ13" s="36" t="s">
        <v>168</v>
      </c>
      <c r="CD13" s="36" t="s">
        <v>817</v>
      </c>
      <c r="CH13" s="36" t="s">
        <v>399</v>
      </c>
      <c r="CL13" s="36" t="s">
        <v>750</v>
      </c>
      <c r="CO13" s="8"/>
      <c r="CP13" s="8"/>
      <c r="CQ13" s="8"/>
      <c r="CR13" s="8"/>
    </row>
    <row r="14" spans="1:98" s="22" customFormat="1" ht="15" customHeight="1" thickTop="1">
      <c r="A14" s="227"/>
      <c r="B14" s="333" t="s">
        <v>477</v>
      </c>
      <c r="C14" s="467"/>
      <c r="D14" s="10"/>
      <c r="E14" s="353"/>
      <c r="F14" s="354"/>
      <c r="G14" s="355"/>
      <c r="H14" s="356"/>
      <c r="I14" s="356"/>
      <c r="J14" s="356"/>
      <c r="K14" s="357"/>
      <c r="N14" s="622" t="s">
        <v>785</v>
      </c>
      <c r="O14" s="685" t="s">
        <v>444</v>
      </c>
      <c r="Q14" s="702" t="s">
        <v>393</v>
      </c>
      <c r="R14" s="703"/>
      <c r="S14" s="704"/>
      <c r="T14" s="35"/>
      <c r="V14" s="630" t="s">
        <v>506</v>
      </c>
      <c r="W14" s="632" t="s">
        <v>507</v>
      </c>
      <c r="X14" s="623" t="s">
        <v>42</v>
      </c>
      <c r="Z14" s="634" t="s">
        <v>452</v>
      </c>
      <c r="AA14" s="35"/>
      <c r="AB14" s="623" t="s">
        <v>45</v>
      </c>
      <c r="AC14" s="35"/>
      <c r="AD14" s="622" t="s">
        <v>740</v>
      </c>
      <c r="AF14" s="623" t="s">
        <v>444</v>
      </c>
      <c r="AG14"/>
      <c r="AH14" s="659" t="s">
        <v>393</v>
      </c>
      <c r="AI14" s="660"/>
      <c r="AJ14" s="661"/>
      <c r="AK14" s="35"/>
      <c r="AL14" s="625" t="s">
        <v>37</v>
      </c>
      <c r="AM14" s="625"/>
      <c r="AN14" s="625" t="s">
        <v>787</v>
      </c>
      <c r="AO14" s="625"/>
      <c r="AP14" s="35"/>
      <c r="AQ14" s="35"/>
      <c r="AR14" s="646" t="s">
        <v>46</v>
      </c>
      <c r="AS14" s="35"/>
      <c r="AT14" s="646" t="s">
        <v>36</v>
      </c>
      <c r="AU14" s="39"/>
      <c r="AW14" s="652" t="s">
        <v>508</v>
      </c>
      <c r="AY14" s="652" t="s">
        <v>64</v>
      </c>
      <c r="BA14" s="652" t="s">
        <v>511</v>
      </c>
      <c r="BC14" s="652" t="s">
        <v>509</v>
      </c>
      <c r="BE14" s="652" t="s">
        <v>510</v>
      </c>
      <c r="BG14" s="675" t="s">
        <v>38</v>
      </c>
      <c r="BH14" s="40"/>
      <c r="BI14" s="678" t="s">
        <v>39</v>
      </c>
      <c r="BJ14" s="40"/>
      <c r="BK14" s="675" t="s">
        <v>393</v>
      </c>
      <c r="BL14" s="40"/>
      <c r="BM14" s="652" t="s">
        <v>76</v>
      </c>
      <c r="BO14" s="622" t="s">
        <v>75</v>
      </c>
      <c r="BQ14" s="648" t="s">
        <v>40</v>
      </c>
      <c r="BS14" s="675" t="s">
        <v>41</v>
      </c>
      <c r="BT14" s="41"/>
      <c r="BU14" s="650" t="s">
        <v>512</v>
      </c>
      <c r="BW14" s="650" t="s">
        <v>513</v>
      </c>
      <c r="BY14" s="666" t="s">
        <v>67</v>
      </c>
      <c r="BZ14" s="666"/>
      <c r="CA14" s="666"/>
      <c r="CC14" s="667" t="s">
        <v>39</v>
      </c>
      <c r="CD14" s="667"/>
      <c r="CE14" s="667"/>
      <c r="CG14" s="668" t="s">
        <v>142</v>
      </c>
      <c r="CH14" s="669"/>
      <c r="CI14" s="670"/>
      <c r="CK14" s="668" t="s">
        <v>73</v>
      </c>
      <c r="CL14" s="669"/>
      <c r="CM14" s="670"/>
      <c r="CO14" s="8"/>
      <c r="CP14" s="8"/>
      <c r="CQ14" s="8"/>
      <c r="CR14" s="8"/>
    </row>
    <row r="15" spans="1:98" s="22" customFormat="1" ht="15" customHeight="1" thickBot="1">
      <c r="A15" s="227"/>
      <c r="B15" s="334" t="s">
        <v>78</v>
      </c>
      <c r="C15" s="468"/>
      <c r="D15" s="10"/>
      <c r="E15" s="358" t="s">
        <v>477</v>
      </c>
      <c r="F15" s="359" t="s">
        <v>753</v>
      </c>
      <c r="G15" s="360"/>
      <c r="H15" s="361"/>
      <c r="I15" s="361"/>
      <c r="J15" s="362"/>
      <c r="K15" s="363"/>
      <c r="N15" s="622"/>
      <c r="O15" s="701"/>
      <c r="Q15" s="705"/>
      <c r="R15" s="706"/>
      <c r="S15" s="707"/>
      <c r="T15" s="239"/>
      <c r="V15" s="631"/>
      <c r="W15" s="633"/>
      <c r="X15" s="624"/>
      <c r="Z15" s="635"/>
      <c r="AA15" s="35"/>
      <c r="AB15" s="624"/>
      <c r="AC15" s="35"/>
      <c r="AD15" s="622"/>
      <c r="AF15" s="624"/>
      <c r="AG15"/>
      <c r="AH15" s="662"/>
      <c r="AI15" s="663"/>
      <c r="AJ15" s="664"/>
      <c r="AK15" s="239"/>
      <c r="AL15" s="448" t="s">
        <v>43</v>
      </c>
      <c r="AM15" s="448" t="s">
        <v>44</v>
      </c>
      <c r="AN15" s="448" t="s">
        <v>43</v>
      </c>
      <c r="AO15" s="448" t="s">
        <v>44</v>
      </c>
      <c r="AP15" s="35"/>
      <c r="AQ15" s="35"/>
      <c r="AR15" s="647"/>
      <c r="AS15" s="35"/>
      <c r="AT15" s="647"/>
      <c r="AU15" s="39"/>
      <c r="AW15" s="653"/>
      <c r="AY15" s="653"/>
      <c r="BA15" s="653"/>
      <c r="BC15" s="653"/>
      <c r="BE15" s="653"/>
      <c r="BG15" s="676"/>
      <c r="BH15" s="40"/>
      <c r="BI15" s="679"/>
      <c r="BJ15" s="40"/>
      <c r="BK15" s="680"/>
      <c r="BL15" s="40"/>
      <c r="BM15" s="653"/>
      <c r="BO15" s="622"/>
      <c r="BQ15" s="649"/>
      <c r="BS15" s="680"/>
      <c r="BT15" s="41"/>
      <c r="BU15" s="651"/>
      <c r="BW15" s="651"/>
      <c r="BY15" s="77" t="s">
        <v>68</v>
      </c>
      <c r="BZ15" s="77" t="s">
        <v>69</v>
      </c>
      <c r="CA15" s="77" t="s">
        <v>70</v>
      </c>
      <c r="CC15" s="78" t="s">
        <v>68</v>
      </c>
      <c r="CD15" s="78" t="s">
        <v>69</v>
      </c>
      <c r="CE15" s="78" t="s">
        <v>70</v>
      </c>
      <c r="CG15" s="79" t="s">
        <v>68</v>
      </c>
      <c r="CH15" s="79" t="s">
        <v>69</v>
      </c>
      <c r="CI15" s="79" t="s">
        <v>70</v>
      </c>
      <c r="CK15" s="79" t="s">
        <v>68</v>
      </c>
      <c r="CL15" s="79" t="s">
        <v>69</v>
      </c>
      <c r="CM15" s="79" t="s">
        <v>70</v>
      </c>
      <c r="CO15" s="8"/>
      <c r="CP15" s="8"/>
      <c r="CQ15" s="8"/>
      <c r="CR15" s="8"/>
      <c r="CS15" s="8"/>
      <c r="CT15" s="8"/>
    </row>
    <row r="16" spans="1:98" s="10" customFormat="1" ht="18" customHeight="1" thickTop="1">
      <c r="A16" s="227"/>
      <c r="B16" s="334" t="s">
        <v>4</v>
      </c>
      <c r="C16" s="468"/>
      <c r="E16" s="364"/>
      <c r="F16" s="365"/>
      <c r="G16" s="365"/>
      <c r="H16" s="368"/>
      <c r="I16" s="368"/>
      <c r="J16" s="365"/>
      <c r="K16" s="367"/>
      <c r="M16" s="352" t="s">
        <v>477</v>
      </c>
      <c r="N16" s="472">
        <f>取引基本表!BJ5</f>
        <v>2.9867419117931227E-2</v>
      </c>
      <c r="O16" s="342"/>
      <c r="Q16" s="22"/>
      <c r="R16" s="22"/>
      <c r="S16" s="22"/>
      <c r="T16" s="239"/>
      <c r="V16" s="185" t="s">
        <v>1</v>
      </c>
      <c r="W16" s="202" t="s">
        <v>477</v>
      </c>
      <c r="X16" s="440">
        <f>C14</f>
        <v>0</v>
      </c>
      <c r="Z16" s="198">
        <f t="shared" ref="Z16:Z39" si="0">X16-AM16-AO16</f>
        <v>0</v>
      </c>
      <c r="AA16" s="239"/>
      <c r="AB16" s="440"/>
      <c r="AC16" s="239"/>
      <c r="AD16" s="437">
        <f>取引基本表!BJ5</f>
        <v>2.9867419117931227E-2</v>
      </c>
      <c r="AE16" s="115"/>
      <c r="AF16" s="443">
        <f t="shared" ref="AF16" si="1">O16</f>
        <v>0</v>
      </c>
      <c r="AG16"/>
      <c r="AH16" s="22"/>
      <c r="AI16" s="22"/>
      <c r="AJ16" s="22"/>
      <c r="AK16" s="239"/>
      <c r="AL16" s="437">
        <v>0.268156881564453</v>
      </c>
      <c r="AM16" s="198">
        <f t="shared" ref="AM16:AM39" si="2">X16*AL16</f>
        <v>0</v>
      </c>
      <c r="AN16" s="437">
        <v>5.7494519397515466E-2</v>
      </c>
      <c r="AO16" s="198">
        <f t="shared" ref="AO16:AO40" si="3">X16*AN16</f>
        <v>0</v>
      </c>
      <c r="AP16" s="239"/>
      <c r="AQ16" s="239"/>
      <c r="AR16" s="198">
        <f t="shared" ref="AR16:AR52" si="4">Z16+AB16</f>
        <v>0</v>
      </c>
      <c r="AS16" s="175"/>
      <c r="AT16" s="437">
        <f t="shared" ref="AT16" si="5">IF(O16="",N16,O16)</f>
        <v>2.9867419117931227E-2</v>
      </c>
      <c r="AU16" s="176"/>
      <c r="AV16" s="175"/>
      <c r="AW16" s="198">
        <f t="shared" ref="AW16:AW52" si="6">AR16*AT16</f>
        <v>0</v>
      </c>
      <c r="AX16" s="175"/>
      <c r="AY16" s="454">
        <f t="array" ref="AY16:AY52">MMULT(投入係数表!C5:AM41,AW16:AW52)</f>
        <v>0</v>
      </c>
      <c r="AZ16" s="239"/>
      <c r="BA16" s="198">
        <f>AY16*AD16</f>
        <v>0</v>
      </c>
      <c r="BB16" s="239"/>
      <c r="BC16" s="198">
        <f t="array" ref="BC16:BC52">MMULT(逆行列係数表!C5:AM41,BA16:BA52)</f>
        <v>0</v>
      </c>
      <c r="BD16" s="239"/>
      <c r="BE16" s="198">
        <f t="array" ref="BE16:BE52">MMULT(逆行列係数表!C5:AM41,AW16:AW52)</f>
        <v>0</v>
      </c>
      <c r="BF16" s="39"/>
      <c r="BG16" s="457">
        <f>その他の係数!F5</f>
        <v>0.17009186585594491</v>
      </c>
      <c r="BH16" s="39"/>
      <c r="BI16" s="454">
        <f t="shared" ref="BI16:BI52" si="7">BE16*BG16</f>
        <v>0</v>
      </c>
      <c r="BJ16" s="43"/>
      <c r="BK16" s="43"/>
      <c r="BL16" s="39"/>
      <c r="BM16" s="43"/>
      <c r="BN16" s="39"/>
      <c r="BO16" s="460">
        <f>その他の係数!H5</f>
        <v>1.3269193925493391E-2</v>
      </c>
      <c r="BP16" s="39"/>
      <c r="BQ16" s="198">
        <f t="shared" ref="BQ16:BQ52" si="8">BM$53*BO16</f>
        <v>0</v>
      </c>
      <c r="BR16" s="239"/>
      <c r="BS16" s="198">
        <f t="shared" ref="BS16:BS52" si="9">BQ16*AD16</f>
        <v>0</v>
      </c>
      <c r="BT16" s="239"/>
      <c r="BU16" s="188">
        <f t="array" ref="BU16:BU52">MMULT(逆行列係数表!C5:AM41,BS16:BS52)</f>
        <v>0</v>
      </c>
      <c r="BV16" s="239"/>
      <c r="BW16" s="188">
        <f t="shared" ref="BW16:BW52" si="10">BE16+BU16</f>
        <v>0</v>
      </c>
      <c r="BX16" s="39"/>
      <c r="BY16" s="188">
        <f>AW16*その他の係数!$D5</f>
        <v>0</v>
      </c>
      <c r="BZ16" s="188">
        <f>BC16*その他の係数!$D5</f>
        <v>0</v>
      </c>
      <c r="CA16" s="188">
        <f>BU16*その他の係数!$D5</f>
        <v>0</v>
      </c>
      <c r="CB16" s="239"/>
      <c r="CC16" s="188">
        <f>AW16*その他の係数!$F5</f>
        <v>0</v>
      </c>
      <c r="CD16" s="188">
        <f>BC16*その他の係数!$F5</f>
        <v>0</v>
      </c>
      <c r="CE16" s="188">
        <f>BU16*その他の係数!$F5</f>
        <v>0</v>
      </c>
      <c r="CF16" s="239"/>
      <c r="CG16" s="188">
        <f>AW16*その他の係数!$J5</f>
        <v>0</v>
      </c>
      <c r="CH16" s="188">
        <f>BC16*その他の係数!$J5</f>
        <v>0</v>
      </c>
      <c r="CI16" s="188">
        <f>BU16*その他の係数!$J5</f>
        <v>0</v>
      </c>
      <c r="CJ16" s="239"/>
      <c r="CK16" s="188">
        <f>AW16*その他の係数!$L5</f>
        <v>0</v>
      </c>
      <c r="CL16" s="188">
        <f>BC16*その他の係数!$L5</f>
        <v>0</v>
      </c>
      <c r="CM16" s="188">
        <f>BU16*その他の係数!$L5</f>
        <v>0</v>
      </c>
      <c r="CN16" s="39"/>
      <c r="CO16" s="19" t="s">
        <v>422</v>
      </c>
      <c r="CP16" s="19"/>
      <c r="CQ16" s="19"/>
      <c r="CR16" s="19"/>
      <c r="CS16" s="19"/>
      <c r="CT16" s="19"/>
    </row>
    <row r="17" spans="1:98" s="10" customFormat="1" ht="18" customHeight="1">
      <c r="A17" s="227"/>
      <c r="B17" s="334" t="s">
        <v>5</v>
      </c>
      <c r="C17" s="468"/>
      <c r="E17" s="614" t="s">
        <v>78</v>
      </c>
      <c r="F17" s="610" t="s">
        <v>760</v>
      </c>
      <c r="G17" s="610"/>
      <c r="H17" s="610"/>
      <c r="I17" s="610"/>
      <c r="J17" s="610"/>
      <c r="K17" s="611"/>
      <c r="M17" s="352" t="s">
        <v>78</v>
      </c>
      <c r="N17" s="473">
        <f>取引基本表!BJ7</f>
        <v>6.7661009347266265E-2</v>
      </c>
      <c r="O17" s="343"/>
      <c r="Q17" s="39"/>
      <c r="R17" s="39"/>
      <c r="S17" s="39"/>
      <c r="T17" s="239"/>
      <c r="V17" s="186" t="s">
        <v>2</v>
      </c>
      <c r="W17" s="203" t="s">
        <v>3</v>
      </c>
      <c r="X17" s="441"/>
      <c r="Z17" s="199">
        <f t="shared" si="0"/>
        <v>0</v>
      </c>
      <c r="AA17" s="239"/>
      <c r="AB17" s="441"/>
      <c r="AC17" s="239"/>
      <c r="AD17" s="438">
        <f>取引基本表!BJ6</f>
        <v>9.9999999999999995E-7</v>
      </c>
      <c r="AE17" s="115"/>
      <c r="AF17" s="444">
        <f>O58</f>
        <v>0</v>
      </c>
      <c r="AG17"/>
      <c r="AH17" s="39"/>
      <c r="AI17" s="39"/>
      <c r="AJ17" s="39"/>
      <c r="AK17" s="239"/>
      <c r="AL17" s="438">
        <v>0.28510938602681724</v>
      </c>
      <c r="AM17" s="199">
        <f t="shared" si="2"/>
        <v>0</v>
      </c>
      <c r="AN17" s="438"/>
      <c r="AO17" s="199">
        <f t="shared" si="3"/>
        <v>0</v>
      </c>
      <c r="AP17" s="239"/>
      <c r="AQ17" s="239"/>
      <c r="AR17" s="199">
        <f t="shared" si="4"/>
        <v>0</v>
      </c>
      <c r="AS17" s="175"/>
      <c r="AT17" s="438">
        <f>IF(O58="",N58,O58)</f>
        <v>9.9999999999999995E-7</v>
      </c>
      <c r="AU17" s="176"/>
      <c r="AV17" s="175"/>
      <c r="AW17" s="199">
        <f t="shared" si="6"/>
        <v>0</v>
      </c>
      <c r="AX17" s="175"/>
      <c r="AY17" s="455">
        <v>0</v>
      </c>
      <c r="AZ17" s="239"/>
      <c r="BA17" s="199">
        <f t="shared" ref="BA17:BA52" si="11">AY17*AD17</f>
        <v>0</v>
      </c>
      <c r="BB17" s="239"/>
      <c r="BC17" s="199">
        <v>0</v>
      </c>
      <c r="BD17" s="239"/>
      <c r="BE17" s="199">
        <v>0</v>
      </c>
      <c r="BF17" s="39"/>
      <c r="BG17" s="458">
        <f>その他の係数!F6</f>
        <v>0.15863701530357083</v>
      </c>
      <c r="BH17" s="39"/>
      <c r="BI17" s="455">
        <f t="shared" si="7"/>
        <v>0</v>
      </c>
      <c r="BJ17" s="43"/>
      <c r="BK17" s="43"/>
      <c r="BL17" s="39"/>
      <c r="BM17" s="43"/>
      <c r="BN17" s="39"/>
      <c r="BO17" s="461"/>
      <c r="BP17" s="39"/>
      <c r="BQ17" s="199">
        <f t="shared" si="8"/>
        <v>0</v>
      </c>
      <c r="BR17" s="239"/>
      <c r="BS17" s="199">
        <f t="shared" si="9"/>
        <v>0</v>
      </c>
      <c r="BT17" s="239"/>
      <c r="BU17" s="189">
        <v>0</v>
      </c>
      <c r="BV17" s="239"/>
      <c r="BW17" s="189">
        <f t="shared" si="10"/>
        <v>0</v>
      </c>
      <c r="BX17" s="39"/>
      <c r="BY17" s="189">
        <f>AW17*その他の係数!$D6</f>
        <v>0</v>
      </c>
      <c r="BZ17" s="189">
        <f>BC17*その他の係数!$D6</f>
        <v>0</v>
      </c>
      <c r="CA17" s="189">
        <f>BU17*その他の係数!$D6</f>
        <v>0</v>
      </c>
      <c r="CB17" s="239"/>
      <c r="CC17" s="189">
        <f>AW17*その他の係数!$F6</f>
        <v>0</v>
      </c>
      <c r="CD17" s="189">
        <f>BC17*その他の係数!$F6</f>
        <v>0</v>
      </c>
      <c r="CE17" s="189">
        <f>BU17*その他の係数!$F6</f>
        <v>0</v>
      </c>
      <c r="CF17" s="239"/>
      <c r="CG17" s="189">
        <f>AW17*その他の係数!$J6</f>
        <v>0</v>
      </c>
      <c r="CH17" s="189">
        <f>BC17*その他の係数!$J6</f>
        <v>0</v>
      </c>
      <c r="CI17" s="189">
        <f>BU17*その他の係数!$J6</f>
        <v>0</v>
      </c>
      <c r="CJ17" s="239"/>
      <c r="CK17" s="189">
        <f>AW17*その他の係数!$L6</f>
        <v>0</v>
      </c>
      <c r="CL17" s="189">
        <f>BC17*その他の係数!$L6</f>
        <v>0</v>
      </c>
      <c r="CM17" s="189">
        <f>BU17*その他の係数!$L6</f>
        <v>0</v>
      </c>
      <c r="CN17" s="39"/>
      <c r="CO17" s="113" t="s">
        <v>432</v>
      </c>
      <c r="CP17" s="19"/>
      <c r="CQ17" s="19"/>
      <c r="CR17" s="19"/>
      <c r="CS17" s="19"/>
      <c r="CT17" s="19"/>
    </row>
    <row r="18" spans="1:98" s="10" customFormat="1" ht="18" customHeight="1" thickBot="1">
      <c r="B18" s="334" t="s">
        <v>6</v>
      </c>
      <c r="C18" s="468"/>
      <c r="E18" s="615"/>
      <c r="F18" s="612"/>
      <c r="G18" s="612"/>
      <c r="H18" s="612"/>
      <c r="I18" s="612"/>
      <c r="J18" s="612"/>
      <c r="K18" s="613"/>
      <c r="M18" s="352" t="s">
        <v>4</v>
      </c>
      <c r="N18" s="473">
        <f>取引基本表!BJ8</f>
        <v>7.0213087131952845E-3</v>
      </c>
      <c r="O18" s="343"/>
      <c r="Q18" s="39"/>
      <c r="R18" s="39"/>
      <c r="S18" s="39"/>
      <c r="T18" s="239"/>
      <c r="V18" s="186" t="s">
        <v>77</v>
      </c>
      <c r="W18" s="203" t="s">
        <v>78</v>
      </c>
      <c r="X18" s="441">
        <f>C15</f>
        <v>0</v>
      </c>
      <c r="Z18" s="199">
        <f t="shared" si="0"/>
        <v>0</v>
      </c>
      <c r="AA18" s="239"/>
      <c r="AB18" s="441"/>
      <c r="AC18" s="239"/>
      <c r="AD18" s="438">
        <f>取引基本表!BJ7</f>
        <v>6.7661009347266265E-2</v>
      </c>
      <c r="AE18" s="115"/>
      <c r="AF18" s="444">
        <f>O17</f>
        <v>0</v>
      </c>
      <c r="AG18"/>
      <c r="AH18" s="39"/>
      <c r="AI18" s="39"/>
      <c r="AJ18" s="39"/>
      <c r="AK18" s="239"/>
      <c r="AL18" s="438">
        <v>0.37216360340507793</v>
      </c>
      <c r="AM18" s="199">
        <f t="shared" si="2"/>
        <v>0</v>
      </c>
      <c r="AN18" s="438">
        <v>4.0806833907608968E-2</v>
      </c>
      <c r="AO18" s="199">
        <f t="shared" si="3"/>
        <v>0</v>
      </c>
      <c r="AP18" s="239"/>
      <c r="AQ18" s="239"/>
      <c r="AR18" s="199">
        <f t="shared" si="4"/>
        <v>0</v>
      </c>
      <c r="AS18" s="175"/>
      <c r="AT18" s="438">
        <f>IF(O17="",N17,O17)</f>
        <v>6.7661009347266265E-2</v>
      </c>
      <c r="AU18" s="176"/>
      <c r="AV18" s="175"/>
      <c r="AW18" s="199">
        <f t="shared" si="6"/>
        <v>0</v>
      </c>
      <c r="AX18" s="175"/>
      <c r="AY18" s="455">
        <v>0</v>
      </c>
      <c r="AZ18" s="239"/>
      <c r="BA18" s="199">
        <f t="shared" si="11"/>
        <v>0</v>
      </c>
      <c r="BB18" s="239"/>
      <c r="BC18" s="199">
        <v>0</v>
      </c>
      <c r="BD18" s="239"/>
      <c r="BE18" s="199">
        <v>0</v>
      </c>
      <c r="BF18" s="39"/>
      <c r="BG18" s="458">
        <f>その他の係数!F7</f>
        <v>0.12613376077921282</v>
      </c>
      <c r="BH18" s="39"/>
      <c r="BI18" s="455">
        <f t="shared" si="7"/>
        <v>0</v>
      </c>
      <c r="BJ18" s="43"/>
      <c r="BK18" s="43"/>
      <c r="BL18" s="39"/>
      <c r="BM18" s="43"/>
      <c r="BN18" s="39"/>
      <c r="BO18" s="462">
        <f>その他の係数!H7</f>
        <v>0.10684347919052911</v>
      </c>
      <c r="BP18" s="39"/>
      <c r="BQ18" s="199">
        <f t="shared" si="8"/>
        <v>0</v>
      </c>
      <c r="BR18" s="239"/>
      <c r="BS18" s="199">
        <f t="shared" si="9"/>
        <v>0</v>
      </c>
      <c r="BT18" s="239"/>
      <c r="BU18" s="189">
        <v>0</v>
      </c>
      <c r="BV18" s="239"/>
      <c r="BW18" s="189">
        <f t="shared" si="10"/>
        <v>0</v>
      </c>
      <c r="BX18" s="39"/>
      <c r="BY18" s="189">
        <f>AW18*その他の係数!$D7</f>
        <v>0</v>
      </c>
      <c r="BZ18" s="189">
        <f>BC18*その他の係数!$D7</f>
        <v>0</v>
      </c>
      <c r="CA18" s="189">
        <f>BU18*その他の係数!$D7</f>
        <v>0</v>
      </c>
      <c r="CB18" s="239"/>
      <c r="CC18" s="189">
        <f>AW18*その他の係数!$F7</f>
        <v>0</v>
      </c>
      <c r="CD18" s="189">
        <f>BC18*その他の係数!$F7</f>
        <v>0</v>
      </c>
      <c r="CE18" s="189">
        <f>BU18*その他の係数!$F7</f>
        <v>0</v>
      </c>
      <c r="CF18" s="239"/>
      <c r="CG18" s="189">
        <f>AW18*その他の係数!$J7</f>
        <v>0</v>
      </c>
      <c r="CH18" s="189">
        <f>BC18*その他の係数!$J7</f>
        <v>0</v>
      </c>
      <c r="CI18" s="189">
        <f>BU18*その他の係数!$J7</f>
        <v>0</v>
      </c>
      <c r="CJ18" s="239"/>
      <c r="CK18" s="189">
        <f>AW18*その他の係数!$L7</f>
        <v>0</v>
      </c>
      <c r="CL18" s="189">
        <f>BC18*その他の係数!$L7</f>
        <v>0</v>
      </c>
      <c r="CM18" s="189">
        <f>BU18*その他の係数!$L7</f>
        <v>0</v>
      </c>
      <c r="CN18" s="39"/>
      <c r="CO18" s="19" t="s">
        <v>426</v>
      </c>
      <c r="CP18" s="19"/>
      <c r="CQ18" s="19"/>
      <c r="CR18" s="19"/>
      <c r="CS18" s="19"/>
      <c r="CT18" s="19"/>
    </row>
    <row r="19" spans="1:98" s="10" customFormat="1" ht="18" customHeight="1" thickTop="1" thickBot="1">
      <c r="A19" s="227"/>
      <c r="B19" s="334" t="s">
        <v>478</v>
      </c>
      <c r="C19" s="468"/>
      <c r="E19" s="370"/>
      <c r="F19" s="371"/>
      <c r="G19" s="371"/>
      <c r="H19" s="371"/>
      <c r="I19" s="371"/>
      <c r="J19" s="371"/>
      <c r="K19" s="372"/>
      <c r="M19" s="352" t="s">
        <v>5</v>
      </c>
      <c r="N19" s="473">
        <f>取引基本表!BJ9</f>
        <v>0.17674951093066282</v>
      </c>
      <c r="O19" s="343"/>
      <c r="Q19" s="304" t="s">
        <v>207</v>
      </c>
      <c r="R19" s="495">
        <v>0.50367224109023689</v>
      </c>
      <c r="S19" s="39"/>
      <c r="T19" s="239"/>
      <c r="V19" s="186" t="s">
        <v>79</v>
      </c>
      <c r="W19" s="203" t="s">
        <v>4</v>
      </c>
      <c r="X19" s="441">
        <f>C16</f>
        <v>0</v>
      </c>
      <c r="Z19" s="199">
        <f t="shared" si="0"/>
        <v>0</v>
      </c>
      <c r="AA19" s="239"/>
      <c r="AB19" s="441"/>
      <c r="AC19" s="239"/>
      <c r="AD19" s="438">
        <f>取引基本表!BJ8</f>
        <v>7.0213087131952845E-3</v>
      </c>
      <c r="AE19" s="115"/>
      <c r="AF19" s="444">
        <f>O18</f>
        <v>0</v>
      </c>
      <c r="AG19"/>
      <c r="AH19" s="304" t="s">
        <v>207</v>
      </c>
      <c r="AI19" s="499">
        <f>R19</f>
        <v>0.50367224109023689</v>
      </c>
      <c r="AJ19" s="39"/>
      <c r="AK19" s="239"/>
      <c r="AL19" s="438">
        <v>0.43944914757410253</v>
      </c>
      <c r="AM19" s="199">
        <f t="shared" si="2"/>
        <v>0</v>
      </c>
      <c r="AN19" s="438">
        <v>4.9710661028266191E-2</v>
      </c>
      <c r="AO19" s="199">
        <f t="shared" si="3"/>
        <v>0</v>
      </c>
      <c r="AP19" s="239"/>
      <c r="AQ19" s="239"/>
      <c r="AR19" s="199">
        <f t="shared" si="4"/>
        <v>0</v>
      </c>
      <c r="AS19" s="175"/>
      <c r="AT19" s="438">
        <f>IF(O18="",N18,O18)</f>
        <v>7.0213087131952845E-3</v>
      </c>
      <c r="AU19" s="176"/>
      <c r="AV19" s="175"/>
      <c r="AW19" s="199">
        <f t="shared" si="6"/>
        <v>0</v>
      </c>
      <c r="AX19" s="175"/>
      <c r="AY19" s="455">
        <v>0</v>
      </c>
      <c r="AZ19" s="351"/>
      <c r="BA19" s="199">
        <f t="shared" si="11"/>
        <v>0</v>
      </c>
      <c r="BB19" s="239"/>
      <c r="BC19" s="199">
        <v>0</v>
      </c>
      <c r="BD19" s="239"/>
      <c r="BE19" s="199">
        <v>0</v>
      </c>
      <c r="BF19" s="39"/>
      <c r="BG19" s="458">
        <f>その他の係数!F8</f>
        <v>0.27138698469339845</v>
      </c>
      <c r="BH19" s="39"/>
      <c r="BI19" s="455">
        <f t="shared" si="7"/>
        <v>0</v>
      </c>
      <c r="BJ19" s="43"/>
      <c r="BK19" s="43"/>
      <c r="BL19" s="39"/>
      <c r="BM19" s="43"/>
      <c r="BN19" s="39"/>
      <c r="BO19" s="462">
        <f>その他の係数!H8</f>
        <v>1.4275793506823588E-2</v>
      </c>
      <c r="BP19" s="39"/>
      <c r="BQ19" s="199">
        <f t="shared" si="8"/>
        <v>0</v>
      </c>
      <c r="BR19" s="239"/>
      <c r="BS19" s="199">
        <f t="shared" si="9"/>
        <v>0</v>
      </c>
      <c r="BT19" s="239"/>
      <c r="BU19" s="189">
        <v>0</v>
      </c>
      <c r="BV19" s="239"/>
      <c r="BW19" s="189">
        <f t="shared" si="10"/>
        <v>0</v>
      </c>
      <c r="BX19" s="39"/>
      <c r="BY19" s="189">
        <f>AW19*その他の係数!$D8</f>
        <v>0</v>
      </c>
      <c r="BZ19" s="189">
        <f>BC19*その他の係数!$D8</f>
        <v>0</v>
      </c>
      <c r="CA19" s="189">
        <f>BU19*その他の係数!$D8</f>
        <v>0</v>
      </c>
      <c r="CB19" s="239"/>
      <c r="CC19" s="189">
        <f>AW19*その他の係数!$F8</f>
        <v>0</v>
      </c>
      <c r="CD19" s="189">
        <f>BC19*その他の係数!$F8</f>
        <v>0</v>
      </c>
      <c r="CE19" s="189">
        <f>BU19*その他の係数!$F8</f>
        <v>0</v>
      </c>
      <c r="CF19" s="239"/>
      <c r="CG19" s="189">
        <f>AW19*その他の係数!$J8</f>
        <v>0</v>
      </c>
      <c r="CH19" s="189">
        <f>BC19*その他の係数!$J8</f>
        <v>0</v>
      </c>
      <c r="CI19" s="189">
        <f>BU19*その他の係数!$J8</f>
        <v>0</v>
      </c>
      <c r="CJ19" s="239"/>
      <c r="CK19" s="189">
        <f>AW19*その他の係数!$L8</f>
        <v>0</v>
      </c>
      <c r="CL19" s="189">
        <f>BC19*その他の係数!$L8</f>
        <v>0</v>
      </c>
      <c r="CM19" s="189">
        <f>BU19*その他の係数!$L8</f>
        <v>0</v>
      </c>
      <c r="CN19" s="39"/>
      <c r="CO19" s="19" t="s">
        <v>425</v>
      </c>
      <c r="CP19" s="19"/>
      <c r="CQ19" s="19"/>
      <c r="CR19" s="19"/>
      <c r="CS19" s="19"/>
      <c r="CT19" s="19"/>
    </row>
    <row r="20" spans="1:98" s="10" customFormat="1" ht="18" customHeight="1" thickTop="1">
      <c r="A20" s="227"/>
      <c r="B20" s="334" t="s">
        <v>8</v>
      </c>
      <c r="C20" s="468"/>
      <c r="E20" s="373" t="s">
        <v>4</v>
      </c>
      <c r="F20" s="374" t="s">
        <v>754</v>
      </c>
      <c r="G20" s="374"/>
      <c r="H20" s="374"/>
      <c r="I20" s="374"/>
      <c r="J20" s="375"/>
      <c r="K20" s="376"/>
      <c r="M20" s="352" t="s">
        <v>6</v>
      </c>
      <c r="N20" s="473">
        <f>取引基本表!BJ10</f>
        <v>0.21924886015663558</v>
      </c>
      <c r="O20" s="343"/>
      <c r="Q20" s="39"/>
      <c r="R20" s="709" t="s">
        <v>815</v>
      </c>
      <c r="S20" s="709"/>
      <c r="T20" s="239"/>
      <c r="V20" s="186" t="s">
        <v>80</v>
      </c>
      <c r="W20" s="203" t="s">
        <v>5</v>
      </c>
      <c r="X20" s="441">
        <f>C17</f>
        <v>0</v>
      </c>
      <c r="Z20" s="199">
        <f t="shared" si="0"/>
        <v>0</v>
      </c>
      <c r="AA20" s="239"/>
      <c r="AB20" s="441"/>
      <c r="AC20" s="239"/>
      <c r="AD20" s="438">
        <f>取引基本表!BJ9</f>
        <v>0.17674951093066282</v>
      </c>
      <c r="AE20" s="115"/>
      <c r="AF20" s="444">
        <f>O19</f>
        <v>0</v>
      </c>
      <c r="AG20"/>
      <c r="AH20" s="39"/>
      <c r="AI20" s="489"/>
      <c r="AJ20" s="489"/>
      <c r="AK20" s="239"/>
      <c r="AL20" s="438">
        <v>0.27814339708359886</v>
      </c>
      <c r="AM20" s="199">
        <f t="shared" si="2"/>
        <v>0</v>
      </c>
      <c r="AN20" s="438">
        <v>8.3933292529798142E-2</v>
      </c>
      <c r="AO20" s="199">
        <f t="shared" si="3"/>
        <v>0</v>
      </c>
      <c r="AP20" s="239"/>
      <c r="AQ20" s="239"/>
      <c r="AR20" s="199">
        <f t="shared" si="4"/>
        <v>0</v>
      </c>
      <c r="AS20" s="175"/>
      <c r="AT20" s="438">
        <f>IF(O19="",N19,O19)</f>
        <v>0.17674951093066282</v>
      </c>
      <c r="AU20" s="176"/>
      <c r="AV20" s="175"/>
      <c r="AW20" s="199">
        <f t="shared" si="6"/>
        <v>0</v>
      </c>
      <c r="AX20" s="175"/>
      <c r="AY20" s="455">
        <v>0</v>
      </c>
      <c r="AZ20" s="239"/>
      <c r="BA20" s="199">
        <f t="shared" si="11"/>
        <v>0</v>
      </c>
      <c r="BB20" s="239"/>
      <c r="BC20" s="199">
        <v>0</v>
      </c>
      <c r="BD20" s="239"/>
      <c r="BE20" s="199">
        <v>0</v>
      </c>
      <c r="BF20" s="39"/>
      <c r="BG20" s="458">
        <f>その他の係数!F9</f>
        <v>0.19980087274256722</v>
      </c>
      <c r="BH20" s="39"/>
      <c r="BI20" s="455">
        <f t="shared" si="7"/>
        <v>0</v>
      </c>
      <c r="BJ20" s="43"/>
      <c r="BK20" s="43"/>
      <c r="BL20" s="39"/>
      <c r="BM20" s="43"/>
      <c r="BN20" s="39"/>
      <c r="BO20" s="462">
        <f>その他の係数!H9</f>
        <v>1.4956867530802774E-3</v>
      </c>
      <c r="BP20" s="39"/>
      <c r="BQ20" s="199">
        <f t="shared" si="8"/>
        <v>0</v>
      </c>
      <c r="BR20" s="239"/>
      <c r="BS20" s="199">
        <f t="shared" si="9"/>
        <v>0</v>
      </c>
      <c r="BT20" s="239"/>
      <c r="BU20" s="189">
        <v>0</v>
      </c>
      <c r="BV20" s="239"/>
      <c r="BW20" s="189">
        <f t="shared" si="10"/>
        <v>0</v>
      </c>
      <c r="BX20" s="39"/>
      <c r="BY20" s="189">
        <f>AW20*その他の係数!$D9</f>
        <v>0</v>
      </c>
      <c r="BZ20" s="189">
        <f>BC20*その他の係数!$D9</f>
        <v>0</v>
      </c>
      <c r="CA20" s="189">
        <f>BU20*その他の係数!$D9</f>
        <v>0</v>
      </c>
      <c r="CB20" s="239"/>
      <c r="CC20" s="189">
        <f>AW20*その他の係数!$F9</f>
        <v>0</v>
      </c>
      <c r="CD20" s="189">
        <f>BC20*その他の係数!$F9</f>
        <v>0</v>
      </c>
      <c r="CE20" s="189">
        <f>BU20*その他の係数!$F9</f>
        <v>0</v>
      </c>
      <c r="CF20" s="239"/>
      <c r="CG20" s="189">
        <f>AW20*その他の係数!$J9</f>
        <v>0</v>
      </c>
      <c r="CH20" s="189">
        <f>BC20*その他の係数!$J9</f>
        <v>0</v>
      </c>
      <c r="CI20" s="189">
        <f>BU20*その他の係数!$J9</f>
        <v>0</v>
      </c>
      <c r="CJ20" s="239"/>
      <c r="CK20" s="189">
        <f>AW20*その他の係数!$L9</f>
        <v>0</v>
      </c>
      <c r="CL20" s="189">
        <f>BC20*その他の係数!$L9</f>
        <v>0</v>
      </c>
      <c r="CM20" s="189">
        <f>BU20*その他の係数!$L9</f>
        <v>0</v>
      </c>
      <c r="CN20" s="39"/>
      <c r="CO20" s="113" t="s">
        <v>433</v>
      </c>
      <c r="CP20" s="19"/>
      <c r="CQ20" s="19"/>
      <c r="CR20" s="19"/>
      <c r="CS20" s="19"/>
      <c r="CT20" s="19"/>
    </row>
    <row r="21" spans="1:98" s="10" customFormat="1" ht="18" customHeight="1">
      <c r="A21" s="227"/>
      <c r="B21" s="334" t="s">
        <v>25</v>
      </c>
      <c r="C21" s="468"/>
      <c r="E21" s="364"/>
      <c r="F21" s="365"/>
      <c r="G21" s="377"/>
      <c r="H21" s="377"/>
      <c r="I21" s="377"/>
      <c r="J21" s="365"/>
      <c r="K21" s="367"/>
      <c r="M21" s="352" t="s">
        <v>478</v>
      </c>
      <c r="N21" s="473">
        <f>取引基本表!BJ12</f>
        <v>0.12558618103257613</v>
      </c>
      <c r="O21" s="343"/>
      <c r="R21" s="709"/>
      <c r="S21" s="709"/>
      <c r="T21" s="239"/>
      <c r="V21" s="186" t="s">
        <v>81</v>
      </c>
      <c r="W21" s="203" t="s">
        <v>6</v>
      </c>
      <c r="X21" s="441">
        <f>C18</f>
        <v>0</v>
      </c>
      <c r="Z21" s="199">
        <f t="shared" si="0"/>
        <v>0</v>
      </c>
      <c r="AA21" s="239"/>
      <c r="AB21" s="441"/>
      <c r="AC21" s="239"/>
      <c r="AD21" s="438">
        <f>取引基本表!BJ10</f>
        <v>0.21924886015663558</v>
      </c>
      <c r="AE21" s="115"/>
      <c r="AF21" s="444">
        <f>O20</f>
        <v>0</v>
      </c>
      <c r="AG21"/>
      <c r="AI21" s="497"/>
      <c r="AJ21" s="489"/>
      <c r="AK21" s="239"/>
      <c r="AL21" s="438">
        <v>0.26230938521441316</v>
      </c>
      <c r="AM21" s="199">
        <f t="shared" si="2"/>
        <v>0</v>
      </c>
      <c r="AN21" s="438">
        <v>3.7259574689742288E-2</v>
      </c>
      <c r="AO21" s="199">
        <f t="shared" si="3"/>
        <v>0</v>
      </c>
      <c r="AP21" s="239"/>
      <c r="AQ21" s="239"/>
      <c r="AR21" s="199">
        <f t="shared" si="4"/>
        <v>0</v>
      </c>
      <c r="AS21" s="175"/>
      <c r="AT21" s="438">
        <f>IF(O20="",N20,O20)</f>
        <v>0.21924886015663558</v>
      </c>
      <c r="AU21" s="176"/>
      <c r="AV21" s="175"/>
      <c r="AW21" s="199">
        <f t="shared" si="6"/>
        <v>0</v>
      </c>
      <c r="AX21" s="175"/>
      <c r="AY21" s="455">
        <v>0</v>
      </c>
      <c r="AZ21" s="239"/>
      <c r="BA21" s="199">
        <f t="shared" si="11"/>
        <v>0</v>
      </c>
      <c r="BB21" s="239"/>
      <c r="BC21" s="199">
        <v>0</v>
      </c>
      <c r="BD21" s="239"/>
      <c r="BE21" s="199">
        <v>0</v>
      </c>
      <c r="BF21" s="39"/>
      <c r="BG21" s="458">
        <f>その他の係数!F10</f>
        <v>8.1894845405892008E-2</v>
      </c>
      <c r="BH21" s="39"/>
      <c r="BI21" s="455">
        <f t="shared" si="7"/>
        <v>0</v>
      </c>
      <c r="BJ21" s="43"/>
      <c r="BK21" s="43"/>
      <c r="BL21" s="39"/>
      <c r="BM21" s="43"/>
      <c r="BN21" s="39"/>
      <c r="BO21" s="462">
        <f>その他の係数!H10</f>
        <v>9.0166585207612747E-3</v>
      </c>
      <c r="BP21" s="39"/>
      <c r="BQ21" s="199">
        <f t="shared" si="8"/>
        <v>0</v>
      </c>
      <c r="BR21" s="239"/>
      <c r="BS21" s="199">
        <f t="shared" si="9"/>
        <v>0</v>
      </c>
      <c r="BT21" s="239"/>
      <c r="BU21" s="189">
        <v>0</v>
      </c>
      <c r="BV21" s="239"/>
      <c r="BW21" s="189">
        <f t="shared" si="10"/>
        <v>0</v>
      </c>
      <c r="BX21" s="39"/>
      <c r="BY21" s="189">
        <f>AW21*その他の係数!$D10</f>
        <v>0</v>
      </c>
      <c r="BZ21" s="189">
        <f>BC21*その他の係数!$D10</f>
        <v>0</v>
      </c>
      <c r="CA21" s="189">
        <f>BU21*その他の係数!$D10</f>
        <v>0</v>
      </c>
      <c r="CB21" s="239"/>
      <c r="CC21" s="189">
        <f>AW21*その他の係数!$F10</f>
        <v>0</v>
      </c>
      <c r="CD21" s="189">
        <f>BC21*その他の係数!$F10</f>
        <v>0</v>
      </c>
      <c r="CE21" s="189">
        <f>BU21*その他の係数!$F10</f>
        <v>0</v>
      </c>
      <c r="CF21" s="239"/>
      <c r="CG21" s="189">
        <f>AW21*その他の係数!$J10</f>
        <v>0</v>
      </c>
      <c r="CH21" s="189">
        <f>BC21*その他の係数!$J10</f>
        <v>0</v>
      </c>
      <c r="CI21" s="189">
        <f>BU21*その他の係数!$J10</f>
        <v>0</v>
      </c>
      <c r="CJ21" s="239"/>
      <c r="CK21" s="189">
        <f>AW21*その他の係数!$L10</f>
        <v>0</v>
      </c>
      <c r="CL21" s="189">
        <f>BC21*その他の係数!$L10</f>
        <v>0</v>
      </c>
      <c r="CM21" s="189">
        <f>BU21*その他の係数!$L10</f>
        <v>0</v>
      </c>
      <c r="CN21" s="39"/>
      <c r="CO21" s="113" t="s">
        <v>424</v>
      </c>
      <c r="CP21" s="19"/>
      <c r="CQ21" s="19"/>
      <c r="CR21" s="19"/>
      <c r="CS21" s="19"/>
      <c r="CT21" s="19"/>
    </row>
    <row r="22" spans="1:98" s="10" customFormat="1" ht="18" customHeight="1">
      <c r="A22" s="227"/>
      <c r="B22" s="334" t="s">
        <v>110</v>
      </c>
      <c r="C22" s="468"/>
      <c r="E22" s="373" t="s">
        <v>5</v>
      </c>
      <c r="F22" s="374" t="s">
        <v>755</v>
      </c>
      <c r="G22" s="374"/>
      <c r="H22" s="374"/>
      <c r="I22" s="374"/>
      <c r="J22" s="375"/>
      <c r="K22" s="376"/>
      <c r="M22" s="352" t="s">
        <v>8</v>
      </c>
      <c r="N22" s="473">
        <f>取引基本表!BJ13</f>
        <v>0.35694263797492265</v>
      </c>
      <c r="O22" s="343"/>
      <c r="R22" s="709"/>
      <c r="S22" s="709"/>
      <c r="T22" s="239"/>
      <c r="V22" s="186" t="s">
        <v>82</v>
      </c>
      <c r="W22" s="203" t="s">
        <v>7</v>
      </c>
      <c r="X22" s="441"/>
      <c r="Z22" s="199">
        <f t="shared" si="0"/>
        <v>0</v>
      </c>
      <c r="AA22" s="239"/>
      <c r="AB22" s="441"/>
      <c r="AC22" s="239"/>
      <c r="AD22" s="438">
        <f>取引基本表!BJ11</f>
        <v>0.56930533799312011</v>
      </c>
      <c r="AE22" s="115"/>
      <c r="AF22" s="444">
        <f>O59</f>
        <v>0</v>
      </c>
      <c r="AG22"/>
      <c r="AI22" s="489"/>
      <c r="AJ22" s="489"/>
      <c r="AK22" s="239"/>
      <c r="AL22" s="438">
        <v>0.21268328619976715</v>
      </c>
      <c r="AM22" s="199">
        <f t="shared" si="2"/>
        <v>0</v>
      </c>
      <c r="AN22" s="438">
        <v>2.7091898571734122E-2</v>
      </c>
      <c r="AO22" s="199">
        <f t="shared" si="3"/>
        <v>0</v>
      </c>
      <c r="AP22" s="239"/>
      <c r="AQ22" s="239"/>
      <c r="AR22" s="199">
        <f t="shared" si="4"/>
        <v>0</v>
      </c>
      <c r="AS22" s="175"/>
      <c r="AT22" s="438">
        <f>IF(O59="",N59,O59)</f>
        <v>0.56930533799312011</v>
      </c>
      <c r="AU22" s="176"/>
      <c r="AV22" s="175"/>
      <c r="AW22" s="199">
        <f t="shared" si="6"/>
        <v>0</v>
      </c>
      <c r="AX22" s="175"/>
      <c r="AY22" s="455">
        <v>0</v>
      </c>
      <c r="AZ22" s="239"/>
      <c r="BA22" s="199">
        <f t="shared" si="11"/>
        <v>0</v>
      </c>
      <c r="BB22" s="239"/>
      <c r="BC22" s="199">
        <v>0</v>
      </c>
      <c r="BD22" s="239"/>
      <c r="BE22" s="199">
        <v>0</v>
      </c>
      <c r="BF22" s="39"/>
      <c r="BG22" s="458">
        <f>その他の係数!F11</f>
        <v>1.3715061047641024E-2</v>
      </c>
      <c r="BH22" s="39"/>
      <c r="BI22" s="455">
        <f t="shared" si="7"/>
        <v>0</v>
      </c>
      <c r="BJ22" s="43"/>
      <c r="BK22" s="43"/>
      <c r="BL22" s="39"/>
      <c r="BM22" s="43"/>
      <c r="BN22" s="39"/>
      <c r="BO22" s="462">
        <f>その他の係数!H11</f>
        <v>1.2643239566439899E-2</v>
      </c>
      <c r="BP22" s="39"/>
      <c r="BQ22" s="199">
        <f t="shared" si="8"/>
        <v>0</v>
      </c>
      <c r="BR22" s="239"/>
      <c r="BS22" s="199">
        <f t="shared" si="9"/>
        <v>0</v>
      </c>
      <c r="BT22" s="239"/>
      <c r="BU22" s="189">
        <v>0</v>
      </c>
      <c r="BV22" s="239"/>
      <c r="BW22" s="189">
        <f t="shared" si="10"/>
        <v>0</v>
      </c>
      <c r="BX22" s="39"/>
      <c r="BY22" s="189">
        <f>AW22*その他の係数!$D11</f>
        <v>0</v>
      </c>
      <c r="BZ22" s="189">
        <f>BC22*その他の係数!$D11</f>
        <v>0</v>
      </c>
      <c r="CA22" s="189">
        <f>BU22*その他の係数!$D11</f>
        <v>0</v>
      </c>
      <c r="CB22" s="239"/>
      <c r="CC22" s="189">
        <f>AW22*その他の係数!$F11</f>
        <v>0</v>
      </c>
      <c r="CD22" s="189">
        <f>BC22*その他の係数!$F11</f>
        <v>0</v>
      </c>
      <c r="CE22" s="189">
        <f>BU22*その他の係数!$F11</f>
        <v>0</v>
      </c>
      <c r="CF22" s="239"/>
      <c r="CG22" s="189">
        <f>AW22*その他の係数!$J11</f>
        <v>0</v>
      </c>
      <c r="CH22" s="189">
        <f>BC22*その他の係数!$J11</f>
        <v>0</v>
      </c>
      <c r="CI22" s="189">
        <f>BU22*その他の係数!$J11</f>
        <v>0</v>
      </c>
      <c r="CJ22" s="239"/>
      <c r="CK22" s="189">
        <f>AW22*その他の係数!$L11</f>
        <v>0</v>
      </c>
      <c r="CL22" s="189">
        <f>BC22*その他の係数!$L11</f>
        <v>0</v>
      </c>
      <c r="CM22" s="189">
        <f>BU22*その他の係数!$L11</f>
        <v>0</v>
      </c>
      <c r="CN22" s="39"/>
      <c r="CO22" s="113" t="s">
        <v>423</v>
      </c>
      <c r="CP22" s="19"/>
      <c r="CQ22" s="19"/>
      <c r="CR22" s="19"/>
      <c r="CS22" s="19"/>
      <c r="CT22" s="19"/>
    </row>
    <row r="23" spans="1:98" s="10" customFormat="1" ht="18" customHeight="1">
      <c r="A23" s="227"/>
      <c r="B23" s="334" t="s">
        <v>784</v>
      </c>
      <c r="C23" s="468"/>
      <c r="E23" s="364"/>
      <c r="F23" s="365"/>
      <c r="G23" s="377"/>
      <c r="H23" s="377"/>
      <c r="I23" s="377"/>
      <c r="J23" s="365"/>
      <c r="K23" s="367"/>
      <c r="M23" s="352" t="s">
        <v>25</v>
      </c>
      <c r="N23" s="473">
        <f>取引基本表!BJ24</f>
        <v>5.3363389151280916E-2</v>
      </c>
      <c r="O23" s="343"/>
      <c r="R23" s="709"/>
      <c r="S23" s="709"/>
      <c r="T23" s="239"/>
      <c r="V23" s="186" t="s">
        <v>83</v>
      </c>
      <c r="W23" s="203" t="s">
        <v>478</v>
      </c>
      <c r="X23" s="441">
        <f>C19</f>
        <v>0</v>
      </c>
      <c r="Z23" s="199">
        <f t="shared" si="0"/>
        <v>0</v>
      </c>
      <c r="AA23" s="239"/>
      <c r="AB23" s="441"/>
      <c r="AC23" s="239"/>
      <c r="AD23" s="438">
        <f>取引基本表!BJ12</f>
        <v>0.12558618103257613</v>
      </c>
      <c r="AE23" s="115"/>
      <c r="AF23" s="444">
        <f>O21</f>
        <v>0</v>
      </c>
      <c r="AG23"/>
      <c r="AK23" s="239"/>
      <c r="AL23" s="438">
        <v>0.21237669916322327</v>
      </c>
      <c r="AM23" s="199">
        <f t="shared" si="2"/>
        <v>0</v>
      </c>
      <c r="AN23" s="438">
        <v>3.7021903523209901E-2</v>
      </c>
      <c r="AO23" s="199">
        <f t="shared" si="3"/>
        <v>0</v>
      </c>
      <c r="AP23" s="239"/>
      <c r="AQ23" s="239"/>
      <c r="AR23" s="199">
        <f t="shared" si="4"/>
        <v>0</v>
      </c>
      <c r="AS23" s="175"/>
      <c r="AT23" s="438">
        <f>IF(O21="",N21,O21)</f>
        <v>0.12558618103257613</v>
      </c>
      <c r="AU23" s="176"/>
      <c r="AV23" s="175"/>
      <c r="AW23" s="199">
        <f t="shared" si="6"/>
        <v>0</v>
      </c>
      <c r="AX23" s="175"/>
      <c r="AY23" s="455">
        <v>0</v>
      </c>
      <c r="AZ23" s="239"/>
      <c r="BA23" s="199">
        <f t="shared" si="11"/>
        <v>0</v>
      </c>
      <c r="BB23" s="239"/>
      <c r="BC23" s="199">
        <v>0</v>
      </c>
      <c r="BD23" s="239"/>
      <c r="BE23" s="199">
        <v>0</v>
      </c>
      <c r="BF23" s="39"/>
      <c r="BG23" s="458">
        <f>その他の係数!F12</f>
        <v>0.23711385827219653</v>
      </c>
      <c r="BH23" s="39"/>
      <c r="BI23" s="455">
        <f t="shared" si="7"/>
        <v>0</v>
      </c>
      <c r="BJ23" s="43"/>
      <c r="BK23" s="43"/>
      <c r="BL23" s="39"/>
      <c r="BM23" s="43"/>
      <c r="BN23" s="39"/>
      <c r="BO23" s="462">
        <f>その他の係数!H12</f>
        <v>2.8449868598180439E-3</v>
      </c>
      <c r="BP23" s="39"/>
      <c r="BQ23" s="199">
        <f t="shared" si="8"/>
        <v>0</v>
      </c>
      <c r="BR23" s="239"/>
      <c r="BS23" s="199">
        <f t="shared" si="9"/>
        <v>0</v>
      </c>
      <c r="BT23" s="239"/>
      <c r="BU23" s="189">
        <v>0</v>
      </c>
      <c r="BV23" s="239"/>
      <c r="BW23" s="189">
        <f t="shared" si="10"/>
        <v>0</v>
      </c>
      <c r="BX23" s="39"/>
      <c r="BY23" s="189">
        <f>AW23*その他の係数!$D12</f>
        <v>0</v>
      </c>
      <c r="BZ23" s="189">
        <f>BC23*その他の係数!$D12</f>
        <v>0</v>
      </c>
      <c r="CA23" s="189">
        <f>BU23*その他の係数!$D12</f>
        <v>0</v>
      </c>
      <c r="CB23" s="239"/>
      <c r="CC23" s="189">
        <f>AW23*その他の係数!$F12</f>
        <v>0</v>
      </c>
      <c r="CD23" s="189">
        <f>BC23*その他の係数!$F12</f>
        <v>0</v>
      </c>
      <c r="CE23" s="189">
        <f>BU23*その他の係数!$F12</f>
        <v>0</v>
      </c>
      <c r="CF23" s="239"/>
      <c r="CG23" s="189">
        <f>AW23*その他の係数!$J12</f>
        <v>0</v>
      </c>
      <c r="CH23" s="189">
        <f>BC23*その他の係数!$J12</f>
        <v>0</v>
      </c>
      <c r="CI23" s="189">
        <f>BU23*その他の係数!$J12</f>
        <v>0</v>
      </c>
      <c r="CJ23" s="239"/>
      <c r="CK23" s="189">
        <f>AW23*その他の係数!$L12</f>
        <v>0</v>
      </c>
      <c r="CL23" s="189">
        <f>BC23*その他の係数!$L12</f>
        <v>0</v>
      </c>
      <c r="CM23" s="189">
        <f>BU23*その他の係数!$L12</f>
        <v>0</v>
      </c>
      <c r="CN23" s="39"/>
      <c r="CO23" s="19" t="s">
        <v>434</v>
      </c>
      <c r="CP23" s="19"/>
      <c r="CQ23" s="19"/>
      <c r="CR23" s="19"/>
      <c r="CS23" s="19"/>
      <c r="CT23" s="19"/>
    </row>
    <row r="24" spans="1:98" s="10" customFormat="1" ht="18" customHeight="1" thickBot="1">
      <c r="A24" s="227"/>
      <c r="B24" s="334" t="s">
        <v>33</v>
      </c>
      <c r="C24" s="469"/>
      <c r="E24" s="373" t="s">
        <v>6</v>
      </c>
      <c r="F24" s="374" t="s">
        <v>756</v>
      </c>
      <c r="G24" s="374"/>
      <c r="H24" s="374"/>
      <c r="I24" s="374"/>
      <c r="J24" s="375"/>
      <c r="K24" s="376"/>
      <c r="M24" s="352" t="s">
        <v>110</v>
      </c>
      <c r="N24" s="473">
        <f>取引基本表!BJ32</f>
        <v>0.72042845185641413</v>
      </c>
      <c r="O24" s="343"/>
      <c r="Q24" s="39" t="s">
        <v>387</v>
      </c>
      <c r="R24" s="39"/>
      <c r="S24" s="39"/>
      <c r="T24" s="239"/>
      <c r="V24" s="186" t="s">
        <v>84</v>
      </c>
      <c r="W24" s="203" t="s">
        <v>8</v>
      </c>
      <c r="X24" s="441">
        <f>C20</f>
        <v>0</v>
      </c>
      <c r="Z24" s="199">
        <f t="shared" si="0"/>
        <v>0</v>
      </c>
      <c r="AA24" s="239"/>
      <c r="AB24" s="441"/>
      <c r="AC24" s="239"/>
      <c r="AD24" s="438">
        <f>取引基本表!BJ13</f>
        <v>0.35694263797492265</v>
      </c>
      <c r="AE24" s="115"/>
      <c r="AF24" s="444">
        <f>O22</f>
        <v>0</v>
      </c>
      <c r="AG24"/>
      <c r="AH24" s="39"/>
      <c r="AI24" s="39"/>
      <c r="AJ24" s="39"/>
      <c r="AK24" s="447"/>
      <c r="AL24" s="449">
        <v>0.20545810379820237</v>
      </c>
      <c r="AM24" s="199">
        <f t="shared" si="2"/>
        <v>0</v>
      </c>
      <c r="AN24" s="438">
        <v>7.6133178699139853E-2</v>
      </c>
      <c r="AO24" s="199">
        <f t="shared" si="3"/>
        <v>0</v>
      </c>
      <c r="AP24" s="239"/>
      <c r="AQ24" s="239"/>
      <c r="AR24" s="199">
        <f t="shared" si="4"/>
        <v>0</v>
      </c>
      <c r="AS24" s="175"/>
      <c r="AT24" s="438">
        <f>IF(O22="",N22,O22)</f>
        <v>0.35694263797492265</v>
      </c>
      <c r="AU24" s="176"/>
      <c r="AV24" s="175"/>
      <c r="AW24" s="199">
        <f t="shared" si="6"/>
        <v>0</v>
      </c>
      <c r="AX24" s="175"/>
      <c r="AY24" s="455">
        <v>0</v>
      </c>
      <c r="AZ24" s="239"/>
      <c r="BA24" s="199">
        <f t="shared" si="11"/>
        <v>0</v>
      </c>
      <c r="BB24" s="239"/>
      <c r="BC24" s="199">
        <v>0</v>
      </c>
      <c r="BD24" s="239"/>
      <c r="BE24" s="199">
        <v>0</v>
      </c>
      <c r="BF24" s="39"/>
      <c r="BG24" s="458">
        <f>その他の係数!F13</f>
        <v>0.2160170861413277</v>
      </c>
      <c r="BH24" s="39"/>
      <c r="BI24" s="455">
        <f t="shared" si="7"/>
        <v>0</v>
      </c>
      <c r="BJ24" s="43"/>
      <c r="BK24" s="43"/>
      <c r="BL24" s="39"/>
      <c r="BM24" s="43"/>
      <c r="BN24" s="39"/>
      <c r="BO24" s="462">
        <f>その他の係数!H13</f>
        <v>3.7385511862643927E-4</v>
      </c>
      <c r="BP24" s="39"/>
      <c r="BQ24" s="199">
        <f t="shared" si="8"/>
        <v>0</v>
      </c>
      <c r="BR24" s="239"/>
      <c r="BS24" s="199">
        <f t="shared" si="9"/>
        <v>0</v>
      </c>
      <c r="BT24" s="239"/>
      <c r="BU24" s="189">
        <v>0</v>
      </c>
      <c r="BV24" s="239"/>
      <c r="BW24" s="189">
        <f t="shared" si="10"/>
        <v>0</v>
      </c>
      <c r="BX24" s="39"/>
      <c r="BY24" s="189">
        <f>AW24*その他の係数!$D13</f>
        <v>0</v>
      </c>
      <c r="BZ24" s="189">
        <f>BC24*その他の係数!$D13</f>
        <v>0</v>
      </c>
      <c r="CA24" s="189">
        <f>BU24*その他の係数!$D13</f>
        <v>0</v>
      </c>
      <c r="CB24" s="239"/>
      <c r="CC24" s="189">
        <f>AW24*その他の係数!$F13</f>
        <v>0</v>
      </c>
      <c r="CD24" s="189">
        <f>BC24*その他の係数!$F13</f>
        <v>0</v>
      </c>
      <c r="CE24" s="189">
        <f>BU24*その他の係数!$F13</f>
        <v>0</v>
      </c>
      <c r="CF24" s="239"/>
      <c r="CG24" s="189">
        <f>AW24*その他の係数!$J13</f>
        <v>0</v>
      </c>
      <c r="CH24" s="189">
        <f>BC24*その他の係数!$J13</f>
        <v>0</v>
      </c>
      <c r="CI24" s="189">
        <f>BU24*その他の係数!$J13</f>
        <v>0</v>
      </c>
      <c r="CJ24" s="239"/>
      <c r="CK24" s="189">
        <f>AW24*その他の係数!$L13</f>
        <v>0</v>
      </c>
      <c r="CL24" s="189">
        <f>BC24*その他の係数!$L13</f>
        <v>0</v>
      </c>
      <c r="CM24" s="189">
        <f>BU24*その他の係数!$L13</f>
        <v>0</v>
      </c>
      <c r="CN24" s="39"/>
      <c r="CO24" s="19"/>
      <c r="CP24" s="19"/>
      <c r="CQ24" s="19"/>
      <c r="CR24" s="19"/>
      <c r="CS24" s="19"/>
      <c r="CT24" s="19"/>
    </row>
    <row r="25" spans="1:98" s="10" customFormat="1" ht="18" customHeight="1" thickTop="1">
      <c r="A25" s="227"/>
      <c r="B25" s="332" t="s">
        <v>420</v>
      </c>
      <c r="C25" s="341">
        <f>SUM(C14:C24)</f>
        <v>0</v>
      </c>
      <c r="E25" s="364"/>
      <c r="F25" s="365"/>
      <c r="G25" s="377"/>
      <c r="H25" s="377"/>
      <c r="I25" s="377"/>
      <c r="J25" s="365"/>
      <c r="K25" s="367"/>
      <c r="M25" s="352" t="s">
        <v>32</v>
      </c>
      <c r="N25" s="473">
        <f>取引基本表!BJ38</f>
        <v>0.51683979560782412</v>
      </c>
      <c r="O25" s="343"/>
      <c r="Q25" s="42" t="s">
        <v>208</v>
      </c>
      <c r="R25" s="170" t="s">
        <v>209</v>
      </c>
      <c r="S25" s="305"/>
      <c r="T25" s="239"/>
      <c r="V25" s="186" t="s">
        <v>85</v>
      </c>
      <c r="W25" s="203" t="s">
        <v>9</v>
      </c>
      <c r="X25" s="441"/>
      <c r="Z25" s="199">
        <f t="shared" si="0"/>
        <v>0</v>
      </c>
      <c r="AA25" s="239"/>
      <c r="AB25" s="441"/>
      <c r="AC25" s="239"/>
      <c r="AD25" s="438">
        <f>取引基本表!BJ14</f>
        <v>0.68435569904923543</v>
      </c>
      <c r="AE25" s="115"/>
      <c r="AF25" s="444">
        <f t="shared" ref="AF25:AF34" si="12">O60</f>
        <v>0</v>
      </c>
      <c r="AG25"/>
      <c r="AH25" s="39"/>
      <c r="AI25" s="39"/>
      <c r="AJ25" s="35"/>
      <c r="AK25" s="447"/>
      <c r="AL25" s="449">
        <v>4.7429792319252567E-2</v>
      </c>
      <c r="AM25" s="199">
        <f t="shared" si="2"/>
        <v>0</v>
      </c>
      <c r="AN25" s="438">
        <v>3.4669286063481144E-2</v>
      </c>
      <c r="AO25" s="199">
        <f t="shared" si="3"/>
        <v>0</v>
      </c>
      <c r="AP25" s="239"/>
      <c r="AQ25" s="239"/>
      <c r="AR25" s="199">
        <f t="shared" si="4"/>
        <v>0</v>
      </c>
      <c r="AS25" s="175"/>
      <c r="AT25" s="438">
        <f t="shared" ref="AT25:AT34" si="13">IF(O60="",N60,O60)</f>
        <v>0.68435569904923543</v>
      </c>
      <c r="AU25" s="176"/>
      <c r="AV25" s="175"/>
      <c r="AW25" s="199">
        <f t="shared" si="6"/>
        <v>0</v>
      </c>
      <c r="AX25" s="175"/>
      <c r="AY25" s="455">
        <v>0</v>
      </c>
      <c r="AZ25" s="239"/>
      <c r="BA25" s="199">
        <f t="shared" si="11"/>
        <v>0</v>
      </c>
      <c r="BB25" s="239"/>
      <c r="BC25" s="199">
        <v>0</v>
      </c>
      <c r="BD25" s="239"/>
      <c r="BE25" s="199">
        <v>0</v>
      </c>
      <c r="BF25" s="39"/>
      <c r="BG25" s="458">
        <f>その他の係数!F14</f>
        <v>7.097606969703002E-2</v>
      </c>
      <c r="BH25" s="39"/>
      <c r="BI25" s="455">
        <f t="shared" si="7"/>
        <v>0</v>
      </c>
      <c r="BJ25" s="43"/>
      <c r="BK25" s="43"/>
      <c r="BL25" s="39"/>
      <c r="BM25" s="43"/>
      <c r="BN25" s="39"/>
      <c r="BO25" s="461"/>
      <c r="BP25" s="39"/>
      <c r="BQ25" s="199">
        <f t="shared" si="8"/>
        <v>0</v>
      </c>
      <c r="BR25" s="239"/>
      <c r="BS25" s="199">
        <f t="shared" si="9"/>
        <v>0</v>
      </c>
      <c r="BT25" s="239"/>
      <c r="BU25" s="189">
        <v>0</v>
      </c>
      <c r="BV25" s="239"/>
      <c r="BW25" s="189">
        <f t="shared" si="10"/>
        <v>0</v>
      </c>
      <c r="BX25" s="39"/>
      <c r="BY25" s="189">
        <f>AW25*その他の係数!$D14</f>
        <v>0</v>
      </c>
      <c r="BZ25" s="189">
        <f>BC25*その他の係数!$D14</f>
        <v>0</v>
      </c>
      <c r="CA25" s="189">
        <f>BU25*その他の係数!$D14</f>
        <v>0</v>
      </c>
      <c r="CB25" s="239"/>
      <c r="CC25" s="189">
        <f>AW25*その他の係数!$F14</f>
        <v>0</v>
      </c>
      <c r="CD25" s="189">
        <f>BC25*その他の係数!$F14</f>
        <v>0</v>
      </c>
      <c r="CE25" s="189">
        <f>BU25*その他の係数!$F14</f>
        <v>0</v>
      </c>
      <c r="CF25" s="239"/>
      <c r="CG25" s="189">
        <f>AW25*その他の係数!$J14</f>
        <v>0</v>
      </c>
      <c r="CH25" s="189">
        <f>BC25*その他の係数!$J14</f>
        <v>0</v>
      </c>
      <c r="CI25" s="189">
        <f>BU25*その他の係数!$J14</f>
        <v>0</v>
      </c>
      <c r="CJ25" s="239"/>
      <c r="CK25" s="189">
        <f>AW25*その他の係数!$L14</f>
        <v>0</v>
      </c>
      <c r="CL25" s="189">
        <f>BC25*その他の係数!$L14</f>
        <v>0</v>
      </c>
      <c r="CM25" s="189">
        <f>BU25*その他の係数!$L14</f>
        <v>0</v>
      </c>
      <c r="CN25" s="39"/>
      <c r="CO25" s="113" t="s">
        <v>435</v>
      </c>
      <c r="CP25" s="19"/>
      <c r="CQ25" s="19"/>
      <c r="CR25" s="19"/>
      <c r="CS25" s="19"/>
      <c r="CT25" s="19"/>
    </row>
    <row r="26" spans="1:98" s="10" customFormat="1" ht="18" customHeight="1" thickBot="1">
      <c r="A26" s="227"/>
      <c r="E26" s="608" t="s">
        <v>478</v>
      </c>
      <c r="F26" s="626" t="s">
        <v>763</v>
      </c>
      <c r="G26" s="626"/>
      <c r="H26" s="626"/>
      <c r="I26" s="626"/>
      <c r="J26" s="626"/>
      <c r="K26" s="627"/>
      <c r="M26" s="352" t="s">
        <v>33</v>
      </c>
      <c r="N26" s="474">
        <f>取引基本表!BJ39</f>
        <v>0.17304996959860763</v>
      </c>
      <c r="O26" s="344"/>
      <c r="Q26" s="51" t="s">
        <v>767</v>
      </c>
      <c r="R26" s="466">
        <v>0.50367224109023689</v>
      </c>
      <c r="S26" s="306"/>
      <c r="T26" s="446"/>
      <c r="V26" s="186" t="s">
        <v>86</v>
      </c>
      <c r="W26" s="203" t="s">
        <v>10</v>
      </c>
      <c r="X26" s="441"/>
      <c r="Z26" s="199">
        <f t="shared" si="0"/>
        <v>0</v>
      </c>
      <c r="AA26" s="239"/>
      <c r="AB26" s="441"/>
      <c r="AC26" s="239"/>
      <c r="AD26" s="438">
        <f>取引基本表!BJ15</f>
        <v>8.036498461700281E-2</v>
      </c>
      <c r="AE26" s="115"/>
      <c r="AF26" s="444">
        <f t="shared" si="12"/>
        <v>0</v>
      </c>
      <c r="AG26"/>
      <c r="AH26" s="35"/>
      <c r="AI26" s="35"/>
      <c r="AJ26" s="446"/>
      <c r="AK26" s="447"/>
      <c r="AL26" s="449">
        <v>0.12257472049888414</v>
      </c>
      <c r="AM26" s="199">
        <f t="shared" si="2"/>
        <v>0</v>
      </c>
      <c r="AN26" s="438">
        <v>4.8105158624224501E-2</v>
      </c>
      <c r="AO26" s="199">
        <f t="shared" si="3"/>
        <v>0</v>
      </c>
      <c r="AP26" s="239"/>
      <c r="AQ26" s="239"/>
      <c r="AR26" s="199">
        <f t="shared" si="4"/>
        <v>0</v>
      </c>
      <c r="AS26" s="175"/>
      <c r="AT26" s="438">
        <f t="shared" si="13"/>
        <v>8.036498461700281E-2</v>
      </c>
      <c r="AU26" s="176"/>
      <c r="AV26" s="175"/>
      <c r="AW26" s="199">
        <f t="shared" si="6"/>
        <v>0</v>
      </c>
      <c r="AX26" s="175"/>
      <c r="AY26" s="455">
        <v>0</v>
      </c>
      <c r="AZ26" s="239"/>
      <c r="BA26" s="199">
        <f t="shared" si="11"/>
        <v>0</v>
      </c>
      <c r="BB26" s="239"/>
      <c r="BC26" s="199">
        <v>0</v>
      </c>
      <c r="BD26" s="239"/>
      <c r="BE26" s="199">
        <v>0</v>
      </c>
      <c r="BF26" s="39"/>
      <c r="BG26" s="458">
        <f>その他の係数!F15</f>
        <v>8.2983087320533944E-2</v>
      </c>
      <c r="BH26" s="39"/>
      <c r="BI26" s="455">
        <f t="shared" si="7"/>
        <v>0</v>
      </c>
      <c r="BJ26" s="43"/>
      <c r="BK26" s="43"/>
      <c r="BL26" s="39"/>
      <c r="BM26" s="43"/>
      <c r="BN26" s="39"/>
      <c r="BO26" s="462">
        <f>その他の係数!H15</f>
        <v>6.5311477365455762E-4</v>
      </c>
      <c r="BP26" s="39"/>
      <c r="BQ26" s="199">
        <f t="shared" si="8"/>
        <v>0</v>
      </c>
      <c r="BR26" s="239"/>
      <c r="BS26" s="199">
        <f t="shared" si="9"/>
        <v>0</v>
      </c>
      <c r="BT26" s="239"/>
      <c r="BU26" s="189">
        <v>0</v>
      </c>
      <c r="BV26" s="239"/>
      <c r="BW26" s="189">
        <f t="shared" si="10"/>
        <v>0</v>
      </c>
      <c r="BX26" s="39"/>
      <c r="BY26" s="189">
        <f>AW26*その他の係数!$D15</f>
        <v>0</v>
      </c>
      <c r="BZ26" s="189">
        <f>BC26*その他の係数!$D15</f>
        <v>0</v>
      </c>
      <c r="CA26" s="189">
        <f>BU26*その他の係数!$D15</f>
        <v>0</v>
      </c>
      <c r="CB26" s="239"/>
      <c r="CC26" s="189">
        <f>AW26*その他の係数!$F15</f>
        <v>0</v>
      </c>
      <c r="CD26" s="189">
        <f>BC26*その他の係数!$F15</f>
        <v>0</v>
      </c>
      <c r="CE26" s="189">
        <f>BU26*その他の係数!$F15</f>
        <v>0</v>
      </c>
      <c r="CF26" s="239"/>
      <c r="CG26" s="189">
        <f>AW26*その他の係数!$J15</f>
        <v>0</v>
      </c>
      <c r="CH26" s="189">
        <f>BC26*その他の係数!$J15</f>
        <v>0</v>
      </c>
      <c r="CI26" s="189">
        <f>BU26*その他の係数!$J15</f>
        <v>0</v>
      </c>
      <c r="CJ26" s="239"/>
      <c r="CK26" s="189">
        <f>AW26*その他の係数!$L15</f>
        <v>0</v>
      </c>
      <c r="CL26" s="189">
        <f>BC26*その他の係数!$L15</f>
        <v>0</v>
      </c>
      <c r="CM26" s="189">
        <f>BU26*その他の係数!$L15</f>
        <v>0</v>
      </c>
      <c r="CN26" s="39"/>
      <c r="CO26" s="19" t="s">
        <v>436</v>
      </c>
      <c r="CP26" s="19"/>
      <c r="CQ26" s="19"/>
      <c r="CR26" s="19"/>
      <c r="CS26" s="19"/>
      <c r="CT26" s="19"/>
    </row>
    <row r="27" spans="1:98" s="10" customFormat="1" ht="18" customHeight="1" thickTop="1" thickBot="1">
      <c r="A27" s="227"/>
      <c r="B27" s="616" t="s">
        <v>790</v>
      </c>
      <c r="C27" s="617"/>
      <c r="E27" s="609"/>
      <c r="F27" s="628"/>
      <c r="G27" s="628"/>
      <c r="H27" s="628"/>
      <c r="I27" s="628"/>
      <c r="J27" s="628"/>
      <c r="K27" s="629"/>
      <c r="Q27" s="506" t="s">
        <v>826</v>
      </c>
      <c r="R27" s="507">
        <v>0.56402391875869895</v>
      </c>
      <c r="S27" s="306"/>
      <c r="T27" s="446"/>
      <c r="V27" s="186" t="s">
        <v>87</v>
      </c>
      <c r="W27" s="203" t="s">
        <v>11</v>
      </c>
      <c r="X27" s="441"/>
      <c r="Z27" s="199">
        <f t="shared" si="0"/>
        <v>0</v>
      </c>
      <c r="AA27" s="239"/>
      <c r="AB27" s="441"/>
      <c r="AC27" s="239"/>
      <c r="AD27" s="438">
        <f>取引基本表!BJ16</f>
        <v>0.46771883522477342</v>
      </c>
      <c r="AE27" s="115"/>
      <c r="AF27" s="444">
        <f t="shared" si="12"/>
        <v>0</v>
      </c>
      <c r="AG27"/>
      <c r="AH27" s="39"/>
      <c r="AI27" s="491"/>
      <c r="AJ27" s="446"/>
      <c r="AK27" s="447"/>
      <c r="AL27" s="449">
        <v>0.11398773186625676</v>
      </c>
      <c r="AM27" s="199">
        <f t="shared" si="2"/>
        <v>0</v>
      </c>
      <c r="AN27" s="438">
        <v>5.1521748723908155E-2</v>
      </c>
      <c r="AO27" s="199">
        <f t="shared" si="3"/>
        <v>0</v>
      </c>
      <c r="AP27" s="239"/>
      <c r="AQ27" s="239"/>
      <c r="AR27" s="199">
        <f t="shared" si="4"/>
        <v>0</v>
      </c>
      <c r="AS27" s="175"/>
      <c r="AT27" s="438">
        <f t="shared" si="13"/>
        <v>0.46771883522477342</v>
      </c>
      <c r="AU27" s="176"/>
      <c r="AV27" s="175"/>
      <c r="AW27" s="199">
        <f t="shared" si="6"/>
        <v>0</v>
      </c>
      <c r="AX27" s="175"/>
      <c r="AY27" s="455">
        <v>0</v>
      </c>
      <c r="AZ27" s="239"/>
      <c r="BA27" s="199">
        <f t="shared" si="11"/>
        <v>0</v>
      </c>
      <c r="BB27" s="239"/>
      <c r="BC27" s="199">
        <v>0</v>
      </c>
      <c r="BD27" s="239"/>
      <c r="BE27" s="199">
        <v>0</v>
      </c>
      <c r="BF27" s="39"/>
      <c r="BG27" s="458">
        <f>その他の係数!F16</f>
        <v>0.29645205073829317</v>
      </c>
      <c r="BH27" s="39"/>
      <c r="BI27" s="455">
        <f t="shared" si="7"/>
        <v>0</v>
      </c>
      <c r="BJ27" s="43"/>
      <c r="BK27" s="43"/>
      <c r="BL27" s="39"/>
      <c r="BM27" s="43"/>
      <c r="BN27" s="39"/>
      <c r="BO27" s="462">
        <f>その他の係数!H16</f>
        <v>8.5395538848646055E-4</v>
      </c>
      <c r="BP27" s="39"/>
      <c r="BQ27" s="199">
        <f t="shared" si="8"/>
        <v>0</v>
      </c>
      <c r="BR27" s="239"/>
      <c r="BS27" s="199">
        <f t="shared" si="9"/>
        <v>0</v>
      </c>
      <c r="BT27" s="239"/>
      <c r="BU27" s="189">
        <v>0</v>
      </c>
      <c r="BV27" s="239"/>
      <c r="BW27" s="189">
        <f t="shared" si="10"/>
        <v>0</v>
      </c>
      <c r="BX27" s="39"/>
      <c r="BY27" s="189">
        <f>AW27*その他の係数!$D16</f>
        <v>0</v>
      </c>
      <c r="BZ27" s="189">
        <f>BC27*その他の係数!$D16</f>
        <v>0</v>
      </c>
      <c r="CA27" s="189">
        <f>BU27*その他の係数!$D16</f>
        <v>0</v>
      </c>
      <c r="CB27" s="239"/>
      <c r="CC27" s="189">
        <f>AW27*その他の係数!$F16</f>
        <v>0</v>
      </c>
      <c r="CD27" s="189">
        <f>BC27*その他の係数!$F16</f>
        <v>0</v>
      </c>
      <c r="CE27" s="189">
        <f>BU27*その他の係数!$F16</f>
        <v>0</v>
      </c>
      <c r="CF27" s="239"/>
      <c r="CG27" s="189">
        <f>AW27*その他の係数!$J16</f>
        <v>0</v>
      </c>
      <c r="CH27" s="189">
        <f>BC27*その他の係数!$J16</f>
        <v>0</v>
      </c>
      <c r="CI27" s="189">
        <f>BU27*その他の係数!$J16</f>
        <v>0</v>
      </c>
      <c r="CJ27" s="239"/>
      <c r="CK27" s="189">
        <f>AW27*その他の係数!$L16</f>
        <v>0</v>
      </c>
      <c r="CL27" s="189">
        <f>BC27*その他の係数!$L16</f>
        <v>0</v>
      </c>
      <c r="CM27" s="189">
        <f>BU27*その他の係数!$L16</f>
        <v>0</v>
      </c>
      <c r="CN27" s="39"/>
      <c r="CO27" s="19" t="s">
        <v>474</v>
      </c>
      <c r="CP27" s="19"/>
      <c r="CQ27" s="19"/>
      <c r="CR27" s="19"/>
      <c r="CS27" s="19"/>
      <c r="CT27" s="19"/>
    </row>
    <row r="28" spans="1:98" s="10" customFormat="1" ht="18" customHeight="1" thickTop="1" thickBot="1">
      <c r="A28" s="227"/>
      <c r="B28" s="617"/>
      <c r="C28" s="617"/>
      <c r="E28" s="373" t="s">
        <v>8</v>
      </c>
      <c r="F28" s="374" t="s">
        <v>757</v>
      </c>
      <c r="G28" s="374"/>
      <c r="H28" s="374"/>
      <c r="I28" s="374"/>
      <c r="J28" s="375"/>
      <c r="K28" s="376"/>
      <c r="Q28" s="506" t="s">
        <v>748</v>
      </c>
      <c r="R28" s="508">
        <v>0.5</v>
      </c>
      <c r="S28" s="307"/>
      <c r="T28" s="239"/>
      <c r="V28" s="186" t="s">
        <v>88</v>
      </c>
      <c r="W28" s="203" t="s">
        <v>89</v>
      </c>
      <c r="X28" s="441"/>
      <c r="Z28" s="199">
        <f t="shared" si="0"/>
        <v>0</v>
      </c>
      <c r="AA28" s="239"/>
      <c r="AB28" s="441"/>
      <c r="AC28" s="239"/>
      <c r="AD28" s="438">
        <f>取引基本表!BJ17</f>
        <v>0.38008150967394194</v>
      </c>
      <c r="AE28" s="115"/>
      <c r="AF28" s="444">
        <f t="shared" si="12"/>
        <v>0</v>
      </c>
      <c r="AG28"/>
      <c r="AH28" s="39"/>
      <c r="AI28" s="491"/>
      <c r="AJ28" s="307"/>
      <c r="AK28" s="447"/>
      <c r="AL28" s="449">
        <v>0.14094669763366918</v>
      </c>
      <c r="AM28" s="199">
        <f t="shared" si="2"/>
        <v>0</v>
      </c>
      <c r="AN28" s="438">
        <v>1.7373480233740256E-2</v>
      </c>
      <c r="AO28" s="199">
        <f t="shared" si="3"/>
        <v>0</v>
      </c>
      <c r="AP28" s="239"/>
      <c r="AQ28" s="239"/>
      <c r="AR28" s="199">
        <f t="shared" si="4"/>
        <v>0</v>
      </c>
      <c r="AS28" s="175"/>
      <c r="AT28" s="438">
        <f t="shared" si="13"/>
        <v>0.38008150967394194</v>
      </c>
      <c r="AU28" s="176"/>
      <c r="AV28" s="175"/>
      <c r="AW28" s="199">
        <f t="shared" si="6"/>
        <v>0</v>
      </c>
      <c r="AX28" s="175"/>
      <c r="AY28" s="455">
        <v>0</v>
      </c>
      <c r="AZ28" s="239"/>
      <c r="BA28" s="199">
        <f t="shared" si="11"/>
        <v>0</v>
      </c>
      <c r="BB28" s="239"/>
      <c r="BC28" s="199">
        <v>0</v>
      </c>
      <c r="BD28" s="239"/>
      <c r="BE28" s="199">
        <v>0</v>
      </c>
      <c r="BF28" s="39"/>
      <c r="BG28" s="458">
        <f>その他の係数!F17</f>
        <v>0.2896193210943136</v>
      </c>
      <c r="BH28" s="39"/>
      <c r="BI28" s="455">
        <f t="shared" si="7"/>
        <v>0</v>
      </c>
      <c r="BJ28" s="43"/>
      <c r="BK28" s="43"/>
      <c r="BL28" s="39"/>
      <c r="BM28" s="43"/>
      <c r="BN28" s="39"/>
      <c r="BO28" s="462">
        <f>その他の係数!H17</f>
        <v>4.799671305727612E-5</v>
      </c>
      <c r="BP28" s="39"/>
      <c r="BQ28" s="199">
        <f t="shared" si="8"/>
        <v>0</v>
      </c>
      <c r="BR28" s="239"/>
      <c r="BS28" s="199">
        <f t="shared" si="9"/>
        <v>0</v>
      </c>
      <c r="BT28" s="239"/>
      <c r="BU28" s="189">
        <v>0</v>
      </c>
      <c r="BV28" s="239"/>
      <c r="BW28" s="189">
        <f t="shared" si="10"/>
        <v>0</v>
      </c>
      <c r="BX28" s="39"/>
      <c r="BY28" s="189">
        <f>AW28*その他の係数!$D17</f>
        <v>0</v>
      </c>
      <c r="BZ28" s="189">
        <f>BC28*その他の係数!$D17</f>
        <v>0</v>
      </c>
      <c r="CA28" s="189">
        <f>BU28*その他の係数!$D17</f>
        <v>0</v>
      </c>
      <c r="CB28" s="239"/>
      <c r="CC28" s="189">
        <f>AW28*その他の係数!$F17</f>
        <v>0</v>
      </c>
      <c r="CD28" s="189">
        <f>BC28*その他の係数!$F17</f>
        <v>0</v>
      </c>
      <c r="CE28" s="189">
        <f>BU28*その他の係数!$F17</f>
        <v>0</v>
      </c>
      <c r="CF28" s="239"/>
      <c r="CG28" s="189">
        <f>AW28*その他の係数!$J17</f>
        <v>0</v>
      </c>
      <c r="CH28" s="189">
        <f>BC28*その他の係数!$J17</f>
        <v>0</v>
      </c>
      <c r="CI28" s="189">
        <f>BU28*その他の係数!$J17</f>
        <v>0</v>
      </c>
      <c r="CJ28" s="239"/>
      <c r="CK28" s="189">
        <f>AW28*その他の係数!$L17</f>
        <v>0</v>
      </c>
      <c r="CL28" s="189">
        <f>BC28*その他の係数!$L17</f>
        <v>0</v>
      </c>
      <c r="CM28" s="189">
        <f>BU28*その他の係数!$L17</f>
        <v>0</v>
      </c>
      <c r="CN28" s="39"/>
      <c r="CO28" s="113" t="s">
        <v>427</v>
      </c>
      <c r="CP28" s="19"/>
      <c r="CQ28" s="19"/>
      <c r="CR28" s="19"/>
      <c r="CS28" s="19"/>
      <c r="CT28" s="19"/>
    </row>
    <row r="29" spans="1:98" s="10" customFormat="1" ht="18" customHeight="1" thickTop="1">
      <c r="A29" s="227"/>
      <c r="E29" s="370"/>
      <c r="F29" s="377"/>
      <c r="G29" s="377"/>
      <c r="H29" s="377"/>
      <c r="I29" s="377"/>
      <c r="J29" s="365"/>
      <c r="K29" s="367"/>
      <c r="Q29" s="22"/>
      <c r="R29" s="161"/>
      <c r="S29" s="36"/>
      <c r="T29" s="239"/>
      <c r="V29" s="186" t="s">
        <v>90</v>
      </c>
      <c r="W29" s="203" t="s">
        <v>91</v>
      </c>
      <c r="X29" s="441"/>
      <c r="Z29" s="199">
        <f t="shared" si="0"/>
        <v>0</v>
      </c>
      <c r="AA29" s="239"/>
      <c r="AB29" s="441"/>
      <c r="AC29" s="239"/>
      <c r="AD29" s="438">
        <f>取引基本表!BJ18</f>
        <v>7.5601684778928702E-3</v>
      </c>
      <c r="AE29" s="115"/>
      <c r="AF29" s="444">
        <f t="shared" si="12"/>
        <v>0</v>
      </c>
      <c r="AG29"/>
      <c r="AH29" s="39"/>
      <c r="AI29" s="492"/>
      <c r="AJ29" s="36"/>
      <c r="AK29" s="447"/>
      <c r="AL29" s="449">
        <v>0.14929228172898329</v>
      </c>
      <c r="AM29" s="199">
        <f t="shared" si="2"/>
        <v>0</v>
      </c>
      <c r="AN29" s="438">
        <v>1.4586559784314434E-2</v>
      </c>
      <c r="AO29" s="199">
        <f t="shared" si="3"/>
        <v>0</v>
      </c>
      <c r="AP29" s="239"/>
      <c r="AQ29" s="239"/>
      <c r="AR29" s="199">
        <f t="shared" si="4"/>
        <v>0</v>
      </c>
      <c r="AS29" s="175"/>
      <c r="AT29" s="438">
        <f t="shared" si="13"/>
        <v>7.5601684778928702E-3</v>
      </c>
      <c r="AU29" s="176"/>
      <c r="AV29" s="175"/>
      <c r="AW29" s="199">
        <f t="shared" si="6"/>
        <v>0</v>
      </c>
      <c r="AX29" s="175"/>
      <c r="AY29" s="455">
        <v>0</v>
      </c>
      <c r="AZ29" s="239"/>
      <c r="BA29" s="199">
        <f t="shared" si="11"/>
        <v>0</v>
      </c>
      <c r="BB29" s="239"/>
      <c r="BC29" s="199">
        <v>0</v>
      </c>
      <c r="BD29" s="239"/>
      <c r="BE29" s="199">
        <v>0</v>
      </c>
      <c r="BF29" s="39"/>
      <c r="BG29" s="458">
        <f>その他の係数!F18</f>
        <v>0.24651579980280985</v>
      </c>
      <c r="BH29" s="39"/>
      <c r="BI29" s="455">
        <f t="shared" si="7"/>
        <v>0</v>
      </c>
      <c r="BJ29" s="43"/>
      <c r="BK29" s="43"/>
      <c r="BL29" s="39"/>
      <c r="BM29" s="43"/>
      <c r="BN29" s="39"/>
      <c r="BO29" s="462">
        <f>その他の係数!H18</f>
        <v>1.4845030529504264E-5</v>
      </c>
      <c r="BP29" s="39"/>
      <c r="BQ29" s="199">
        <f t="shared" si="8"/>
        <v>0</v>
      </c>
      <c r="BR29" s="239"/>
      <c r="BS29" s="199">
        <f t="shared" si="9"/>
        <v>0</v>
      </c>
      <c r="BT29" s="239"/>
      <c r="BU29" s="189">
        <v>0</v>
      </c>
      <c r="BV29" s="239"/>
      <c r="BW29" s="189">
        <f t="shared" si="10"/>
        <v>0</v>
      </c>
      <c r="BX29" s="39"/>
      <c r="BY29" s="189">
        <f>AW29*その他の係数!$D18</f>
        <v>0</v>
      </c>
      <c r="BZ29" s="189">
        <f>BC29*その他の係数!$D18</f>
        <v>0</v>
      </c>
      <c r="CA29" s="189">
        <f>BU29*その他の係数!$D18</f>
        <v>0</v>
      </c>
      <c r="CB29" s="239"/>
      <c r="CC29" s="189">
        <f>AW29*その他の係数!$F18</f>
        <v>0</v>
      </c>
      <c r="CD29" s="189">
        <f>BC29*その他の係数!$F18</f>
        <v>0</v>
      </c>
      <c r="CE29" s="189">
        <f>BU29*その他の係数!$F18</f>
        <v>0</v>
      </c>
      <c r="CF29" s="239"/>
      <c r="CG29" s="189">
        <f>AW29*その他の係数!$J18</f>
        <v>0</v>
      </c>
      <c r="CH29" s="189">
        <f>BC29*その他の係数!$J18</f>
        <v>0</v>
      </c>
      <c r="CI29" s="189">
        <f>BU29*その他の係数!$J18</f>
        <v>0</v>
      </c>
      <c r="CJ29" s="239"/>
      <c r="CK29" s="189">
        <f>AW29*その他の係数!$L18</f>
        <v>0</v>
      </c>
      <c r="CL29" s="189">
        <f>BC29*その他の係数!$L18</f>
        <v>0</v>
      </c>
      <c r="CM29" s="189">
        <f>BU29*その他の係数!$L18</f>
        <v>0</v>
      </c>
      <c r="CN29" s="39"/>
      <c r="CO29" s="19" t="s">
        <v>441</v>
      </c>
      <c r="CP29" s="19"/>
      <c r="CQ29" s="19"/>
      <c r="CR29" s="19"/>
      <c r="CS29" s="19"/>
      <c r="CT29" s="19"/>
    </row>
    <row r="30" spans="1:98" s="10" customFormat="1" ht="18" customHeight="1">
      <c r="A30" s="227"/>
      <c r="E30" s="606" t="s">
        <v>25</v>
      </c>
      <c r="F30" s="374" t="s">
        <v>759</v>
      </c>
      <c r="G30" s="369"/>
      <c r="H30" s="369"/>
      <c r="I30" s="369"/>
      <c r="J30" s="375"/>
      <c r="K30" s="376"/>
      <c r="Q30" s="708" t="s">
        <v>723</v>
      </c>
      <c r="R30" s="708"/>
      <c r="S30" s="708"/>
      <c r="T30" s="708"/>
      <c r="V30" s="505" t="s">
        <v>92</v>
      </c>
      <c r="W30" s="203" t="s">
        <v>93</v>
      </c>
      <c r="X30" s="441"/>
      <c r="Z30" s="199">
        <f t="shared" si="0"/>
        <v>0</v>
      </c>
      <c r="AA30" s="239"/>
      <c r="AB30" s="441"/>
      <c r="AC30" s="239"/>
      <c r="AD30" s="438">
        <f>取引基本表!BJ19</f>
        <v>1.2181484525834896E-2</v>
      </c>
      <c r="AE30" s="115"/>
      <c r="AF30" s="444">
        <f t="shared" si="12"/>
        <v>0</v>
      </c>
      <c r="AG30"/>
      <c r="AH30" s="490"/>
      <c r="AI30" s="490"/>
      <c r="AJ30" s="490"/>
      <c r="AK30" s="490"/>
      <c r="AL30" s="438">
        <v>0.26832895327222611</v>
      </c>
      <c r="AM30" s="199">
        <f t="shared" si="2"/>
        <v>0</v>
      </c>
      <c r="AN30" s="438">
        <v>2.0088455868213576E-2</v>
      </c>
      <c r="AO30" s="199">
        <f t="shared" si="3"/>
        <v>0</v>
      </c>
      <c r="AP30" s="239"/>
      <c r="AQ30" s="239"/>
      <c r="AR30" s="199">
        <f t="shared" si="4"/>
        <v>0</v>
      </c>
      <c r="AS30" s="175"/>
      <c r="AT30" s="438">
        <f t="shared" si="13"/>
        <v>1.2181484525834896E-2</v>
      </c>
      <c r="AU30" s="176"/>
      <c r="AV30" s="175"/>
      <c r="AW30" s="199">
        <f t="shared" si="6"/>
        <v>0</v>
      </c>
      <c r="AX30" s="175"/>
      <c r="AY30" s="455">
        <v>0</v>
      </c>
      <c r="AZ30" s="239"/>
      <c r="BA30" s="199">
        <f t="shared" si="11"/>
        <v>0</v>
      </c>
      <c r="BB30" s="239"/>
      <c r="BC30" s="199">
        <v>0</v>
      </c>
      <c r="BD30" s="239"/>
      <c r="BE30" s="199">
        <v>0</v>
      </c>
      <c r="BF30" s="39"/>
      <c r="BG30" s="458">
        <f>その他の係数!F19</f>
        <v>0.24461187885915908</v>
      </c>
      <c r="BH30" s="39"/>
      <c r="BI30" s="455">
        <f t="shared" si="7"/>
        <v>0</v>
      </c>
      <c r="BJ30" s="43"/>
      <c r="BK30" s="43"/>
      <c r="BL30" s="39"/>
      <c r="BM30" s="43"/>
      <c r="BN30" s="39"/>
      <c r="BO30" s="462">
        <f>その他の係数!H19</f>
        <v>2.7067217099984011E-4</v>
      </c>
      <c r="BP30" s="39"/>
      <c r="BQ30" s="199">
        <f t="shared" si="8"/>
        <v>0</v>
      </c>
      <c r="BR30" s="239"/>
      <c r="BS30" s="199">
        <f t="shared" si="9"/>
        <v>0</v>
      </c>
      <c r="BT30" s="239"/>
      <c r="BU30" s="189">
        <v>0</v>
      </c>
      <c r="BV30" s="239"/>
      <c r="BW30" s="189">
        <f t="shared" si="10"/>
        <v>0</v>
      </c>
      <c r="BX30" s="39"/>
      <c r="BY30" s="189">
        <f>AW30*その他の係数!$D19</f>
        <v>0</v>
      </c>
      <c r="BZ30" s="189">
        <f>BC30*その他の係数!$D19</f>
        <v>0</v>
      </c>
      <c r="CA30" s="189">
        <f>BU30*その他の係数!$D19</f>
        <v>0</v>
      </c>
      <c r="CB30" s="239"/>
      <c r="CC30" s="189">
        <f>AW30*その他の係数!$F19</f>
        <v>0</v>
      </c>
      <c r="CD30" s="189">
        <f>BC30*その他の係数!$F19</f>
        <v>0</v>
      </c>
      <c r="CE30" s="189">
        <f>BU30*その他の係数!$F19</f>
        <v>0</v>
      </c>
      <c r="CF30" s="239"/>
      <c r="CG30" s="189">
        <f>AW30*その他の係数!$J19</f>
        <v>0</v>
      </c>
      <c r="CH30" s="189">
        <f>BC30*その他の係数!$J19</f>
        <v>0</v>
      </c>
      <c r="CI30" s="189">
        <f>BU30*その他の係数!$J19</f>
        <v>0</v>
      </c>
      <c r="CJ30" s="239"/>
      <c r="CK30" s="189">
        <f>AW30*その他の係数!$L19</f>
        <v>0</v>
      </c>
      <c r="CL30" s="189">
        <f>BC30*その他の係数!$L19</f>
        <v>0</v>
      </c>
      <c r="CM30" s="189">
        <f>BU30*その他の係数!$L19</f>
        <v>0</v>
      </c>
      <c r="CN30" s="39"/>
      <c r="CO30" s="19" t="s">
        <v>428</v>
      </c>
      <c r="CP30" s="19"/>
      <c r="CQ30" s="19"/>
      <c r="CR30" s="19"/>
      <c r="CS30" s="19"/>
      <c r="CT30" s="19"/>
    </row>
    <row r="31" spans="1:98" s="10" customFormat="1" ht="18" customHeight="1">
      <c r="A31" s="227"/>
      <c r="E31" s="607"/>
      <c r="F31" s="365"/>
      <c r="G31" s="378"/>
      <c r="H31" s="378"/>
      <c r="I31" s="378"/>
      <c r="J31" s="365"/>
      <c r="K31" s="367"/>
      <c r="Q31" s="708"/>
      <c r="R31" s="708"/>
      <c r="S31" s="708"/>
      <c r="T31" s="708"/>
      <c r="V31" s="505" t="s">
        <v>94</v>
      </c>
      <c r="W31" s="203" t="s">
        <v>95</v>
      </c>
      <c r="X31" s="441"/>
      <c r="Z31" s="199">
        <f t="shared" si="0"/>
        <v>0</v>
      </c>
      <c r="AA31" s="239"/>
      <c r="AB31" s="441"/>
      <c r="AC31" s="239"/>
      <c r="AD31" s="438">
        <f>取引基本表!BJ20</f>
        <v>1.6463227363955335E-3</v>
      </c>
      <c r="AE31" s="115"/>
      <c r="AF31" s="444">
        <f t="shared" si="12"/>
        <v>0</v>
      </c>
      <c r="AG31"/>
      <c r="AH31" s="490"/>
      <c r="AI31" s="490"/>
      <c r="AJ31" s="490"/>
      <c r="AK31" s="490"/>
      <c r="AL31" s="438">
        <v>8.6602985242603722E-2</v>
      </c>
      <c r="AM31" s="199">
        <f t="shared" si="2"/>
        <v>0</v>
      </c>
      <c r="AN31" s="438">
        <v>1.40047550047128E-2</v>
      </c>
      <c r="AO31" s="199">
        <f t="shared" si="3"/>
        <v>0</v>
      </c>
      <c r="AP31" s="239"/>
      <c r="AQ31" s="239"/>
      <c r="AR31" s="199">
        <f t="shared" si="4"/>
        <v>0</v>
      </c>
      <c r="AS31" s="175"/>
      <c r="AT31" s="438">
        <f t="shared" si="13"/>
        <v>1.6463227363955335E-3</v>
      </c>
      <c r="AU31" s="176"/>
      <c r="AV31" s="175"/>
      <c r="AW31" s="199">
        <f t="shared" si="6"/>
        <v>0</v>
      </c>
      <c r="AX31" s="175"/>
      <c r="AY31" s="455">
        <v>0</v>
      </c>
      <c r="AZ31" s="239"/>
      <c r="BA31" s="199">
        <f t="shared" si="11"/>
        <v>0</v>
      </c>
      <c r="BB31" s="239"/>
      <c r="BC31" s="199">
        <v>0</v>
      </c>
      <c r="BD31" s="239"/>
      <c r="BE31" s="199">
        <v>0</v>
      </c>
      <c r="BF31" s="39"/>
      <c r="BG31" s="458">
        <f>その他の係数!F20</f>
        <v>0.18038176317832572</v>
      </c>
      <c r="BH31" s="39"/>
      <c r="BI31" s="455">
        <f t="shared" si="7"/>
        <v>0</v>
      </c>
      <c r="BJ31" s="43"/>
      <c r="BK31" s="43"/>
      <c r="BL31" s="39"/>
      <c r="BM31" s="43"/>
      <c r="BN31" s="39"/>
      <c r="BO31" s="462">
        <f>その他の係数!H20</f>
        <v>1.3480352835087953E-4</v>
      </c>
      <c r="BP31" s="39"/>
      <c r="BQ31" s="199">
        <f t="shared" si="8"/>
        <v>0</v>
      </c>
      <c r="BR31" s="239"/>
      <c r="BS31" s="199">
        <f t="shared" si="9"/>
        <v>0</v>
      </c>
      <c r="BT31" s="239"/>
      <c r="BU31" s="189">
        <v>0</v>
      </c>
      <c r="BV31" s="239"/>
      <c r="BW31" s="189">
        <f t="shared" si="10"/>
        <v>0</v>
      </c>
      <c r="BX31" s="39"/>
      <c r="BY31" s="189">
        <f>AW31*その他の係数!$D20</f>
        <v>0</v>
      </c>
      <c r="BZ31" s="189">
        <f>BC31*その他の係数!$D20</f>
        <v>0</v>
      </c>
      <c r="CA31" s="189">
        <f>BU31*その他の係数!$D20</f>
        <v>0</v>
      </c>
      <c r="CB31" s="239"/>
      <c r="CC31" s="189">
        <f>AW31*その他の係数!$F20</f>
        <v>0</v>
      </c>
      <c r="CD31" s="189">
        <f>BC31*その他の係数!$F20</f>
        <v>0</v>
      </c>
      <c r="CE31" s="189">
        <f>BU31*その他の係数!$F20</f>
        <v>0</v>
      </c>
      <c r="CF31" s="239"/>
      <c r="CG31" s="189">
        <f>AW31*その他の係数!$J20</f>
        <v>0</v>
      </c>
      <c r="CH31" s="189">
        <f>BC31*その他の係数!$J20</f>
        <v>0</v>
      </c>
      <c r="CI31" s="189">
        <f>BU31*その他の係数!$J20</f>
        <v>0</v>
      </c>
      <c r="CJ31" s="239"/>
      <c r="CK31" s="189">
        <f>AW31*その他の係数!$L20</f>
        <v>0</v>
      </c>
      <c r="CL31" s="189">
        <f>BC31*その他の係数!$L20</f>
        <v>0</v>
      </c>
      <c r="CM31" s="189">
        <f>BU31*その他の係数!$L20</f>
        <v>0</v>
      </c>
      <c r="CN31" s="39"/>
      <c r="CO31" s="113"/>
      <c r="CP31" s="19"/>
      <c r="CQ31" s="19"/>
      <c r="CR31" s="19"/>
      <c r="CS31" s="19"/>
      <c r="CT31" s="19"/>
    </row>
    <row r="32" spans="1:98" s="10" customFormat="1" ht="18" customHeight="1">
      <c r="A32" s="227"/>
      <c r="E32" s="373" t="s">
        <v>110</v>
      </c>
      <c r="F32" s="374" t="s">
        <v>758</v>
      </c>
      <c r="G32" s="379"/>
      <c r="H32" s="375"/>
      <c r="I32" s="375"/>
      <c r="J32" s="375"/>
      <c r="K32" s="376"/>
      <c r="Q32" s="708"/>
      <c r="R32" s="708"/>
      <c r="S32" s="708"/>
      <c r="T32" s="708"/>
      <c r="V32" s="505" t="s">
        <v>96</v>
      </c>
      <c r="W32" s="203" t="s">
        <v>12</v>
      </c>
      <c r="X32" s="441"/>
      <c r="Z32" s="199">
        <f t="shared" si="0"/>
        <v>0</v>
      </c>
      <c r="AA32" s="239"/>
      <c r="AB32" s="441"/>
      <c r="AC32" s="239"/>
      <c r="AD32" s="438">
        <f>取引基本表!BJ21</f>
        <v>4.1348747337390801E-3</v>
      </c>
      <c r="AE32" s="115"/>
      <c r="AF32" s="444">
        <f t="shared" si="12"/>
        <v>0</v>
      </c>
      <c r="AG32"/>
      <c r="AH32" s="490"/>
      <c r="AI32" s="490"/>
      <c r="AJ32" s="490"/>
      <c r="AK32" s="490"/>
      <c r="AL32" s="438">
        <v>0.23134060023347339</v>
      </c>
      <c r="AM32" s="199">
        <f t="shared" si="2"/>
        <v>0</v>
      </c>
      <c r="AN32" s="438">
        <v>1.3589727171080824E-2</v>
      </c>
      <c r="AO32" s="199">
        <f t="shared" si="3"/>
        <v>0</v>
      </c>
      <c r="AP32" s="239"/>
      <c r="AQ32" s="239"/>
      <c r="AR32" s="199">
        <f t="shared" si="4"/>
        <v>0</v>
      </c>
      <c r="AS32" s="175"/>
      <c r="AT32" s="438">
        <f t="shared" si="13"/>
        <v>4.1348747337390801E-3</v>
      </c>
      <c r="AU32" s="176"/>
      <c r="AV32" s="175"/>
      <c r="AW32" s="199">
        <f t="shared" si="6"/>
        <v>0</v>
      </c>
      <c r="AX32" s="175"/>
      <c r="AY32" s="455">
        <v>0</v>
      </c>
      <c r="AZ32" s="239"/>
      <c r="BA32" s="199">
        <f t="shared" si="11"/>
        <v>0</v>
      </c>
      <c r="BB32" s="239"/>
      <c r="BC32" s="199">
        <v>0</v>
      </c>
      <c r="BD32" s="239"/>
      <c r="BE32" s="199">
        <v>0</v>
      </c>
      <c r="BF32" s="39"/>
      <c r="BG32" s="458">
        <f>その他の係数!F21</f>
        <v>0.21070635420464714</v>
      </c>
      <c r="BH32" s="39"/>
      <c r="BI32" s="455">
        <f t="shared" si="7"/>
        <v>0</v>
      </c>
      <c r="BJ32" s="43"/>
      <c r="BK32" s="43"/>
      <c r="BL32" s="39"/>
      <c r="BM32" s="43"/>
      <c r="BN32" s="39"/>
      <c r="BO32" s="462">
        <f>その他の係数!H21</f>
        <v>1.0567198660192725E-2</v>
      </c>
      <c r="BP32" s="39"/>
      <c r="BQ32" s="199">
        <f t="shared" si="8"/>
        <v>0</v>
      </c>
      <c r="BR32" s="239"/>
      <c r="BS32" s="199">
        <f t="shared" si="9"/>
        <v>0</v>
      </c>
      <c r="BT32" s="239"/>
      <c r="BU32" s="189">
        <v>0</v>
      </c>
      <c r="BV32" s="239"/>
      <c r="BW32" s="189">
        <f t="shared" si="10"/>
        <v>0</v>
      </c>
      <c r="BX32" s="39"/>
      <c r="BY32" s="189">
        <f>AW32*その他の係数!$D21</f>
        <v>0</v>
      </c>
      <c r="BZ32" s="189">
        <f>BC32*その他の係数!$D21</f>
        <v>0</v>
      </c>
      <c r="CA32" s="189">
        <f>BU32*その他の係数!$D21</f>
        <v>0</v>
      </c>
      <c r="CB32" s="239"/>
      <c r="CC32" s="189">
        <f>AW32*その他の係数!$F21</f>
        <v>0</v>
      </c>
      <c r="CD32" s="189">
        <f>BC32*その他の係数!$F21</f>
        <v>0</v>
      </c>
      <c r="CE32" s="189">
        <f>BU32*その他の係数!$F21</f>
        <v>0</v>
      </c>
      <c r="CF32" s="239"/>
      <c r="CG32" s="189">
        <f>AW32*その他の係数!$J21</f>
        <v>0</v>
      </c>
      <c r="CH32" s="189">
        <f>BC32*その他の係数!$J21</f>
        <v>0</v>
      </c>
      <c r="CI32" s="189">
        <f>BU32*その他の係数!$J21</f>
        <v>0</v>
      </c>
      <c r="CJ32" s="239"/>
      <c r="CK32" s="189">
        <f>AW32*その他の係数!$L21</f>
        <v>0</v>
      </c>
      <c r="CL32" s="189">
        <f>BC32*その他の係数!$L21</f>
        <v>0</v>
      </c>
      <c r="CM32" s="189">
        <f>BU32*その他の係数!$L21</f>
        <v>0</v>
      </c>
      <c r="CN32" s="39"/>
      <c r="CO32" s="113" t="s">
        <v>475</v>
      </c>
      <c r="CP32" s="19"/>
      <c r="CQ32" s="19"/>
      <c r="CR32" s="19"/>
      <c r="CS32" s="19"/>
      <c r="CT32" s="19"/>
    </row>
    <row r="33" spans="1:98" s="10" customFormat="1" ht="18" customHeight="1">
      <c r="A33" s="227"/>
      <c r="E33" s="364"/>
      <c r="F33" s="365"/>
      <c r="G33" s="366"/>
      <c r="H33" s="365"/>
      <c r="I33" s="365"/>
      <c r="J33" s="365"/>
      <c r="K33" s="367"/>
      <c r="Q33" s="239"/>
      <c r="R33" s="239"/>
      <c r="S33" s="239"/>
      <c r="T33" s="446"/>
      <c r="V33" s="186" t="s">
        <v>97</v>
      </c>
      <c r="W33" s="203" t="s">
        <v>479</v>
      </c>
      <c r="X33" s="441"/>
      <c r="Z33" s="199">
        <f t="shared" si="0"/>
        <v>0</v>
      </c>
      <c r="AA33" s="239"/>
      <c r="AB33" s="441"/>
      <c r="AC33" s="239"/>
      <c r="AD33" s="438">
        <f>取引基本表!BJ22</f>
        <v>1.510928532117306E-2</v>
      </c>
      <c r="AE33" s="115"/>
      <c r="AF33" s="444">
        <f t="shared" si="12"/>
        <v>0</v>
      </c>
      <c r="AG33"/>
      <c r="AH33" s="239"/>
      <c r="AI33" s="239"/>
      <c r="AJ33" s="239"/>
      <c r="AK33" s="447"/>
      <c r="AL33" s="449">
        <v>0.37507339413629776</v>
      </c>
      <c r="AM33" s="199">
        <f t="shared" si="2"/>
        <v>0</v>
      </c>
      <c r="AN33" s="438">
        <v>1.6949152542372881E-2</v>
      </c>
      <c r="AO33" s="199">
        <f t="shared" si="3"/>
        <v>0</v>
      </c>
      <c r="AP33" s="239"/>
      <c r="AQ33" s="239"/>
      <c r="AR33" s="199">
        <f t="shared" si="4"/>
        <v>0</v>
      </c>
      <c r="AS33" s="175"/>
      <c r="AT33" s="438">
        <f t="shared" si="13"/>
        <v>1.510928532117306E-2</v>
      </c>
      <c r="AU33" s="176"/>
      <c r="AV33" s="175"/>
      <c r="AW33" s="199">
        <f t="shared" si="6"/>
        <v>0</v>
      </c>
      <c r="AX33" s="175"/>
      <c r="AY33" s="455">
        <v>0</v>
      </c>
      <c r="AZ33" s="239"/>
      <c r="BA33" s="199">
        <f t="shared" si="11"/>
        <v>0</v>
      </c>
      <c r="BB33" s="239"/>
      <c r="BC33" s="199">
        <v>0</v>
      </c>
      <c r="BD33" s="239"/>
      <c r="BE33" s="199">
        <v>0</v>
      </c>
      <c r="BF33" s="39"/>
      <c r="BG33" s="458">
        <f>その他の係数!F22</f>
        <v>0.17225163658507706</v>
      </c>
      <c r="BH33" s="39"/>
      <c r="BI33" s="455">
        <f t="shared" si="7"/>
        <v>0</v>
      </c>
      <c r="BJ33" s="43"/>
      <c r="BK33" s="43"/>
      <c r="BL33" s="39"/>
      <c r="BM33" s="43"/>
      <c r="BN33" s="39"/>
      <c r="BO33" s="462">
        <f>その他の係数!H22</f>
        <v>1.3714811119953039E-2</v>
      </c>
      <c r="BP33" s="39"/>
      <c r="BQ33" s="199">
        <f t="shared" si="8"/>
        <v>0</v>
      </c>
      <c r="BR33" s="239"/>
      <c r="BS33" s="199">
        <f t="shared" si="9"/>
        <v>0</v>
      </c>
      <c r="BT33" s="239"/>
      <c r="BU33" s="189">
        <v>0</v>
      </c>
      <c r="BV33" s="239"/>
      <c r="BW33" s="189">
        <f t="shared" si="10"/>
        <v>0</v>
      </c>
      <c r="BX33" s="39"/>
      <c r="BY33" s="189">
        <f>AW33*その他の係数!$D22</f>
        <v>0</v>
      </c>
      <c r="BZ33" s="189">
        <f>BC33*その他の係数!$D22</f>
        <v>0</v>
      </c>
      <c r="CA33" s="189">
        <f>BU33*その他の係数!$D22</f>
        <v>0</v>
      </c>
      <c r="CB33" s="239"/>
      <c r="CC33" s="189">
        <f>AW33*その他の係数!$F22</f>
        <v>0</v>
      </c>
      <c r="CD33" s="189">
        <f>BC33*その他の係数!$F22</f>
        <v>0</v>
      </c>
      <c r="CE33" s="189">
        <f>BU33*その他の係数!$F22</f>
        <v>0</v>
      </c>
      <c r="CF33" s="239"/>
      <c r="CG33" s="189">
        <f>AW33*その他の係数!$J22</f>
        <v>0</v>
      </c>
      <c r="CH33" s="189">
        <f>BC33*その他の係数!$J22</f>
        <v>0</v>
      </c>
      <c r="CI33" s="189">
        <f>BU33*その他の係数!$J22</f>
        <v>0</v>
      </c>
      <c r="CJ33" s="239"/>
      <c r="CK33" s="189">
        <f>AW33*その他の係数!$L22</f>
        <v>0</v>
      </c>
      <c r="CL33" s="189">
        <f>BC33*その他の係数!$L22</f>
        <v>0</v>
      </c>
      <c r="CM33" s="189">
        <f>BU33*その他の係数!$L22</f>
        <v>0</v>
      </c>
      <c r="CN33" s="39"/>
      <c r="CO33" s="113" t="s">
        <v>421</v>
      </c>
      <c r="CP33" s="19"/>
      <c r="CQ33" s="19"/>
      <c r="CR33" s="19"/>
      <c r="CS33" s="19"/>
      <c r="CT33" s="19"/>
    </row>
    <row r="34" spans="1:98" s="10" customFormat="1" ht="18" customHeight="1">
      <c r="A34" s="227"/>
      <c r="E34" s="373" t="s">
        <v>33</v>
      </c>
      <c r="F34" s="602" t="s">
        <v>762</v>
      </c>
      <c r="G34" s="602"/>
      <c r="H34" s="602"/>
      <c r="I34" s="602"/>
      <c r="J34" s="602"/>
      <c r="K34" s="603"/>
      <c r="Q34" s="239"/>
      <c r="R34" s="239"/>
      <c r="S34" s="239"/>
      <c r="T34" s="446"/>
      <c r="V34" s="186" t="s">
        <v>98</v>
      </c>
      <c r="W34" s="203" t="s">
        <v>35</v>
      </c>
      <c r="X34" s="441"/>
      <c r="Z34" s="199">
        <f t="shared" si="0"/>
        <v>0</v>
      </c>
      <c r="AA34" s="239"/>
      <c r="AB34" s="441"/>
      <c r="AC34" s="239"/>
      <c r="AD34" s="438">
        <f>取引基本表!BJ23</f>
        <v>5.9762640405605194E-2</v>
      </c>
      <c r="AE34" s="115"/>
      <c r="AF34" s="444">
        <f t="shared" si="12"/>
        <v>0</v>
      </c>
      <c r="AG34"/>
      <c r="AH34" s="239"/>
      <c r="AI34" s="239"/>
      <c r="AJ34" s="239"/>
      <c r="AK34" s="447"/>
      <c r="AL34" s="449">
        <v>0.1049773430194922</v>
      </c>
      <c r="AM34" s="199">
        <f t="shared" si="2"/>
        <v>0</v>
      </c>
      <c r="AN34" s="438">
        <v>2.015468073910591E-2</v>
      </c>
      <c r="AO34" s="199">
        <f t="shared" si="3"/>
        <v>0</v>
      </c>
      <c r="AP34" s="239"/>
      <c r="AQ34" s="239"/>
      <c r="AR34" s="199">
        <f t="shared" si="4"/>
        <v>0</v>
      </c>
      <c r="AS34" s="175"/>
      <c r="AT34" s="438">
        <f t="shared" si="13"/>
        <v>5.9762640405605194E-2</v>
      </c>
      <c r="AU34" s="176"/>
      <c r="AV34" s="175"/>
      <c r="AW34" s="199">
        <f t="shared" si="6"/>
        <v>0</v>
      </c>
      <c r="AX34" s="175"/>
      <c r="AY34" s="455">
        <v>0</v>
      </c>
      <c r="AZ34" s="239"/>
      <c r="BA34" s="199">
        <f t="shared" si="11"/>
        <v>0</v>
      </c>
      <c r="BB34" s="239"/>
      <c r="BC34" s="199">
        <v>0</v>
      </c>
      <c r="BD34" s="239"/>
      <c r="BE34" s="199">
        <v>0</v>
      </c>
      <c r="BF34" s="39"/>
      <c r="BG34" s="458">
        <f>その他の係数!F23</f>
        <v>0.17893146715170946</v>
      </c>
      <c r="BH34" s="39"/>
      <c r="BI34" s="455">
        <f t="shared" si="7"/>
        <v>0</v>
      </c>
      <c r="BJ34" s="43"/>
      <c r="BK34" s="43"/>
      <c r="BL34" s="39"/>
      <c r="BM34" s="43"/>
      <c r="BN34" s="39"/>
      <c r="BO34" s="462">
        <f>その他の係数!H23</f>
        <v>1.7926472763496296E-2</v>
      </c>
      <c r="BP34" s="39"/>
      <c r="BQ34" s="199">
        <f t="shared" si="8"/>
        <v>0</v>
      </c>
      <c r="BR34" s="239"/>
      <c r="BS34" s="199">
        <f t="shared" si="9"/>
        <v>0</v>
      </c>
      <c r="BT34" s="239"/>
      <c r="BU34" s="189">
        <v>0</v>
      </c>
      <c r="BV34" s="239"/>
      <c r="BW34" s="189">
        <f t="shared" si="10"/>
        <v>0</v>
      </c>
      <c r="BX34" s="39"/>
      <c r="BY34" s="189">
        <f>AW34*その他の係数!$D23</f>
        <v>0</v>
      </c>
      <c r="BZ34" s="189">
        <f>BC34*その他の係数!$D23</f>
        <v>0</v>
      </c>
      <c r="CA34" s="189">
        <f>BU34*その他の係数!$D23</f>
        <v>0</v>
      </c>
      <c r="CB34" s="239"/>
      <c r="CC34" s="189">
        <f>AW34*その他の係数!$F23</f>
        <v>0</v>
      </c>
      <c r="CD34" s="189">
        <f>BC34*その他の係数!$F23</f>
        <v>0</v>
      </c>
      <c r="CE34" s="189">
        <f>BU34*その他の係数!$F23</f>
        <v>0</v>
      </c>
      <c r="CF34" s="239"/>
      <c r="CG34" s="189">
        <f>AW34*その他の係数!$J23</f>
        <v>0</v>
      </c>
      <c r="CH34" s="189">
        <f>BC34*その他の係数!$J23</f>
        <v>0</v>
      </c>
      <c r="CI34" s="189">
        <f>BU34*その他の係数!$J23</f>
        <v>0</v>
      </c>
      <c r="CJ34" s="239"/>
      <c r="CK34" s="189">
        <f>AW34*その他の係数!$L23</f>
        <v>0</v>
      </c>
      <c r="CL34" s="189">
        <f>BC34*その他の係数!$L23</f>
        <v>0</v>
      </c>
      <c r="CM34" s="189">
        <f>BU34*その他の係数!$L23</f>
        <v>0</v>
      </c>
      <c r="CN34" s="39"/>
      <c r="CO34" s="113"/>
      <c r="CP34" s="19"/>
      <c r="CQ34" s="19"/>
      <c r="CR34" s="19"/>
      <c r="CS34" s="19"/>
      <c r="CT34" s="19"/>
    </row>
    <row r="35" spans="1:98" s="10" customFormat="1" ht="18" customHeight="1">
      <c r="A35" s="227"/>
      <c r="E35" s="364"/>
      <c r="F35" s="604"/>
      <c r="G35" s="604"/>
      <c r="H35" s="604"/>
      <c r="I35" s="604"/>
      <c r="J35" s="604"/>
      <c r="K35" s="605"/>
      <c r="R35" s="239"/>
      <c r="S35" s="239"/>
      <c r="T35" s="446"/>
      <c r="V35" s="186" t="s">
        <v>99</v>
      </c>
      <c r="W35" s="203" t="s">
        <v>25</v>
      </c>
      <c r="X35" s="441">
        <f>C21</f>
        <v>0</v>
      </c>
      <c r="Z35" s="199">
        <f t="shared" si="0"/>
        <v>0</v>
      </c>
      <c r="AA35" s="239"/>
      <c r="AB35" s="441"/>
      <c r="AC35" s="239"/>
      <c r="AD35" s="438">
        <f>取引基本表!BJ24</f>
        <v>5.3363389151280916E-2</v>
      </c>
      <c r="AE35" s="115"/>
      <c r="AF35" s="444">
        <f>O23</f>
        <v>0</v>
      </c>
      <c r="AG35"/>
      <c r="AI35" s="239"/>
      <c r="AJ35" s="239"/>
      <c r="AK35" s="447"/>
      <c r="AL35" s="449">
        <v>0.38616696538590789</v>
      </c>
      <c r="AM35" s="199">
        <f t="shared" si="2"/>
        <v>0</v>
      </c>
      <c r="AN35" s="438">
        <v>6.0581662372577567E-2</v>
      </c>
      <c r="AO35" s="199">
        <f t="shared" si="3"/>
        <v>0</v>
      </c>
      <c r="AP35" s="239"/>
      <c r="AQ35" s="239"/>
      <c r="AR35" s="199">
        <f t="shared" si="4"/>
        <v>0</v>
      </c>
      <c r="AS35" s="175"/>
      <c r="AT35" s="438">
        <f>IF(O23="",N23,O23)</f>
        <v>5.3363389151280916E-2</v>
      </c>
      <c r="AU35" s="176"/>
      <c r="AV35" s="175"/>
      <c r="AW35" s="199">
        <f t="shared" si="6"/>
        <v>0</v>
      </c>
      <c r="AX35" s="175"/>
      <c r="AY35" s="455">
        <v>0</v>
      </c>
      <c r="AZ35" s="239"/>
      <c r="BA35" s="199">
        <f t="shared" si="11"/>
        <v>0</v>
      </c>
      <c r="BB35" s="239"/>
      <c r="BC35" s="199">
        <v>0</v>
      </c>
      <c r="BD35" s="239"/>
      <c r="BE35" s="199">
        <v>0</v>
      </c>
      <c r="BF35" s="39"/>
      <c r="BG35" s="458">
        <f>その他の係数!F24</f>
        <v>0.27476343709178958</v>
      </c>
      <c r="BH35" s="39"/>
      <c r="BI35" s="455">
        <f t="shared" si="7"/>
        <v>0</v>
      </c>
      <c r="BJ35" s="43"/>
      <c r="BK35" s="43"/>
      <c r="BL35" s="39"/>
      <c r="BM35" s="43"/>
      <c r="BN35" s="39"/>
      <c r="BO35" s="462">
        <f>その他の係数!H24</f>
        <v>8.0123888769581299E-3</v>
      </c>
      <c r="BP35" s="39"/>
      <c r="BQ35" s="199">
        <f t="shared" si="8"/>
        <v>0</v>
      </c>
      <c r="BR35" s="239"/>
      <c r="BS35" s="199">
        <f t="shared" si="9"/>
        <v>0</v>
      </c>
      <c r="BT35" s="239"/>
      <c r="BU35" s="189">
        <v>0</v>
      </c>
      <c r="BV35" s="239"/>
      <c r="BW35" s="189">
        <f t="shared" si="10"/>
        <v>0</v>
      </c>
      <c r="BX35" s="39"/>
      <c r="BY35" s="189">
        <f>AW35*その他の係数!$D24</f>
        <v>0</v>
      </c>
      <c r="BZ35" s="189">
        <f>BC35*その他の係数!$D24</f>
        <v>0</v>
      </c>
      <c r="CA35" s="189">
        <f>BU35*その他の係数!$D24</f>
        <v>0</v>
      </c>
      <c r="CB35" s="239"/>
      <c r="CC35" s="189">
        <f>AW35*その他の係数!$F24</f>
        <v>0</v>
      </c>
      <c r="CD35" s="189">
        <f>BC35*その他の係数!$F24</f>
        <v>0</v>
      </c>
      <c r="CE35" s="189">
        <f>BU35*その他の係数!$F24</f>
        <v>0</v>
      </c>
      <c r="CF35" s="239"/>
      <c r="CG35" s="189">
        <f>AW35*その他の係数!$J24</f>
        <v>0</v>
      </c>
      <c r="CH35" s="189">
        <f>BC35*その他の係数!$J24</f>
        <v>0</v>
      </c>
      <c r="CI35" s="189">
        <f>BU35*その他の係数!$J24</f>
        <v>0</v>
      </c>
      <c r="CJ35" s="239"/>
      <c r="CK35" s="189">
        <f>AW35*その他の係数!$L24</f>
        <v>0</v>
      </c>
      <c r="CL35" s="189">
        <f>BC35*その他の係数!$L24</f>
        <v>0</v>
      </c>
      <c r="CM35" s="189">
        <f>BU35*その他の係数!$L24</f>
        <v>0</v>
      </c>
      <c r="CN35" s="39"/>
      <c r="CO35" s="19" t="s">
        <v>476</v>
      </c>
      <c r="CP35" s="19"/>
      <c r="CQ35" s="19"/>
      <c r="CR35" s="19"/>
      <c r="CS35" s="19"/>
      <c r="CT35" s="19"/>
    </row>
    <row r="36" spans="1:98" s="10" customFormat="1" ht="18" customHeight="1" thickBot="1">
      <c r="A36" s="227"/>
      <c r="G36" s="203"/>
      <c r="Q36" s="239" t="s">
        <v>1082</v>
      </c>
      <c r="R36" s="239"/>
      <c r="S36" s="239"/>
      <c r="T36" s="239"/>
      <c r="V36" s="186" t="s">
        <v>100</v>
      </c>
      <c r="W36" s="203" t="s">
        <v>26</v>
      </c>
      <c r="X36" s="441"/>
      <c r="Z36" s="199">
        <f t="shared" si="0"/>
        <v>0</v>
      </c>
      <c r="AA36" s="239"/>
      <c r="AB36" s="441"/>
      <c r="AC36" s="239"/>
      <c r="AD36" s="438">
        <f>取引基本表!BJ25</f>
        <v>1</v>
      </c>
      <c r="AE36" s="115"/>
      <c r="AF36" s="444">
        <f t="shared" ref="AF36:AF42" si="14">O70</f>
        <v>0</v>
      </c>
      <c r="AG36"/>
      <c r="AH36" s="239"/>
      <c r="AI36" s="239"/>
      <c r="AJ36" s="239"/>
      <c r="AK36" s="447"/>
      <c r="AL36" s="449">
        <v>0</v>
      </c>
      <c r="AM36" s="199">
        <f t="shared" si="2"/>
        <v>0</v>
      </c>
      <c r="AN36" s="438">
        <v>0</v>
      </c>
      <c r="AO36" s="199">
        <f t="shared" si="3"/>
        <v>0</v>
      </c>
      <c r="AP36" s="239"/>
      <c r="AQ36" s="239"/>
      <c r="AR36" s="199">
        <f t="shared" si="4"/>
        <v>0</v>
      </c>
      <c r="AS36" s="175"/>
      <c r="AT36" s="438">
        <f t="shared" ref="AT36:AT42" si="15">IF(O70="",N70,O70)</f>
        <v>1</v>
      </c>
      <c r="AU36" s="176"/>
      <c r="AV36" s="175"/>
      <c r="AW36" s="199">
        <f t="shared" si="6"/>
        <v>0</v>
      </c>
      <c r="AX36" s="175"/>
      <c r="AY36" s="455">
        <v>0</v>
      </c>
      <c r="AZ36" s="239"/>
      <c r="BA36" s="199">
        <f t="shared" si="11"/>
        <v>0</v>
      </c>
      <c r="BB36" s="239"/>
      <c r="BC36" s="199">
        <v>0</v>
      </c>
      <c r="BD36" s="239"/>
      <c r="BE36" s="199">
        <v>0</v>
      </c>
      <c r="BF36" s="39"/>
      <c r="BG36" s="458">
        <f>その他の係数!F25</f>
        <v>0.34516399398973391</v>
      </c>
      <c r="BH36" s="39"/>
      <c r="BI36" s="455">
        <f t="shared" si="7"/>
        <v>0</v>
      </c>
      <c r="BJ36" s="43"/>
      <c r="BK36" s="43"/>
      <c r="BL36" s="39"/>
      <c r="BM36" s="43"/>
      <c r="BN36" s="39"/>
      <c r="BO36" s="462">
        <f>その他の係数!H25</f>
        <v>0</v>
      </c>
      <c r="BP36" s="39"/>
      <c r="BQ36" s="199">
        <f t="shared" si="8"/>
        <v>0</v>
      </c>
      <c r="BR36" s="239"/>
      <c r="BS36" s="199">
        <f t="shared" si="9"/>
        <v>0</v>
      </c>
      <c r="BT36" s="239"/>
      <c r="BU36" s="189">
        <v>0</v>
      </c>
      <c r="BV36" s="239"/>
      <c r="BW36" s="189">
        <f t="shared" si="10"/>
        <v>0</v>
      </c>
      <c r="BX36" s="39"/>
      <c r="BY36" s="189">
        <f>AW36*その他の係数!$D25</f>
        <v>0</v>
      </c>
      <c r="BZ36" s="189">
        <f>BC36*その他の係数!$D25</f>
        <v>0</v>
      </c>
      <c r="CA36" s="189">
        <f>BU36*その他の係数!$D25</f>
        <v>0</v>
      </c>
      <c r="CB36" s="239"/>
      <c r="CC36" s="189">
        <f>AW36*その他の係数!$F25</f>
        <v>0</v>
      </c>
      <c r="CD36" s="189">
        <f>BC36*その他の係数!$F25</f>
        <v>0</v>
      </c>
      <c r="CE36" s="189">
        <f>BU36*その他の係数!$F25</f>
        <v>0</v>
      </c>
      <c r="CF36" s="239"/>
      <c r="CG36" s="189">
        <f>AW36*その他の係数!$J25</f>
        <v>0</v>
      </c>
      <c r="CH36" s="189">
        <f>BC36*その他の係数!$J25</f>
        <v>0</v>
      </c>
      <c r="CI36" s="189">
        <f>BU36*その他の係数!$J25</f>
        <v>0</v>
      </c>
      <c r="CJ36" s="239"/>
      <c r="CK36" s="189">
        <f>AW36*その他の係数!$L25</f>
        <v>0</v>
      </c>
      <c r="CL36" s="189">
        <f>BC36*その他の係数!$L25</f>
        <v>0</v>
      </c>
      <c r="CM36" s="189">
        <f>BU36*その他の係数!$L25</f>
        <v>0</v>
      </c>
      <c r="CN36" s="39"/>
      <c r="CO36" s="141"/>
      <c r="CP36" s="19"/>
      <c r="CQ36" s="19"/>
      <c r="CR36" s="19"/>
      <c r="CS36" s="19"/>
      <c r="CT36" s="19"/>
    </row>
    <row r="37" spans="1:98" s="10" customFormat="1" ht="18" customHeight="1" thickTop="1">
      <c r="A37" s="227"/>
      <c r="G37" s="203"/>
      <c r="Q37" s="696" t="s">
        <v>816</v>
      </c>
      <c r="R37" s="697"/>
      <c r="S37" s="697"/>
      <c r="T37" s="698"/>
      <c r="V37" s="186" t="s">
        <v>101</v>
      </c>
      <c r="W37" s="203" t="s">
        <v>812</v>
      </c>
      <c r="X37" s="441"/>
      <c r="Z37" s="199">
        <f t="shared" si="0"/>
        <v>0</v>
      </c>
      <c r="AA37" s="239"/>
      <c r="AB37" s="441"/>
      <c r="AC37" s="239"/>
      <c r="AD37" s="438">
        <f>取引基本表!BJ26</f>
        <v>0.81032695612465611</v>
      </c>
      <c r="AE37" s="115"/>
      <c r="AF37" s="444">
        <f t="shared" si="14"/>
        <v>0</v>
      </c>
      <c r="AG37"/>
      <c r="AH37" s="656"/>
      <c r="AI37" s="656"/>
      <c r="AJ37" s="656"/>
      <c r="AK37" s="657"/>
      <c r="AL37" s="449">
        <v>0</v>
      </c>
      <c r="AM37" s="199">
        <f t="shared" si="2"/>
        <v>0</v>
      </c>
      <c r="AN37" s="438">
        <v>0</v>
      </c>
      <c r="AO37" s="199">
        <f t="shared" si="3"/>
        <v>0</v>
      </c>
      <c r="AP37" s="239"/>
      <c r="AQ37" s="239"/>
      <c r="AR37" s="199">
        <f t="shared" si="4"/>
        <v>0</v>
      </c>
      <c r="AS37" s="175"/>
      <c r="AT37" s="438">
        <f t="shared" si="15"/>
        <v>0.81032695612465611</v>
      </c>
      <c r="AU37" s="176"/>
      <c r="AV37" s="175"/>
      <c r="AW37" s="199">
        <f t="shared" si="6"/>
        <v>0</v>
      </c>
      <c r="AX37" s="175"/>
      <c r="AY37" s="455">
        <v>0</v>
      </c>
      <c r="AZ37" s="239"/>
      <c r="BA37" s="199">
        <f t="shared" si="11"/>
        <v>0</v>
      </c>
      <c r="BB37" s="239"/>
      <c r="BC37" s="199">
        <v>0</v>
      </c>
      <c r="BD37" s="239"/>
      <c r="BE37" s="199">
        <v>0</v>
      </c>
      <c r="BF37" s="39"/>
      <c r="BG37" s="458">
        <f>その他の係数!F26</f>
        <v>6.884928860887507E-2</v>
      </c>
      <c r="BH37" s="39"/>
      <c r="BI37" s="455">
        <f t="shared" si="7"/>
        <v>0</v>
      </c>
      <c r="BJ37" s="43"/>
      <c r="BK37" s="43"/>
      <c r="BL37" s="39"/>
      <c r="BM37" s="43"/>
      <c r="BN37" s="39"/>
      <c r="BO37" s="462">
        <f>その他の係数!H26</f>
        <v>2.4439846405192645E-2</v>
      </c>
      <c r="BP37" s="39"/>
      <c r="BQ37" s="199">
        <f t="shared" si="8"/>
        <v>0</v>
      </c>
      <c r="BR37" s="239"/>
      <c r="BS37" s="199">
        <f t="shared" si="9"/>
        <v>0</v>
      </c>
      <c r="BT37" s="239"/>
      <c r="BU37" s="189">
        <v>0</v>
      </c>
      <c r="BV37" s="239"/>
      <c r="BW37" s="189">
        <f t="shared" si="10"/>
        <v>0</v>
      </c>
      <c r="BX37" s="39"/>
      <c r="BY37" s="189">
        <f>AW37*その他の係数!$D26</f>
        <v>0</v>
      </c>
      <c r="BZ37" s="189">
        <f>BC37*その他の係数!$D26</f>
        <v>0</v>
      </c>
      <c r="CA37" s="189">
        <f>BU37*その他の係数!$D26</f>
        <v>0</v>
      </c>
      <c r="CB37" s="239"/>
      <c r="CC37" s="189">
        <f>AW37*その他の係数!$F26</f>
        <v>0</v>
      </c>
      <c r="CD37" s="189">
        <f>BC37*その他の係数!$F26</f>
        <v>0</v>
      </c>
      <c r="CE37" s="189">
        <f>BU37*その他の係数!$F26</f>
        <v>0</v>
      </c>
      <c r="CF37" s="239"/>
      <c r="CG37" s="189">
        <f>AW37*その他の係数!$J26</f>
        <v>0</v>
      </c>
      <c r="CH37" s="189">
        <f>BC37*その他の係数!$J26</f>
        <v>0</v>
      </c>
      <c r="CI37" s="189">
        <f>BU37*その他の係数!$J26</f>
        <v>0</v>
      </c>
      <c r="CJ37" s="239"/>
      <c r="CK37" s="189">
        <f>AW37*その他の係数!$L26</f>
        <v>0</v>
      </c>
      <c r="CL37" s="189">
        <f>BC37*その他の係数!$L26</f>
        <v>0</v>
      </c>
      <c r="CM37" s="189">
        <f>BU37*その他の係数!$L26</f>
        <v>0</v>
      </c>
      <c r="CN37" s="39"/>
      <c r="CO37" s="665" t="s">
        <v>524</v>
      </c>
      <c r="CP37" s="665"/>
      <c r="CQ37" s="665"/>
      <c r="CR37" s="665"/>
      <c r="CS37" s="665"/>
      <c r="CT37" s="665"/>
    </row>
    <row r="38" spans="1:98" s="10" customFormat="1" ht="18" customHeight="1">
      <c r="A38" s="227"/>
      <c r="G38" s="203"/>
      <c r="Q38" s="699"/>
      <c r="R38" s="656"/>
      <c r="S38" s="656"/>
      <c r="T38" s="700"/>
      <c r="V38" s="186" t="s">
        <v>102</v>
      </c>
      <c r="W38" s="203" t="s">
        <v>786</v>
      </c>
      <c r="X38" s="441"/>
      <c r="Z38" s="199">
        <f t="shared" si="0"/>
        <v>0</v>
      </c>
      <c r="AA38" s="239"/>
      <c r="AB38" s="441"/>
      <c r="AC38" s="239"/>
      <c r="AD38" s="438">
        <f>取引基本表!BJ27</f>
        <v>0.99480973025048169</v>
      </c>
      <c r="AE38" s="115"/>
      <c r="AF38" s="444">
        <f t="shared" si="14"/>
        <v>0</v>
      </c>
      <c r="AG38"/>
      <c r="AH38" s="656"/>
      <c r="AI38" s="656"/>
      <c r="AJ38" s="656"/>
      <c r="AK38" s="657"/>
      <c r="AL38" s="449">
        <v>0</v>
      </c>
      <c r="AM38" s="199">
        <f t="shared" si="2"/>
        <v>0</v>
      </c>
      <c r="AN38" s="438">
        <v>0</v>
      </c>
      <c r="AO38" s="199">
        <f t="shared" si="3"/>
        <v>0</v>
      </c>
      <c r="AP38" s="239"/>
      <c r="AQ38" s="239"/>
      <c r="AR38" s="199">
        <f t="shared" si="4"/>
        <v>0</v>
      </c>
      <c r="AS38" s="175"/>
      <c r="AT38" s="438">
        <f t="shared" si="15"/>
        <v>0.99480973025048169</v>
      </c>
      <c r="AU38" s="176"/>
      <c r="AV38" s="175"/>
      <c r="AW38" s="199">
        <f t="shared" si="6"/>
        <v>0</v>
      </c>
      <c r="AX38" s="175"/>
      <c r="AY38" s="455">
        <v>0</v>
      </c>
      <c r="AZ38" s="239"/>
      <c r="BA38" s="199">
        <f t="shared" si="11"/>
        <v>0</v>
      </c>
      <c r="BB38" s="239"/>
      <c r="BC38" s="199">
        <v>0</v>
      </c>
      <c r="BD38" s="239"/>
      <c r="BE38" s="199">
        <v>0</v>
      </c>
      <c r="BF38" s="39"/>
      <c r="BG38" s="458">
        <f>その他の係数!F27</f>
        <v>0.11748037834574361</v>
      </c>
      <c r="BH38" s="39"/>
      <c r="BI38" s="455">
        <f t="shared" si="7"/>
        <v>0</v>
      </c>
      <c r="BJ38" s="43"/>
      <c r="BK38" s="43"/>
      <c r="BL38" s="39"/>
      <c r="BM38" s="43"/>
      <c r="BN38" s="39"/>
      <c r="BO38" s="462">
        <f>その他の係数!H27</f>
        <v>7.9161957419126867E-3</v>
      </c>
      <c r="BP38" s="39"/>
      <c r="BQ38" s="199">
        <f t="shared" si="8"/>
        <v>0</v>
      </c>
      <c r="BR38" s="239"/>
      <c r="BS38" s="199">
        <f t="shared" si="9"/>
        <v>0</v>
      </c>
      <c r="BT38" s="239"/>
      <c r="BU38" s="189">
        <v>0</v>
      </c>
      <c r="BV38" s="239"/>
      <c r="BW38" s="189">
        <f t="shared" si="10"/>
        <v>0</v>
      </c>
      <c r="BX38" s="39"/>
      <c r="BY38" s="189">
        <f>AW38*その他の係数!$D27</f>
        <v>0</v>
      </c>
      <c r="BZ38" s="189">
        <f>BC38*その他の係数!$D27</f>
        <v>0</v>
      </c>
      <c r="CA38" s="189">
        <f>BU38*その他の係数!$D27</f>
        <v>0</v>
      </c>
      <c r="CB38" s="239"/>
      <c r="CC38" s="189">
        <f>AW38*その他の係数!$F27</f>
        <v>0</v>
      </c>
      <c r="CD38" s="189">
        <f>BC38*その他の係数!$F27</f>
        <v>0</v>
      </c>
      <c r="CE38" s="189">
        <f>BU38*その他の係数!$F27</f>
        <v>0</v>
      </c>
      <c r="CF38" s="239"/>
      <c r="CG38" s="189">
        <f>AW38*その他の係数!$J27</f>
        <v>0</v>
      </c>
      <c r="CH38" s="189">
        <f>BC38*その他の係数!$J27</f>
        <v>0</v>
      </c>
      <c r="CI38" s="189">
        <f>BU38*その他の係数!$J27</f>
        <v>0</v>
      </c>
      <c r="CJ38" s="239"/>
      <c r="CK38" s="189">
        <f>AW38*その他の係数!$L27</f>
        <v>0</v>
      </c>
      <c r="CL38" s="189">
        <f>BC38*その他の係数!$L27</f>
        <v>0</v>
      </c>
      <c r="CM38" s="189">
        <f>BU38*その他の係数!$L27</f>
        <v>0</v>
      </c>
      <c r="CN38" s="39"/>
      <c r="CO38" s="665"/>
      <c r="CP38" s="665"/>
      <c r="CQ38" s="665"/>
      <c r="CR38" s="665"/>
      <c r="CS38" s="665"/>
      <c r="CT38" s="665"/>
    </row>
    <row r="39" spans="1:98" s="10" customFormat="1" ht="18" customHeight="1">
      <c r="A39" s="227"/>
      <c r="G39" s="203"/>
      <c r="Q39" s="690" t="s">
        <v>824</v>
      </c>
      <c r="R39" s="691"/>
      <c r="S39" s="691"/>
      <c r="T39" s="692"/>
      <c r="V39" s="186" t="s">
        <v>104</v>
      </c>
      <c r="W39" s="203" t="s">
        <v>105</v>
      </c>
      <c r="X39" s="441"/>
      <c r="Z39" s="199">
        <f t="shared" si="0"/>
        <v>0</v>
      </c>
      <c r="AA39" s="239"/>
      <c r="AB39" s="441"/>
      <c r="AC39" s="239"/>
      <c r="AD39" s="438">
        <f>取引基本表!BJ28</f>
        <v>0.7755362922061757</v>
      </c>
      <c r="AE39" s="115"/>
      <c r="AF39" s="444">
        <f t="shared" si="14"/>
        <v>0</v>
      </c>
      <c r="AG39"/>
      <c r="AH39" s="656"/>
      <c r="AI39" s="656"/>
      <c r="AJ39" s="656"/>
      <c r="AK39" s="657"/>
      <c r="AL39" s="449">
        <v>0</v>
      </c>
      <c r="AM39" s="199">
        <f t="shared" si="2"/>
        <v>0</v>
      </c>
      <c r="AN39" s="438">
        <v>0</v>
      </c>
      <c r="AO39" s="199">
        <f t="shared" si="3"/>
        <v>0</v>
      </c>
      <c r="AP39" s="239"/>
      <c r="AQ39" s="239"/>
      <c r="AR39" s="199">
        <f t="shared" si="4"/>
        <v>0</v>
      </c>
      <c r="AS39" s="175"/>
      <c r="AT39" s="438">
        <f t="shared" si="15"/>
        <v>0.7755362922061757</v>
      </c>
      <c r="AU39" s="176"/>
      <c r="AV39" s="175"/>
      <c r="AW39" s="199">
        <f t="shared" si="6"/>
        <v>0</v>
      </c>
      <c r="AX39" s="175"/>
      <c r="AY39" s="455">
        <v>0</v>
      </c>
      <c r="AZ39" s="239"/>
      <c r="BA39" s="199">
        <f t="shared" si="11"/>
        <v>0</v>
      </c>
      <c r="BB39" s="239"/>
      <c r="BC39" s="199">
        <v>0</v>
      </c>
      <c r="BD39" s="239"/>
      <c r="BE39" s="199">
        <v>0</v>
      </c>
      <c r="BF39" s="39"/>
      <c r="BG39" s="458">
        <f>その他の係数!F28</f>
        <v>0.45280356606670752</v>
      </c>
      <c r="BH39" s="39"/>
      <c r="BI39" s="455">
        <f t="shared" si="7"/>
        <v>0</v>
      </c>
      <c r="BJ39" s="43"/>
      <c r="BK39" s="43"/>
      <c r="BL39" s="39"/>
      <c r="BM39" s="43"/>
      <c r="BN39" s="39"/>
      <c r="BO39" s="462">
        <f>その他の係数!H28</f>
        <v>1.707644498398401E-3</v>
      </c>
      <c r="BP39" s="39"/>
      <c r="BQ39" s="199">
        <f t="shared" si="8"/>
        <v>0</v>
      </c>
      <c r="BR39" s="239"/>
      <c r="BS39" s="199">
        <f t="shared" si="9"/>
        <v>0</v>
      </c>
      <c r="BT39" s="239"/>
      <c r="BU39" s="189">
        <v>0</v>
      </c>
      <c r="BV39" s="239"/>
      <c r="BW39" s="189">
        <f t="shared" si="10"/>
        <v>0</v>
      </c>
      <c r="BX39" s="39"/>
      <c r="BY39" s="189">
        <f>AW39*その他の係数!$D28</f>
        <v>0</v>
      </c>
      <c r="BZ39" s="189">
        <f>BC39*その他の係数!$D28</f>
        <v>0</v>
      </c>
      <c r="CA39" s="189">
        <f>BU39*その他の係数!$D28</f>
        <v>0</v>
      </c>
      <c r="CB39" s="239"/>
      <c r="CC39" s="189">
        <f>AW39*その他の係数!$F28</f>
        <v>0</v>
      </c>
      <c r="CD39" s="189">
        <f>BC39*その他の係数!$F28</f>
        <v>0</v>
      </c>
      <c r="CE39" s="189">
        <f>BU39*その他の係数!$F28</f>
        <v>0</v>
      </c>
      <c r="CF39" s="239"/>
      <c r="CG39" s="189">
        <f>AW39*その他の係数!$J28</f>
        <v>0</v>
      </c>
      <c r="CH39" s="189">
        <f>BC39*その他の係数!$J28</f>
        <v>0</v>
      </c>
      <c r="CI39" s="189">
        <f>BU39*その他の係数!$J28</f>
        <v>0</v>
      </c>
      <c r="CJ39" s="239"/>
      <c r="CK39" s="189">
        <f>AW39*その他の係数!$L28</f>
        <v>0</v>
      </c>
      <c r="CL39" s="189">
        <f>BC39*その他の係数!$L28</f>
        <v>0</v>
      </c>
      <c r="CM39" s="189">
        <f>BU39*その他の係数!$L28</f>
        <v>0</v>
      </c>
      <c r="CN39" s="39"/>
    </row>
    <row r="40" spans="1:98" s="10" customFormat="1" ht="18" customHeight="1">
      <c r="A40" s="227"/>
      <c r="G40" s="203"/>
      <c r="Q40" s="690"/>
      <c r="R40" s="691"/>
      <c r="S40" s="691"/>
      <c r="T40" s="692"/>
      <c r="V40" s="186" t="s">
        <v>106</v>
      </c>
      <c r="W40" s="203" t="s">
        <v>27</v>
      </c>
      <c r="X40" s="441"/>
      <c r="Z40" s="199">
        <f>X40+AM53</f>
        <v>0</v>
      </c>
      <c r="AA40" s="239"/>
      <c r="AB40" s="441"/>
      <c r="AC40" s="239"/>
      <c r="AD40" s="438">
        <f>取引基本表!BJ29</f>
        <v>0.55024328264615063</v>
      </c>
      <c r="AE40" s="115"/>
      <c r="AF40" s="444">
        <f t="shared" si="14"/>
        <v>0</v>
      </c>
      <c r="AG40"/>
      <c r="AH40" s="656"/>
      <c r="AI40" s="656"/>
      <c r="AJ40" s="656"/>
      <c r="AK40" s="657"/>
      <c r="AL40" s="450"/>
      <c r="AM40" s="199"/>
      <c r="AN40" s="451">
        <v>0</v>
      </c>
      <c r="AO40" s="199">
        <f t="shared" si="3"/>
        <v>0</v>
      </c>
      <c r="AP40" s="239"/>
      <c r="AQ40" s="239"/>
      <c r="AR40" s="199">
        <f t="shared" si="4"/>
        <v>0</v>
      </c>
      <c r="AS40" s="175"/>
      <c r="AT40" s="438">
        <f t="shared" si="15"/>
        <v>0.55024328264615063</v>
      </c>
      <c r="AU40" s="176"/>
      <c r="AV40" s="175"/>
      <c r="AW40" s="199">
        <f t="shared" si="6"/>
        <v>0</v>
      </c>
      <c r="AX40" s="175"/>
      <c r="AY40" s="455">
        <v>0</v>
      </c>
      <c r="AZ40" s="239"/>
      <c r="BA40" s="199">
        <f t="shared" si="11"/>
        <v>0</v>
      </c>
      <c r="BB40" s="239"/>
      <c r="BC40" s="199">
        <v>0</v>
      </c>
      <c r="BD40" s="239"/>
      <c r="BE40" s="199">
        <v>0</v>
      </c>
      <c r="BF40" s="39"/>
      <c r="BG40" s="458">
        <f>その他の係数!F29</f>
        <v>0.43352380965314657</v>
      </c>
      <c r="BH40" s="39"/>
      <c r="BI40" s="455">
        <f t="shared" si="7"/>
        <v>0</v>
      </c>
      <c r="BJ40" s="43"/>
      <c r="BK40" s="43"/>
      <c r="BL40" s="39"/>
      <c r="BM40" s="43"/>
      <c r="BN40" s="39"/>
      <c r="BO40" s="462">
        <f>その他の係数!H29</f>
        <v>0.15653066177814709</v>
      </c>
      <c r="BP40" s="39"/>
      <c r="BQ40" s="199">
        <f t="shared" si="8"/>
        <v>0</v>
      </c>
      <c r="BR40" s="239"/>
      <c r="BS40" s="199">
        <f t="shared" si="9"/>
        <v>0</v>
      </c>
      <c r="BT40" s="239"/>
      <c r="BU40" s="189">
        <v>0</v>
      </c>
      <c r="BV40" s="239"/>
      <c r="BW40" s="189">
        <f t="shared" si="10"/>
        <v>0</v>
      </c>
      <c r="BX40" s="39"/>
      <c r="BY40" s="189">
        <f>AW40*その他の係数!$D29</f>
        <v>0</v>
      </c>
      <c r="BZ40" s="189">
        <f>BC40*その他の係数!$D29</f>
        <v>0</v>
      </c>
      <c r="CA40" s="189">
        <f>BU40*その他の係数!$D29</f>
        <v>0</v>
      </c>
      <c r="CB40" s="239"/>
      <c r="CC40" s="189">
        <f>AW40*その他の係数!$F29</f>
        <v>0</v>
      </c>
      <c r="CD40" s="189">
        <f>BC40*その他の係数!$F29</f>
        <v>0</v>
      </c>
      <c r="CE40" s="189">
        <f>BU40*その他の係数!$F29</f>
        <v>0</v>
      </c>
      <c r="CF40" s="239"/>
      <c r="CG40" s="189">
        <f>AW40*その他の係数!$J29</f>
        <v>0</v>
      </c>
      <c r="CH40" s="189">
        <f>BC40*その他の係数!$J29</f>
        <v>0</v>
      </c>
      <c r="CI40" s="189">
        <f>BU40*その他の係数!$J29</f>
        <v>0</v>
      </c>
      <c r="CJ40" s="239"/>
      <c r="CK40" s="189">
        <f>AW40*その他の係数!$L29</f>
        <v>0</v>
      </c>
      <c r="CL40" s="189">
        <f>BC40*その他の係数!$L29</f>
        <v>0</v>
      </c>
      <c r="CM40" s="189">
        <f>BU40*その他の係数!$L29</f>
        <v>0</v>
      </c>
      <c r="CN40" s="39"/>
    </row>
    <row r="41" spans="1:98" s="10" customFormat="1" ht="18" customHeight="1">
      <c r="A41" s="227"/>
      <c r="G41" s="203"/>
      <c r="Q41" s="690" t="s">
        <v>825</v>
      </c>
      <c r="R41" s="691"/>
      <c r="S41" s="691"/>
      <c r="T41" s="692"/>
      <c r="U41" s="347"/>
      <c r="V41" s="186" t="s">
        <v>107</v>
      </c>
      <c r="W41" s="203" t="s">
        <v>28</v>
      </c>
      <c r="X41" s="441"/>
      <c r="Z41" s="199">
        <f>X41-AM41-AO41</f>
        <v>0</v>
      </c>
      <c r="AA41" s="239"/>
      <c r="AB41" s="441"/>
      <c r="AC41" s="239"/>
      <c r="AD41" s="438">
        <f>取引基本表!BJ30</f>
        <v>0.5833844429638585</v>
      </c>
      <c r="AE41" s="115"/>
      <c r="AF41" s="444">
        <f t="shared" si="14"/>
        <v>0</v>
      </c>
      <c r="AG41"/>
      <c r="AH41" s="654"/>
      <c r="AI41" s="654"/>
      <c r="AJ41" s="654"/>
      <c r="AK41" s="655"/>
      <c r="AL41" s="449">
        <v>0</v>
      </c>
      <c r="AM41" s="199">
        <f>X41*AL41</f>
        <v>0</v>
      </c>
      <c r="AN41" s="438">
        <v>0</v>
      </c>
      <c r="AO41" s="199">
        <f>X41*AN41</f>
        <v>0</v>
      </c>
      <c r="AP41" s="239"/>
      <c r="AQ41" s="239"/>
      <c r="AR41" s="199">
        <f t="shared" si="4"/>
        <v>0</v>
      </c>
      <c r="AS41" s="175"/>
      <c r="AT41" s="438">
        <f t="shared" si="15"/>
        <v>0.5833844429638585</v>
      </c>
      <c r="AU41" s="176"/>
      <c r="AV41" s="175"/>
      <c r="AW41" s="199">
        <f t="shared" si="6"/>
        <v>0</v>
      </c>
      <c r="AX41" s="175"/>
      <c r="AY41" s="455">
        <v>0</v>
      </c>
      <c r="AZ41" s="239"/>
      <c r="BA41" s="199">
        <f t="shared" si="11"/>
        <v>0</v>
      </c>
      <c r="BB41" s="239"/>
      <c r="BC41" s="199">
        <v>0</v>
      </c>
      <c r="BD41" s="239"/>
      <c r="BE41" s="199">
        <v>0</v>
      </c>
      <c r="BF41" s="39"/>
      <c r="BG41" s="458">
        <f>その他の係数!F30</f>
        <v>0.30881983538188373</v>
      </c>
      <c r="BH41" s="39"/>
      <c r="BI41" s="455">
        <f t="shared" si="7"/>
        <v>0</v>
      </c>
      <c r="BJ41" s="43"/>
      <c r="BK41" s="43"/>
      <c r="BL41" s="39"/>
      <c r="BM41" s="43"/>
      <c r="BN41" s="39"/>
      <c r="BO41" s="462">
        <f>その他の係数!H30</f>
        <v>5.3175897901338726E-2</v>
      </c>
      <c r="BP41" s="39"/>
      <c r="BQ41" s="199">
        <f t="shared" si="8"/>
        <v>0</v>
      </c>
      <c r="BR41" s="239"/>
      <c r="BS41" s="199">
        <f t="shared" si="9"/>
        <v>0</v>
      </c>
      <c r="BT41" s="239"/>
      <c r="BU41" s="189">
        <v>0</v>
      </c>
      <c r="BV41" s="239"/>
      <c r="BW41" s="189">
        <f t="shared" si="10"/>
        <v>0</v>
      </c>
      <c r="BX41" s="39"/>
      <c r="BY41" s="189">
        <f>AW41*その他の係数!$D30</f>
        <v>0</v>
      </c>
      <c r="BZ41" s="189">
        <f>BC41*その他の係数!$D30</f>
        <v>0</v>
      </c>
      <c r="CA41" s="189">
        <f>BU41*その他の係数!$D30</f>
        <v>0</v>
      </c>
      <c r="CB41" s="239"/>
      <c r="CC41" s="189">
        <f>AW41*その他の係数!$F30</f>
        <v>0</v>
      </c>
      <c r="CD41" s="189">
        <f>BC41*その他の係数!$F30</f>
        <v>0</v>
      </c>
      <c r="CE41" s="189">
        <f>BU41*その他の係数!$F30</f>
        <v>0</v>
      </c>
      <c r="CF41" s="239"/>
      <c r="CG41" s="189">
        <f>AW41*その他の係数!$J30</f>
        <v>0</v>
      </c>
      <c r="CH41" s="189">
        <f>BC41*その他の係数!$J30</f>
        <v>0</v>
      </c>
      <c r="CI41" s="189">
        <f>BU41*その他の係数!$J30</f>
        <v>0</v>
      </c>
      <c r="CJ41" s="239"/>
      <c r="CK41" s="189">
        <f>AW41*その他の係数!$L30</f>
        <v>0</v>
      </c>
      <c r="CL41" s="189">
        <f>BC41*その他の係数!$L30</f>
        <v>0</v>
      </c>
      <c r="CM41" s="189">
        <f>BU41*その他の係数!$L30</f>
        <v>0</v>
      </c>
      <c r="CN41" s="39"/>
    </row>
    <row r="42" spans="1:98" s="10" customFormat="1" ht="18" customHeight="1">
      <c r="A42" s="227"/>
      <c r="B42" s="38"/>
      <c r="C42" s="22"/>
      <c r="G42" s="203"/>
      <c r="Q42" s="690"/>
      <c r="R42" s="691"/>
      <c r="S42" s="691"/>
      <c r="T42" s="692"/>
      <c r="U42" s="347"/>
      <c r="V42" s="186" t="s">
        <v>108</v>
      </c>
      <c r="W42" s="203" t="s">
        <v>29</v>
      </c>
      <c r="X42" s="496"/>
      <c r="Z42" s="199">
        <f>X42-AM42-AO42</f>
        <v>0</v>
      </c>
      <c r="AA42" s="239"/>
      <c r="AB42" s="441"/>
      <c r="AC42" s="239"/>
      <c r="AD42" s="438">
        <f>取引基本表!BJ31</f>
        <v>0.92898036752631219</v>
      </c>
      <c r="AE42" s="115"/>
      <c r="AF42" s="444">
        <f t="shared" si="14"/>
        <v>0</v>
      </c>
      <c r="AG42"/>
      <c r="AH42" s="654"/>
      <c r="AI42" s="654"/>
      <c r="AJ42" s="654"/>
      <c r="AK42" s="655"/>
      <c r="AL42" s="449">
        <v>0</v>
      </c>
      <c r="AM42" s="199">
        <f>X42*AL42</f>
        <v>0</v>
      </c>
      <c r="AN42" s="438">
        <v>0</v>
      </c>
      <c r="AO42" s="199">
        <f>X42*AN42</f>
        <v>0</v>
      </c>
      <c r="AP42" s="239"/>
      <c r="AQ42" s="239"/>
      <c r="AR42" s="199">
        <f t="shared" si="4"/>
        <v>0</v>
      </c>
      <c r="AS42" s="175"/>
      <c r="AT42" s="438">
        <f t="shared" si="15"/>
        <v>0.92898036752631219</v>
      </c>
      <c r="AU42" s="176"/>
      <c r="AV42" s="175"/>
      <c r="AW42" s="199">
        <f t="shared" si="6"/>
        <v>0</v>
      </c>
      <c r="AX42" s="175"/>
      <c r="AY42" s="455">
        <v>0</v>
      </c>
      <c r="AZ42" s="239"/>
      <c r="BA42" s="199">
        <f t="shared" si="11"/>
        <v>0</v>
      </c>
      <c r="BB42" s="239"/>
      <c r="BC42" s="199">
        <v>0</v>
      </c>
      <c r="BD42" s="239"/>
      <c r="BE42" s="199">
        <v>0</v>
      </c>
      <c r="BF42" s="39"/>
      <c r="BG42" s="458">
        <f>その他の係数!F31</f>
        <v>5.7053887078830565E-2</v>
      </c>
      <c r="BH42" s="39"/>
      <c r="BI42" s="455">
        <f t="shared" si="7"/>
        <v>0</v>
      </c>
      <c r="BJ42" s="43"/>
      <c r="BK42" s="43"/>
      <c r="BL42" s="39"/>
      <c r="BM42" s="43"/>
      <c r="BN42" s="39"/>
      <c r="BO42" s="462">
        <f>その他の係数!H31</f>
        <v>0.22464485427971578</v>
      </c>
      <c r="BP42" s="39"/>
      <c r="BQ42" s="199">
        <f t="shared" si="8"/>
        <v>0</v>
      </c>
      <c r="BR42" s="239"/>
      <c r="BS42" s="199">
        <f t="shared" si="9"/>
        <v>0</v>
      </c>
      <c r="BT42" s="239"/>
      <c r="BU42" s="189">
        <v>0</v>
      </c>
      <c r="BV42" s="239"/>
      <c r="BW42" s="189">
        <f t="shared" si="10"/>
        <v>0</v>
      </c>
      <c r="BX42" s="39"/>
      <c r="BY42" s="189">
        <f>AW42*その他の係数!$D31</f>
        <v>0</v>
      </c>
      <c r="BZ42" s="189">
        <f>BC42*その他の係数!$D31</f>
        <v>0</v>
      </c>
      <c r="CA42" s="189">
        <f>BU42*その他の係数!$D31</f>
        <v>0</v>
      </c>
      <c r="CB42" s="239"/>
      <c r="CC42" s="189">
        <f>AW42*その他の係数!$F31</f>
        <v>0</v>
      </c>
      <c r="CD42" s="189">
        <f>BC42*その他の係数!$F31</f>
        <v>0</v>
      </c>
      <c r="CE42" s="189">
        <f>BU42*その他の係数!$F31</f>
        <v>0</v>
      </c>
      <c r="CF42" s="239"/>
      <c r="CG42" s="189">
        <f>AW42*その他の係数!$J31</f>
        <v>0</v>
      </c>
      <c r="CH42" s="189">
        <f>BC42*その他の係数!$J31</f>
        <v>0</v>
      </c>
      <c r="CI42" s="189">
        <f>BU42*その他の係数!$J31</f>
        <v>0</v>
      </c>
      <c r="CJ42" s="239"/>
      <c r="CK42" s="189">
        <f>AW42*その他の係数!$L31</f>
        <v>0</v>
      </c>
      <c r="CL42" s="189">
        <f>BC42*その他の係数!$L31</f>
        <v>0</v>
      </c>
      <c r="CM42" s="189">
        <f>BU42*その他の係数!$L31</f>
        <v>0</v>
      </c>
      <c r="CN42" s="39"/>
    </row>
    <row r="43" spans="1:98" s="10" customFormat="1" ht="18" customHeight="1" thickBot="1">
      <c r="A43" s="227"/>
      <c r="B43" s="38"/>
      <c r="C43" s="22"/>
      <c r="E43" s="239"/>
      <c r="F43" s="239"/>
      <c r="G43" s="203"/>
      <c r="Q43" s="693"/>
      <c r="R43" s="694"/>
      <c r="S43" s="694"/>
      <c r="T43" s="695"/>
      <c r="V43" s="186" t="s">
        <v>109</v>
      </c>
      <c r="W43" s="203" t="s">
        <v>110</v>
      </c>
      <c r="X43" s="441">
        <f>C22</f>
        <v>0</v>
      </c>
      <c r="Z43" s="199">
        <f>X43+AO53</f>
        <v>0</v>
      </c>
      <c r="AA43" s="239"/>
      <c r="AB43" s="441"/>
      <c r="AC43" s="239"/>
      <c r="AD43" s="438">
        <f>取引基本表!BJ32</f>
        <v>0.72042845185641413</v>
      </c>
      <c r="AE43" s="115"/>
      <c r="AF43" s="444">
        <f>O24</f>
        <v>0</v>
      </c>
      <c r="AG43"/>
      <c r="AH43" s="239"/>
      <c r="AI43" s="239"/>
      <c r="AJ43" s="239"/>
      <c r="AK43" s="239"/>
      <c r="AL43" s="451">
        <v>0</v>
      </c>
      <c r="AM43" s="199">
        <f>X43*AL43</f>
        <v>0</v>
      </c>
      <c r="AN43" s="451"/>
      <c r="AO43" s="199"/>
      <c r="AP43" s="239"/>
      <c r="AQ43" s="239"/>
      <c r="AR43" s="199">
        <f t="shared" si="4"/>
        <v>0</v>
      </c>
      <c r="AS43" s="175"/>
      <c r="AT43" s="438">
        <f>IF(O24="",N24,O24)</f>
        <v>0.72042845185641413</v>
      </c>
      <c r="AU43" s="176"/>
      <c r="AV43" s="175"/>
      <c r="AW43" s="199">
        <f t="shared" si="6"/>
        <v>0</v>
      </c>
      <c r="AX43" s="175"/>
      <c r="AY43" s="455">
        <v>0</v>
      </c>
      <c r="AZ43" s="239"/>
      <c r="BA43" s="199">
        <f t="shared" si="11"/>
        <v>0</v>
      </c>
      <c r="BB43" s="239"/>
      <c r="BC43" s="199">
        <v>0</v>
      </c>
      <c r="BD43" s="239"/>
      <c r="BE43" s="199">
        <v>0</v>
      </c>
      <c r="BF43" s="39"/>
      <c r="BG43" s="458">
        <f>その他の係数!F32</f>
        <v>0.29142778355557369</v>
      </c>
      <c r="BH43" s="39"/>
      <c r="BI43" s="455">
        <f t="shared" si="7"/>
        <v>0</v>
      </c>
      <c r="BJ43" s="43"/>
      <c r="BK43" s="43"/>
      <c r="BL43" s="39"/>
      <c r="BM43" s="43"/>
      <c r="BN43" s="39"/>
      <c r="BO43" s="462">
        <f>その他の係数!H32</f>
        <v>4.0059015320470924E-2</v>
      </c>
      <c r="BP43" s="39"/>
      <c r="BQ43" s="199">
        <f t="shared" si="8"/>
        <v>0</v>
      </c>
      <c r="BR43" s="239"/>
      <c r="BS43" s="199">
        <f t="shared" si="9"/>
        <v>0</v>
      </c>
      <c r="BT43" s="239"/>
      <c r="BU43" s="189">
        <v>0</v>
      </c>
      <c r="BV43" s="239"/>
      <c r="BW43" s="189">
        <f t="shared" si="10"/>
        <v>0</v>
      </c>
      <c r="BX43" s="39"/>
      <c r="BY43" s="189">
        <f>AW43*その他の係数!$D32</f>
        <v>0</v>
      </c>
      <c r="BZ43" s="189">
        <f>BC43*その他の係数!$D32</f>
        <v>0</v>
      </c>
      <c r="CA43" s="189">
        <f>BU43*その他の係数!$D32</f>
        <v>0</v>
      </c>
      <c r="CB43" s="239"/>
      <c r="CC43" s="189">
        <f>AW43*その他の係数!$F32</f>
        <v>0</v>
      </c>
      <c r="CD43" s="189">
        <f>BC43*その他の係数!$F32</f>
        <v>0</v>
      </c>
      <c r="CE43" s="189">
        <f>BU43*その他の係数!$F32</f>
        <v>0</v>
      </c>
      <c r="CF43" s="239"/>
      <c r="CG43" s="189">
        <f>AW43*その他の係数!$J32</f>
        <v>0</v>
      </c>
      <c r="CH43" s="189">
        <f>BC43*その他の係数!$J32</f>
        <v>0</v>
      </c>
      <c r="CI43" s="189">
        <f>BU43*その他の係数!$J32</f>
        <v>0</v>
      </c>
      <c r="CJ43" s="239"/>
      <c r="CK43" s="189">
        <f>AW43*その他の係数!$L32</f>
        <v>0</v>
      </c>
      <c r="CL43" s="189">
        <f>BC43*その他の係数!$L32</f>
        <v>0</v>
      </c>
      <c r="CM43" s="189">
        <f>BU43*その他の係数!$L32</f>
        <v>0</v>
      </c>
      <c r="CN43" s="39"/>
    </row>
    <row r="44" spans="1:98" s="10" customFormat="1" ht="18" customHeight="1">
      <c r="A44" s="227"/>
      <c r="B44" s="38"/>
      <c r="C44" s="22"/>
      <c r="E44" s="239"/>
      <c r="F44" s="239"/>
      <c r="G44" s="203"/>
      <c r="P44" s="22"/>
      <c r="Q44" s="22"/>
      <c r="R44" s="22"/>
      <c r="S44" s="22"/>
      <c r="T44" s="446"/>
      <c r="V44" s="186" t="s">
        <v>111</v>
      </c>
      <c r="W44" s="203" t="s">
        <v>112</v>
      </c>
      <c r="X44" s="441"/>
      <c r="Z44" s="199">
        <f t="shared" ref="Z44:Z52" si="16">X44-AM44-AO44</f>
        <v>0</v>
      </c>
      <c r="AA44" s="239"/>
      <c r="AB44" s="441"/>
      <c r="AC44" s="239"/>
      <c r="AD44" s="438">
        <f>取引基本表!BJ33</f>
        <v>0.62192061028393697</v>
      </c>
      <c r="AE44" s="115"/>
      <c r="AF44" s="444">
        <f>O77</f>
        <v>0</v>
      </c>
      <c r="AG44"/>
      <c r="AH44" s="239"/>
      <c r="AI44" s="239"/>
      <c r="AJ44" s="239"/>
      <c r="AK44" s="239"/>
      <c r="AL44" s="438">
        <v>3.6961722133458233E-2</v>
      </c>
      <c r="AM44" s="199">
        <f t="shared" ref="AM44:AM52" si="17">X44*AL44</f>
        <v>0</v>
      </c>
      <c r="AN44" s="438">
        <v>5.1059881606289031E-3</v>
      </c>
      <c r="AO44" s="199">
        <f t="shared" ref="AO44:AO52" si="18">X44*AN44</f>
        <v>0</v>
      </c>
      <c r="AP44" s="239"/>
      <c r="AQ44" s="239"/>
      <c r="AR44" s="199">
        <f t="shared" si="4"/>
        <v>0</v>
      </c>
      <c r="AS44" s="175"/>
      <c r="AT44" s="438">
        <f>IF(O77="",N77,O77)</f>
        <v>0.62192061028393697</v>
      </c>
      <c r="AU44" s="176"/>
      <c r="AV44" s="175"/>
      <c r="AW44" s="199">
        <f t="shared" si="6"/>
        <v>0</v>
      </c>
      <c r="AX44" s="175"/>
      <c r="AY44" s="455">
        <v>0</v>
      </c>
      <c r="AZ44" s="239"/>
      <c r="BA44" s="199">
        <f t="shared" si="11"/>
        <v>0</v>
      </c>
      <c r="BB44" s="239"/>
      <c r="BC44" s="199">
        <v>0</v>
      </c>
      <c r="BD44" s="239"/>
      <c r="BE44" s="199">
        <v>0</v>
      </c>
      <c r="BF44" s="39"/>
      <c r="BG44" s="458">
        <f>その他の係数!F33</f>
        <v>0.18030603292319261</v>
      </c>
      <c r="BH44" s="39"/>
      <c r="BI44" s="455">
        <f t="shared" si="7"/>
        <v>0</v>
      </c>
      <c r="BJ44" s="43"/>
      <c r="BK44" s="43"/>
      <c r="BL44" s="39"/>
      <c r="BM44" s="43"/>
      <c r="BN44" s="39"/>
      <c r="BO44" s="462">
        <f>その他の係数!H33</f>
        <v>5.5180176731752698E-2</v>
      </c>
      <c r="BP44" s="39"/>
      <c r="BQ44" s="199">
        <f t="shared" si="8"/>
        <v>0</v>
      </c>
      <c r="BR44" s="239"/>
      <c r="BS44" s="199">
        <f t="shared" si="9"/>
        <v>0</v>
      </c>
      <c r="BT44" s="239"/>
      <c r="BU44" s="189">
        <v>0</v>
      </c>
      <c r="BV44" s="239"/>
      <c r="BW44" s="189">
        <f t="shared" si="10"/>
        <v>0</v>
      </c>
      <c r="BX44" s="39"/>
      <c r="BY44" s="189">
        <f>AW44*その他の係数!$D33</f>
        <v>0</v>
      </c>
      <c r="BZ44" s="189">
        <f>BC44*その他の係数!$D33</f>
        <v>0</v>
      </c>
      <c r="CA44" s="189">
        <f>BU44*その他の係数!$D33</f>
        <v>0</v>
      </c>
      <c r="CB44" s="239"/>
      <c r="CC44" s="189">
        <f>AW44*その他の係数!$F33</f>
        <v>0</v>
      </c>
      <c r="CD44" s="189">
        <f>BC44*その他の係数!$F33</f>
        <v>0</v>
      </c>
      <c r="CE44" s="189">
        <f>BU44*その他の係数!$F33</f>
        <v>0</v>
      </c>
      <c r="CF44" s="239"/>
      <c r="CG44" s="189">
        <f>AW44*その他の係数!$J33</f>
        <v>0</v>
      </c>
      <c r="CH44" s="189">
        <f>BC44*その他の係数!$J33</f>
        <v>0</v>
      </c>
      <c r="CI44" s="189">
        <f>BU44*その他の係数!$J33</f>
        <v>0</v>
      </c>
      <c r="CJ44" s="239"/>
      <c r="CK44" s="189">
        <f>AW44*その他の係数!$L33</f>
        <v>0</v>
      </c>
      <c r="CL44" s="189">
        <f>BC44*その他の係数!$L33</f>
        <v>0</v>
      </c>
      <c r="CM44" s="189">
        <f>BU44*その他の係数!$L33</f>
        <v>0</v>
      </c>
      <c r="CN44" s="39"/>
    </row>
    <row r="45" spans="1:98" s="10" customFormat="1" ht="18" customHeight="1">
      <c r="A45" s="227"/>
      <c r="B45" s="38"/>
      <c r="C45" s="22"/>
      <c r="E45" s="239"/>
      <c r="F45" s="239"/>
      <c r="G45" s="203"/>
      <c r="P45" s="22"/>
      <c r="Q45" s="22"/>
      <c r="R45" s="22"/>
      <c r="S45" s="22"/>
      <c r="T45" s="446"/>
      <c r="V45" s="186" t="s">
        <v>113</v>
      </c>
      <c r="W45" s="203" t="s">
        <v>30</v>
      </c>
      <c r="X45" s="441"/>
      <c r="Z45" s="199">
        <f t="shared" si="16"/>
        <v>0</v>
      </c>
      <c r="AA45" s="239"/>
      <c r="AB45" s="441"/>
      <c r="AC45" s="239"/>
      <c r="AD45" s="438">
        <f>取引基本表!BJ34</f>
        <v>1</v>
      </c>
      <c r="AE45" s="115"/>
      <c r="AF45" s="444">
        <f>O78</f>
        <v>0</v>
      </c>
      <c r="AG45"/>
      <c r="AH45" s="239"/>
      <c r="AI45" s="239"/>
      <c r="AJ45" s="239"/>
      <c r="AK45" s="239"/>
      <c r="AL45" s="438">
        <v>0</v>
      </c>
      <c r="AM45" s="199">
        <f t="shared" si="17"/>
        <v>0</v>
      </c>
      <c r="AN45" s="438">
        <v>0</v>
      </c>
      <c r="AO45" s="199">
        <f t="shared" si="18"/>
        <v>0</v>
      </c>
      <c r="AP45" s="239"/>
      <c r="AQ45" s="239"/>
      <c r="AR45" s="199">
        <f t="shared" si="4"/>
        <v>0</v>
      </c>
      <c r="AS45" s="175"/>
      <c r="AT45" s="438">
        <f>IF(O78="",N78,O78)</f>
        <v>1</v>
      </c>
      <c r="AU45" s="176"/>
      <c r="AV45" s="175"/>
      <c r="AW45" s="199">
        <f t="shared" si="6"/>
        <v>0</v>
      </c>
      <c r="AX45" s="175"/>
      <c r="AY45" s="455">
        <v>0</v>
      </c>
      <c r="AZ45" s="239"/>
      <c r="BA45" s="199">
        <f t="shared" si="11"/>
        <v>0</v>
      </c>
      <c r="BB45" s="239"/>
      <c r="BC45" s="199">
        <v>0</v>
      </c>
      <c r="BD45" s="239"/>
      <c r="BE45" s="199">
        <v>0</v>
      </c>
      <c r="BF45" s="39"/>
      <c r="BG45" s="458">
        <f>その他の係数!F34</f>
        <v>0.33769101392230022</v>
      </c>
      <c r="BH45" s="39"/>
      <c r="BI45" s="455">
        <f t="shared" si="7"/>
        <v>0</v>
      </c>
      <c r="BJ45" s="43"/>
      <c r="BK45" s="43"/>
      <c r="BL45" s="39"/>
      <c r="BM45" s="43"/>
      <c r="BN45" s="39"/>
      <c r="BO45" s="462">
        <f>その他の係数!H34</f>
        <v>3.8552477715478946E-3</v>
      </c>
      <c r="BP45" s="39"/>
      <c r="BQ45" s="199">
        <f t="shared" si="8"/>
        <v>0</v>
      </c>
      <c r="BR45" s="239"/>
      <c r="BS45" s="199">
        <f t="shared" si="9"/>
        <v>0</v>
      </c>
      <c r="BT45" s="239"/>
      <c r="BU45" s="189">
        <v>0</v>
      </c>
      <c r="BV45" s="239"/>
      <c r="BW45" s="189">
        <f t="shared" si="10"/>
        <v>0</v>
      </c>
      <c r="BX45" s="39"/>
      <c r="BY45" s="189">
        <f>AW45*その他の係数!$D34</f>
        <v>0</v>
      </c>
      <c r="BZ45" s="189">
        <f>BC45*その他の係数!$D34</f>
        <v>0</v>
      </c>
      <c r="CA45" s="189">
        <f>BU45*その他の係数!$D34</f>
        <v>0</v>
      </c>
      <c r="CB45" s="239"/>
      <c r="CC45" s="189">
        <f>AW45*その他の係数!$F34</f>
        <v>0</v>
      </c>
      <c r="CD45" s="189">
        <f>BC45*その他の係数!$F34</f>
        <v>0</v>
      </c>
      <c r="CE45" s="189">
        <f>BU45*その他の係数!$F34</f>
        <v>0</v>
      </c>
      <c r="CF45" s="239"/>
      <c r="CG45" s="189">
        <f>AW45*その他の係数!$J34</f>
        <v>0</v>
      </c>
      <c r="CH45" s="189">
        <f>BC45*その他の係数!$J34</f>
        <v>0</v>
      </c>
      <c r="CI45" s="189">
        <f>BU45*その他の係数!$J34</f>
        <v>0</v>
      </c>
      <c r="CJ45" s="239"/>
      <c r="CK45" s="189">
        <f>AW45*その他の係数!$L34</f>
        <v>0</v>
      </c>
      <c r="CL45" s="189">
        <f>BC45*その他の係数!$L34</f>
        <v>0</v>
      </c>
      <c r="CM45" s="189">
        <f>BU45*その他の係数!$L34</f>
        <v>0</v>
      </c>
      <c r="CN45" s="39"/>
    </row>
    <row r="46" spans="1:98" s="10" customFormat="1" ht="18" customHeight="1">
      <c r="A46" s="227"/>
      <c r="B46" s="38"/>
      <c r="C46" s="22"/>
      <c r="E46" s="239"/>
      <c r="F46" s="239"/>
      <c r="G46" s="203"/>
      <c r="P46" s="22"/>
      <c r="Q46" s="22"/>
      <c r="R46" s="22"/>
      <c r="S46" s="22"/>
      <c r="T46" s="446"/>
      <c r="V46" s="186" t="s">
        <v>114</v>
      </c>
      <c r="W46" s="203" t="s">
        <v>31</v>
      </c>
      <c r="X46" s="441"/>
      <c r="Z46" s="199">
        <f t="shared" si="16"/>
        <v>0</v>
      </c>
      <c r="AA46" s="239"/>
      <c r="AB46" s="441"/>
      <c r="AC46" s="239"/>
      <c r="AD46" s="438">
        <f>取引基本表!BJ35</f>
        <v>0.65020397566127008</v>
      </c>
      <c r="AE46" s="115"/>
      <c r="AF46" s="444">
        <f>O79</f>
        <v>0</v>
      </c>
      <c r="AG46"/>
      <c r="AH46" s="239"/>
      <c r="AI46" s="239"/>
      <c r="AJ46" s="239"/>
      <c r="AK46" s="239"/>
      <c r="AL46" s="438">
        <v>0</v>
      </c>
      <c r="AM46" s="199">
        <f t="shared" si="17"/>
        <v>0</v>
      </c>
      <c r="AN46" s="438">
        <v>1.5255962357002595E-5</v>
      </c>
      <c r="AO46" s="199">
        <f t="shared" si="18"/>
        <v>0</v>
      </c>
      <c r="AP46" s="239"/>
      <c r="AQ46" s="239"/>
      <c r="AR46" s="199">
        <f t="shared" si="4"/>
        <v>0</v>
      </c>
      <c r="AS46" s="175"/>
      <c r="AT46" s="438">
        <f>IF(O79="",N79,O79)</f>
        <v>0.65020397566127008</v>
      </c>
      <c r="AU46" s="176"/>
      <c r="AV46" s="175"/>
      <c r="AW46" s="199">
        <f t="shared" si="6"/>
        <v>0</v>
      </c>
      <c r="AX46" s="175"/>
      <c r="AY46" s="455">
        <v>0</v>
      </c>
      <c r="AZ46" s="239"/>
      <c r="BA46" s="199">
        <f t="shared" si="11"/>
        <v>0</v>
      </c>
      <c r="BB46" s="239"/>
      <c r="BC46" s="199">
        <v>0</v>
      </c>
      <c r="BD46" s="239"/>
      <c r="BE46" s="199">
        <v>0</v>
      </c>
      <c r="BF46" s="39"/>
      <c r="BG46" s="458">
        <f>その他の係数!F35</f>
        <v>0.50929011165273941</v>
      </c>
      <c r="BH46" s="39"/>
      <c r="BI46" s="455">
        <f t="shared" si="7"/>
        <v>0</v>
      </c>
      <c r="BJ46" s="43"/>
      <c r="BK46" s="43"/>
      <c r="BL46" s="39"/>
      <c r="BM46" s="43"/>
      <c r="BN46" s="39"/>
      <c r="BO46" s="462">
        <f>その他の係数!H35</f>
        <v>3.7109647259440944E-2</v>
      </c>
      <c r="BP46" s="39"/>
      <c r="BQ46" s="199">
        <f t="shared" si="8"/>
        <v>0</v>
      </c>
      <c r="BR46" s="239"/>
      <c r="BS46" s="199">
        <f t="shared" si="9"/>
        <v>0</v>
      </c>
      <c r="BT46" s="239"/>
      <c r="BU46" s="189">
        <v>0</v>
      </c>
      <c r="BV46" s="239"/>
      <c r="BW46" s="189">
        <f t="shared" si="10"/>
        <v>0</v>
      </c>
      <c r="BX46" s="39"/>
      <c r="BY46" s="189">
        <f>AW46*その他の係数!$D35</f>
        <v>0</v>
      </c>
      <c r="BZ46" s="189">
        <f>BC46*その他の係数!$D35</f>
        <v>0</v>
      </c>
      <c r="CA46" s="189">
        <f>BU46*その他の係数!$D35</f>
        <v>0</v>
      </c>
      <c r="CB46" s="239"/>
      <c r="CC46" s="189">
        <f>AW46*その他の係数!$F35</f>
        <v>0</v>
      </c>
      <c r="CD46" s="189">
        <f>BC46*その他の係数!$F35</f>
        <v>0</v>
      </c>
      <c r="CE46" s="189">
        <f>BU46*その他の係数!$F35</f>
        <v>0</v>
      </c>
      <c r="CF46" s="239"/>
      <c r="CG46" s="189">
        <f>AW46*その他の係数!$J35</f>
        <v>0</v>
      </c>
      <c r="CH46" s="189">
        <f>BC46*その他の係数!$J35</f>
        <v>0</v>
      </c>
      <c r="CI46" s="189">
        <f>BU46*その他の係数!$J35</f>
        <v>0</v>
      </c>
      <c r="CJ46" s="239"/>
      <c r="CK46" s="189">
        <f>AW46*その他の係数!$L35</f>
        <v>0</v>
      </c>
      <c r="CL46" s="189">
        <f>BC46*その他の係数!$L35</f>
        <v>0</v>
      </c>
      <c r="CM46" s="189">
        <f>BU46*その他の係数!$L35</f>
        <v>0</v>
      </c>
      <c r="CN46" s="39"/>
    </row>
    <row r="47" spans="1:98" s="10" customFormat="1" ht="18" customHeight="1">
      <c r="A47" s="227"/>
      <c r="B47" s="38"/>
      <c r="C47" s="22"/>
      <c r="E47" s="239"/>
      <c r="F47" s="239"/>
      <c r="G47" s="203"/>
      <c r="P47" s="22"/>
      <c r="Q47" s="22"/>
      <c r="R47" s="22"/>
      <c r="S47" s="22"/>
      <c r="T47" s="446"/>
      <c r="V47" s="186" t="s">
        <v>115</v>
      </c>
      <c r="W47" s="203" t="s">
        <v>116</v>
      </c>
      <c r="X47" s="441"/>
      <c r="Z47" s="199">
        <f t="shared" si="16"/>
        <v>0</v>
      </c>
      <c r="AA47" s="239"/>
      <c r="AB47" s="441"/>
      <c r="AC47" s="239"/>
      <c r="AD47" s="438">
        <f>取引基本表!BJ36</f>
        <v>0.80725443067194813</v>
      </c>
      <c r="AE47" s="115"/>
      <c r="AF47" s="444">
        <f>O80</f>
        <v>0</v>
      </c>
      <c r="AG47"/>
      <c r="AH47" s="239"/>
      <c r="AI47" s="239"/>
      <c r="AJ47" s="239"/>
      <c r="AK47" s="239"/>
      <c r="AL47" s="438">
        <v>0</v>
      </c>
      <c r="AM47" s="199">
        <f t="shared" si="17"/>
        <v>0</v>
      </c>
      <c r="AN47" s="438">
        <v>0</v>
      </c>
      <c r="AO47" s="199">
        <f t="shared" si="18"/>
        <v>0</v>
      </c>
      <c r="AP47" s="239"/>
      <c r="AQ47" s="239"/>
      <c r="AR47" s="199">
        <f t="shared" si="4"/>
        <v>0</v>
      </c>
      <c r="AS47" s="175"/>
      <c r="AT47" s="438">
        <f>IF(O80="",N80,O80)</f>
        <v>0.80725443067194813</v>
      </c>
      <c r="AU47" s="176"/>
      <c r="AV47" s="175"/>
      <c r="AW47" s="199">
        <f t="shared" si="6"/>
        <v>0</v>
      </c>
      <c r="AX47" s="175"/>
      <c r="AY47" s="455">
        <v>0</v>
      </c>
      <c r="AZ47" s="239"/>
      <c r="BA47" s="199">
        <f t="shared" si="11"/>
        <v>0</v>
      </c>
      <c r="BB47" s="239"/>
      <c r="BC47" s="199">
        <v>0</v>
      </c>
      <c r="BD47" s="239"/>
      <c r="BE47" s="199">
        <v>0</v>
      </c>
      <c r="BF47" s="39"/>
      <c r="BG47" s="458">
        <f>その他の係数!F36</f>
        <v>0.50163478267764716</v>
      </c>
      <c r="BH47" s="39"/>
      <c r="BI47" s="455">
        <f t="shared" si="7"/>
        <v>0</v>
      </c>
      <c r="BJ47" s="43"/>
      <c r="BK47" s="43"/>
      <c r="BL47" s="39"/>
      <c r="BM47" s="43"/>
      <c r="BN47" s="39"/>
      <c r="BO47" s="462">
        <f>その他の係数!H36</f>
        <v>4.8744090446310853E-2</v>
      </c>
      <c r="BP47" s="39"/>
      <c r="BQ47" s="199">
        <f t="shared" si="8"/>
        <v>0</v>
      </c>
      <c r="BR47" s="239"/>
      <c r="BS47" s="199">
        <f t="shared" si="9"/>
        <v>0</v>
      </c>
      <c r="BT47" s="239"/>
      <c r="BU47" s="189">
        <v>0</v>
      </c>
      <c r="BV47" s="239"/>
      <c r="BW47" s="189">
        <f t="shared" si="10"/>
        <v>0</v>
      </c>
      <c r="BX47" s="39"/>
      <c r="BY47" s="189">
        <f>AW47*その他の係数!$D36</f>
        <v>0</v>
      </c>
      <c r="BZ47" s="189">
        <f>BC47*その他の係数!$D36</f>
        <v>0</v>
      </c>
      <c r="CA47" s="189">
        <f>BU47*その他の係数!$D36</f>
        <v>0</v>
      </c>
      <c r="CB47" s="239"/>
      <c r="CC47" s="189">
        <f>AW47*その他の係数!$F36</f>
        <v>0</v>
      </c>
      <c r="CD47" s="189">
        <f>BC47*その他の係数!$F36</f>
        <v>0</v>
      </c>
      <c r="CE47" s="189">
        <f>BU47*その他の係数!$F36</f>
        <v>0</v>
      </c>
      <c r="CF47" s="239"/>
      <c r="CG47" s="189">
        <f>AW47*その他の係数!$J36</f>
        <v>0</v>
      </c>
      <c r="CH47" s="189">
        <f>BC47*その他の係数!$J36</f>
        <v>0</v>
      </c>
      <c r="CI47" s="189">
        <f>BU47*その他の係数!$J36</f>
        <v>0</v>
      </c>
      <c r="CJ47" s="239"/>
      <c r="CK47" s="189">
        <f>AW47*その他の係数!$L36</f>
        <v>0</v>
      </c>
      <c r="CL47" s="189">
        <f>BC47*その他の係数!$L36</f>
        <v>0</v>
      </c>
      <c r="CM47" s="189">
        <f>BU47*その他の係数!$L36</f>
        <v>0</v>
      </c>
      <c r="CN47" s="39"/>
    </row>
    <row r="48" spans="1:98" s="10" customFormat="1" ht="18" customHeight="1">
      <c r="A48" s="227"/>
      <c r="B48" s="38"/>
      <c r="C48" s="22"/>
      <c r="E48" s="239"/>
      <c r="F48" s="239"/>
      <c r="G48" s="203"/>
      <c r="T48" s="446"/>
      <c r="V48" s="186" t="s">
        <v>117</v>
      </c>
      <c r="W48" s="203" t="s">
        <v>480</v>
      </c>
      <c r="X48" s="441"/>
      <c r="Z48" s="199">
        <f t="shared" si="16"/>
        <v>0</v>
      </c>
      <c r="AA48" s="239"/>
      <c r="AB48" s="441"/>
      <c r="AC48" s="239"/>
      <c r="AD48" s="438">
        <f>取引基本表!BJ37</f>
        <v>0.75862829148805877</v>
      </c>
      <c r="AE48" s="115"/>
      <c r="AF48" s="444">
        <f>O81</f>
        <v>0</v>
      </c>
      <c r="AG48"/>
      <c r="AH48" s="239"/>
      <c r="AI48" s="239"/>
      <c r="AJ48" s="239"/>
      <c r="AK48" s="239"/>
      <c r="AL48" s="438">
        <v>0</v>
      </c>
      <c r="AM48" s="199">
        <f t="shared" si="17"/>
        <v>0</v>
      </c>
      <c r="AN48" s="438">
        <v>0</v>
      </c>
      <c r="AO48" s="199">
        <f t="shared" si="18"/>
        <v>0</v>
      </c>
      <c r="AP48" s="239"/>
      <c r="AQ48" s="239"/>
      <c r="AR48" s="199">
        <f t="shared" si="4"/>
        <v>0</v>
      </c>
      <c r="AS48" s="175"/>
      <c r="AT48" s="438">
        <f>IF(O81="",N81,O81)</f>
        <v>0.75862829148805877</v>
      </c>
      <c r="AU48" s="176"/>
      <c r="AV48" s="175"/>
      <c r="AW48" s="199">
        <f t="shared" si="6"/>
        <v>0</v>
      </c>
      <c r="AX48" s="175"/>
      <c r="AY48" s="455">
        <v>0</v>
      </c>
      <c r="AZ48" s="239"/>
      <c r="BA48" s="199">
        <f t="shared" si="11"/>
        <v>0</v>
      </c>
      <c r="BB48" s="239"/>
      <c r="BC48" s="199">
        <v>0</v>
      </c>
      <c r="BD48" s="239"/>
      <c r="BE48" s="199">
        <v>0</v>
      </c>
      <c r="BF48" s="39"/>
      <c r="BG48" s="458">
        <f>その他の係数!F37</f>
        <v>0.55245867899436385</v>
      </c>
      <c r="BH48" s="39"/>
      <c r="BI48" s="455">
        <f t="shared" si="7"/>
        <v>0</v>
      </c>
      <c r="BJ48" s="43"/>
      <c r="BK48" s="43"/>
      <c r="BL48" s="39"/>
      <c r="BM48" s="43"/>
      <c r="BN48" s="39"/>
      <c r="BO48" s="462">
        <f>その他の係数!H37</f>
        <v>9.0114660885581288E-3</v>
      </c>
      <c r="BP48" s="39"/>
      <c r="BQ48" s="199">
        <f t="shared" si="8"/>
        <v>0</v>
      </c>
      <c r="BR48" s="239"/>
      <c r="BS48" s="199">
        <f t="shared" si="9"/>
        <v>0</v>
      </c>
      <c r="BT48" s="239"/>
      <c r="BU48" s="189">
        <v>0</v>
      </c>
      <c r="BV48" s="239"/>
      <c r="BW48" s="189">
        <f t="shared" si="10"/>
        <v>0</v>
      </c>
      <c r="BX48" s="39"/>
      <c r="BY48" s="189">
        <f>AW48*その他の係数!$D37</f>
        <v>0</v>
      </c>
      <c r="BZ48" s="189">
        <f>BC48*その他の係数!$D37</f>
        <v>0</v>
      </c>
      <c r="CA48" s="189">
        <f>BU48*その他の係数!$D37</f>
        <v>0</v>
      </c>
      <c r="CB48" s="239"/>
      <c r="CC48" s="189">
        <f>AW48*その他の係数!$F37</f>
        <v>0</v>
      </c>
      <c r="CD48" s="189">
        <f>BC48*その他の係数!$F37</f>
        <v>0</v>
      </c>
      <c r="CE48" s="189">
        <f>BU48*その他の係数!$F37</f>
        <v>0</v>
      </c>
      <c r="CF48" s="239"/>
      <c r="CG48" s="189">
        <f>AW48*その他の係数!$J37</f>
        <v>0</v>
      </c>
      <c r="CH48" s="189">
        <f>BC48*その他の係数!$J37</f>
        <v>0</v>
      </c>
      <c r="CI48" s="189">
        <f>BU48*その他の係数!$J37</f>
        <v>0</v>
      </c>
      <c r="CJ48" s="239"/>
      <c r="CK48" s="189">
        <f>AW48*その他の係数!$L37</f>
        <v>0</v>
      </c>
      <c r="CL48" s="189">
        <f>BC48*その他の係数!$L37</f>
        <v>0</v>
      </c>
      <c r="CM48" s="189">
        <f>BU48*その他の係数!$L37</f>
        <v>0</v>
      </c>
      <c r="CN48" s="39"/>
    </row>
    <row r="49" spans="1:92" s="10" customFormat="1" ht="18" customHeight="1">
      <c r="A49" s="227"/>
      <c r="B49" s="38"/>
      <c r="C49" s="22"/>
      <c r="E49" s="239"/>
      <c r="F49" s="239"/>
      <c r="G49" s="203"/>
      <c r="T49" s="446"/>
      <c r="V49" s="186" t="s">
        <v>118</v>
      </c>
      <c r="W49" s="203" t="s">
        <v>32</v>
      </c>
      <c r="X49" s="441">
        <f>C23</f>
        <v>0</v>
      </c>
      <c r="Z49" s="199">
        <f t="shared" si="16"/>
        <v>0</v>
      </c>
      <c r="AA49" s="239"/>
      <c r="AB49" s="441"/>
      <c r="AC49" s="239"/>
      <c r="AD49" s="438">
        <f>取引基本表!BJ38</f>
        <v>0.51683979560782412</v>
      </c>
      <c r="AE49" s="115"/>
      <c r="AF49" s="444">
        <f>O25</f>
        <v>0</v>
      </c>
      <c r="AG49"/>
      <c r="AH49" s="239"/>
      <c r="AI49" s="239"/>
      <c r="AJ49" s="239"/>
      <c r="AK49" s="239"/>
      <c r="AL49" s="438">
        <v>0</v>
      </c>
      <c r="AM49" s="199">
        <f t="shared" si="17"/>
        <v>0</v>
      </c>
      <c r="AN49" s="438">
        <v>0</v>
      </c>
      <c r="AO49" s="199">
        <f t="shared" si="18"/>
        <v>0</v>
      </c>
      <c r="AP49" s="239"/>
      <c r="AQ49" s="239"/>
      <c r="AR49" s="199">
        <f t="shared" si="4"/>
        <v>0</v>
      </c>
      <c r="AS49" s="175"/>
      <c r="AT49" s="438">
        <f>IF(O25="",N25,O25)</f>
        <v>0.51683979560782412</v>
      </c>
      <c r="AU49" s="176"/>
      <c r="AV49" s="175"/>
      <c r="AW49" s="199">
        <f t="shared" si="6"/>
        <v>0</v>
      </c>
      <c r="AX49" s="175"/>
      <c r="AY49" s="455">
        <v>0</v>
      </c>
      <c r="AZ49" s="239"/>
      <c r="BA49" s="199">
        <f t="shared" si="11"/>
        <v>0</v>
      </c>
      <c r="BB49" s="239"/>
      <c r="BC49" s="199">
        <v>0</v>
      </c>
      <c r="BD49" s="239"/>
      <c r="BE49" s="199">
        <v>0</v>
      </c>
      <c r="BF49" s="39"/>
      <c r="BG49" s="458">
        <f>その他の係数!F38</f>
        <v>0.3577225968591336</v>
      </c>
      <c r="BH49" s="39"/>
      <c r="BI49" s="455">
        <f t="shared" si="7"/>
        <v>0</v>
      </c>
      <c r="BJ49" s="43"/>
      <c r="BK49" s="43"/>
      <c r="BL49" s="39"/>
      <c r="BM49" s="43"/>
      <c r="BN49" s="39"/>
      <c r="BO49" s="462">
        <f>その他の係数!H38</f>
        <v>1.4791575105669324E-2</v>
      </c>
      <c r="BP49" s="39"/>
      <c r="BQ49" s="199">
        <f t="shared" si="8"/>
        <v>0</v>
      </c>
      <c r="BR49" s="239"/>
      <c r="BS49" s="199">
        <f t="shared" si="9"/>
        <v>0</v>
      </c>
      <c r="BT49" s="239"/>
      <c r="BU49" s="189">
        <v>0</v>
      </c>
      <c r="BV49" s="239"/>
      <c r="BW49" s="189">
        <f t="shared" si="10"/>
        <v>0</v>
      </c>
      <c r="BX49" s="39"/>
      <c r="BY49" s="189">
        <f>AW49*その他の係数!$D38</f>
        <v>0</v>
      </c>
      <c r="BZ49" s="189">
        <f>BC49*その他の係数!$D38</f>
        <v>0</v>
      </c>
      <c r="CA49" s="189">
        <f>BU49*その他の係数!$D38</f>
        <v>0</v>
      </c>
      <c r="CB49" s="239"/>
      <c r="CC49" s="189">
        <f>AW49*その他の係数!$F38</f>
        <v>0</v>
      </c>
      <c r="CD49" s="189">
        <f>BC49*その他の係数!$F38</f>
        <v>0</v>
      </c>
      <c r="CE49" s="189">
        <f>BU49*その他の係数!$F38</f>
        <v>0</v>
      </c>
      <c r="CF49" s="239"/>
      <c r="CG49" s="189">
        <f>AW49*その他の係数!$J38</f>
        <v>0</v>
      </c>
      <c r="CH49" s="189">
        <f>BC49*その他の係数!$J38</f>
        <v>0</v>
      </c>
      <c r="CI49" s="189">
        <f>BU49*その他の係数!$J38</f>
        <v>0</v>
      </c>
      <c r="CJ49" s="239"/>
      <c r="CK49" s="189">
        <f>AW49*その他の係数!$L38</f>
        <v>0</v>
      </c>
      <c r="CL49" s="189">
        <f>BC49*その他の係数!$L38</f>
        <v>0</v>
      </c>
      <c r="CM49" s="189">
        <f>BU49*その他の係数!$L38</f>
        <v>0</v>
      </c>
      <c r="CN49" s="39"/>
    </row>
    <row r="50" spans="1:92" s="10" customFormat="1" ht="18" customHeight="1">
      <c r="A50" s="227"/>
      <c r="B50" s="38"/>
      <c r="C50" s="22"/>
      <c r="E50" s="239"/>
      <c r="F50" s="239"/>
      <c r="G50" s="203"/>
      <c r="T50" s="446"/>
      <c r="V50" s="186" t="s">
        <v>119</v>
      </c>
      <c r="W50" s="203" t="s">
        <v>33</v>
      </c>
      <c r="X50" s="441">
        <f>C24</f>
        <v>0</v>
      </c>
      <c r="Z50" s="199">
        <f t="shared" si="16"/>
        <v>0</v>
      </c>
      <c r="AA50" s="239"/>
      <c r="AB50" s="441"/>
      <c r="AC50" s="239"/>
      <c r="AD50" s="438">
        <f>取引基本表!BJ39</f>
        <v>0.17304996959860763</v>
      </c>
      <c r="AE50" s="115"/>
      <c r="AF50" s="444">
        <f>O26</f>
        <v>0</v>
      </c>
      <c r="AG50"/>
      <c r="AH50" s="239"/>
      <c r="AI50" s="239"/>
      <c r="AJ50" s="239"/>
      <c r="AK50" s="239"/>
      <c r="AL50" s="438">
        <v>2.5264966334432358E-5</v>
      </c>
      <c r="AM50" s="199">
        <f t="shared" si="17"/>
        <v>0</v>
      </c>
      <c r="AN50" s="438">
        <v>1.0105986533772944E-5</v>
      </c>
      <c r="AO50" s="199">
        <f t="shared" si="18"/>
        <v>0</v>
      </c>
      <c r="AP50" s="239"/>
      <c r="AQ50" s="239"/>
      <c r="AR50" s="199">
        <f t="shared" si="4"/>
        <v>0</v>
      </c>
      <c r="AS50" s="175"/>
      <c r="AT50" s="438">
        <f>IF(O26="",N26,O26)</f>
        <v>0.17304996959860763</v>
      </c>
      <c r="AU50" s="176"/>
      <c r="AV50" s="175"/>
      <c r="AW50" s="199">
        <f t="shared" si="6"/>
        <v>0</v>
      </c>
      <c r="AX50" s="175"/>
      <c r="AY50" s="455">
        <v>0</v>
      </c>
      <c r="AZ50" s="239"/>
      <c r="BA50" s="199">
        <f t="shared" si="11"/>
        <v>0</v>
      </c>
      <c r="BB50" s="239"/>
      <c r="BC50" s="199">
        <v>0</v>
      </c>
      <c r="BD50" s="239"/>
      <c r="BE50" s="199">
        <v>0</v>
      </c>
      <c r="BF50" s="39"/>
      <c r="BG50" s="458">
        <f>その他の係数!F39</f>
        <v>0.31682298040586881</v>
      </c>
      <c r="BH50" s="39"/>
      <c r="BI50" s="455">
        <f t="shared" si="7"/>
        <v>0</v>
      </c>
      <c r="BJ50" s="43"/>
      <c r="BK50" s="43"/>
      <c r="BL50" s="39"/>
      <c r="BM50" s="43"/>
      <c r="BN50" s="39"/>
      <c r="BO50" s="462">
        <f>その他の係数!H39</f>
        <v>0.10986853693636647</v>
      </c>
      <c r="BP50" s="39"/>
      <c r="BQ50" s="199">
        <f t="shared" si="8"/>
        <v>0</v>
      </c>
      <c r="BR50" s="239"/>
      <c r="BS50" s="199">
        <f t="shared" si="9"/>
        <v>0</v>
      </c>
      <c r="BT50" s="239"/>
      <c r="BU50" s="189">
        <v>0</v>
      </c>
      <c r="BV50" s="239"/>
      <c r="BW50" s="189">
        <f t="shared" si="10"/>
        <v>0</v>
      </c>
      <c r="BX50" s="39"/>
      <c r="BY50" s="189">
        <f>AW50*その他の係数!$D39</f>
        <v>0</v>
      </c>
      <c r="BZ50" s="189">
        <f>BC50*その他の係数!$D39</f>
        <v>0</v>
      </c>
      <c r="CA50" s="189">
        <f>BU50*その他の係数!$D39</f>
        <v>0</v>
      </c>
      <c r="CB50" s="239"/>
      <c r="CC50" s="189">
        <f>AW50*その他の係数!$F39</f>
        <v>0</v>
      </c>
      <c r="CD50" s="189">
        <f>BC50*その他の係数!$F39</f>
        <v>0</v>
      </c>
      <c r="CE50" s="189">
        <f>BU50*その他の係数!$F39</f>
        <v>0</v>
      </c>
      <c r="CF50" s="239"/>
      <c r="CG50" s="189">
        <f>AW50*その他の係数!$J39</f>
        <v>0</v>
      </c>
      <c r="CH50" s="189">
        <f>BC50*その他の係数!$J39</f>
        <v>0</v>
      </c>
      <c r="CI50" s="189">
        <f>BU50*その他の係数!$J39</f>
        <v>0</v>
      </c>
      <c r="CJ50" s="239"/>
      <c r="CK50" s="189">
        <f>AW50*その他の係数!$L39</f>
        <v>0</v>
      </c>
      <c r="CL50" s="189">
        <f>BC50*その他の係数!$L39</f>
        <v>0</v>
      </c>
      <c r="CM50" s="189">
        <f>BU50*その他の係数!$L39</f>
        <v>0</v>
      </c>
      <c r="CN50" s="39"/>
    </row>
    <row r="51" spans="1:92" s="10" customFormat="1" ht="18" customHeight="1">
      <c r="A51" s="35"/>
      <c r="B51" s="38"/>
      <c r="C51" s="22"/>
      <c r="E51" s="239"/>
      <c r="F51" s="239"/>
      <c r="G51" s="203"/>
      <c r="T51" s="446"/>
      <c r="V51" s="186" t="s">
        <v>120</v>
      </c>
      <c r="W51" s="203" t="s">
        <v>34</v>
      </c>
      <c r="X51" s="441"/>
      <c r="Z51" s="199">
        <f t="shared" si="16"/>
        <v>0</v>
      </c>
      <c r="AA51" s="239"/>
      <c r="AB51" s="441"/>
      <c r="AC51" s="239"/>
      <c r="AD51" s="438">
        <f>取引基本表!BJ40</f>
        <v>0.9627899625968005</v>
      </c>
      <c r="AE51" s="115"/>
      <c r="AF51" s="444">
        <f>O82</f>
        <v>0</v>
      </c>
      <c r="AG51"/>
      <c r="AH51" s="239"/>
      <c r="AI51" s="239"/>
      <c r="AJ51" s="239"/>
      <c r="AK51" s="239"/>
      <c r="AL51" s="438">
        <v>0</v>
      </c>
      <c r="AM51" s="199">
        <f t="shared" si="17"/>
        <v>0</v>
      </c>
      <c r="AN51" s="438">
        <v>0</v>
      </c>
      <c r="AO51" s="199">
        <f t="shared" si="18"/>
        <v>0</v>
      </c>
      <c r="AP51" s="239"/>
      <c r="AQ51" s="239"/>
      <c r="AR51" s="199">
        <f t="shared" si="4"/>
        <v>0</v>
      </c>
      <c r="AS51" s="175"/>
      <c r="AT51" s="438">
        <f>IF(O82="",N82,O82)</f>
        <v>0.9627899625968005</v>
      </c>
      <c r="AU51" s="176"/>
      <c r="AV51" s="175"/>
      <c r="AW51" s="199">
        <f t="shared" si="6"/>
        <v>0</v>
      </c>
      <c r="AX51" s="175"/>
      <c r="AY51" s="455">
        <v>0</v>
      </c>
      <c r="AZ51" s="239"/>
      <c r="BA51" s="199">
        <f t="shared" si="11"/>
        <v>0</v>
      </c>
      <c r="BB51" s="239"/>
      <c r="BC51" s="199">
        <v>0</v>
      </c>
      <c r="BD51" s="239"/>
      <c r="BE51" s="199">
        <v>0</v>
      </c>
      <c r="BF51" s="39"/>
      <c r="BG51" s="458">
        <f>その他の係数!F40</f>
        <v>0</v>
      </c>
      <c r="BH51" s="39"/>
      <c r="BI51" s="455">
        <f t="shared" si="7"/>
        <v>0</v>
      </c>
      <c r="BJ51" s="43"/>
      <c r="BK51" s="43"/>
      <c r="BL51" s="39"/>
      <c r="BM51" s="43"/>
      <c r="BN51" s="39"/>
      <c r="BO51" s="462">
        <f>その他の係数!H40</f>
        <v>0</v>
      </c>
      <c r="BP51" s="39"/>
      <c r="BQ51" s="199">
        <f t="shared" si="8"/>
        <v>0</v>
      </c>
      <c r="BR51" s="239"/>
      <c r="BS51" s="199">
        <f t="shared" si="9"/>
        <v>0</v>
      </c>
      <c r="BT51" s="239"/>
      <c r="BU51" s="189">
        <v>0</v>
      </c>
      <c r="BV51" s="239"/>
      <c r="BW51" s="189">
        <f t="shared" si="10"/>
        <v>0</v>
      </c>
      <c r="BX51" s="39"/>
      <c r="BY51" s="301">
        <f>AW51*その他の係数!$D40</f>
        <v>0</v>
      </c>
      <c r="BZ51" s="301">
        <f>BC51*その他の係数!$D40</f>
        <v>0</v>
      </c>
      <c r="CA51" s="301">
        <f>BU51*その他の係数!$D40</f>
        <v>0</v>
      </c>
      <c r="CB51" s="239"/>
      <c r="CC51" s="189">
        <f>AW51*その他の係数!$F40</f>
        <v>0</v>
      </c>
      <c r="CD51" s="189">
        <f>BC51*その他の係数!$F40</f>
        <v>0</v>
      </c>
      <c r="CE51" s="189">
        <f>BU51*その他の係数!$F40</f>
        <v>0</v>
      </c>
      <c r="CF51" s="239"/>
      <c r="CG51" s="189">
        <f>AW51*その他の係数!$J40</f>
        <v>0</v>
      </c>
      <c r="CH51" s="189">
        <f>BC51*その他の係数!$J40</f>
        <v>0</v>
      </c>
      <c r="CI51" s="189">
        <f>BU51*その他の係数!$J40</f>
        <v>0</v>
      </c>
      <c r="CJ51" s="239"/>
      <c r="CK51" s="189">
        <f>AW51*その他の係数!$L40</f>
        <v>0</v>
      </c>
      <c r="CL51" s="189">
        <f>BC51*その他の係数!$L40</f>
        <v>0</v>
      </c>
      <c r="CM51" s="189">
        <f>BU51*その他の係数!$L40</f>
        <v>0</v>
      </c>
      <c r="CN51" s="39"/>
    </row>
    <row r="52" spans="1:92" s="10" customFormat="1" ht="18" customHeight="1">
      <c r="B52" s="38"/>
      <c r="C52" s="22"/>
      <c r="E52" s="239"/>
      <c r="F52" s="239"/>
      <c r="G52" s="203"/>
      <c r="T52" s="446"/>
      <c r="V52" s="187" t="s">
        <v>121</v>
      </c>
      <c r="W52" s="303" t="s">
        <v>13</v>
      </c>
      <c r="X52" s="442"/>
      <c r="Z52" s="199">
        <f t="shared" si="16"/>
        <v>0</v>
      </c>
      <c r="AA52" s="239"/>
      <c r="AB52" s="442"/>
      <c r="AC52" s="239"/>
      <c r="AD52" s="439">
        <f>取引基本表!BJ41</f>
        <v>0.64275512961196368</v>
      </c>
      <c r="AE52" s="115"/>
      <c r="AF52" s="445">
        <f>O83</f>
        <v>0</v>
      </c>
      <c r="AG52"/>
      <c r="AH52" s="22"/>
      <c r="AI52" s="22"/>
      <c r="AJ52" s="22"/>
      <c r="AK52" s="239"/>
      <c r="AL52" s="438">
        <v>1.8985415345592897E-2</v>
      </c>
      <c r="AM52" s="200">
        <f t="shared" si="17"/>
        <v>0</v>
      </c>
      <c r="AN52" s="438">
        <v>4.3424223208623963E-2</v>
      </c>
      <c r="AO52" s="199">
        <f t="shared" si="18"/>
        <v>0</v>
      </c>
      <c r="AP52" s="239"/>
      <c r="AQ52" s="239"/>
      <c r="AR52" s="199">
        <f t="shared" si="4"/>
        <v>0</v>
      </c>
      <c r="AS52" s="175"/>
      <c r="AT52" s="439">
        <f>IF(O83="",N83,O83)</f>
        <v>0.64275512961196368</v>
      </c>
      <c r="AU52" s="176"/>
      <c r="AV52" s="175"/>
      <c r="AW52" s="200">
        <f t="shared" si="6"/>
        <v>0</v>
      </c>
      <c r="AX52" s="175"/>
      <c r="AY52" s="456">
        <v>0</v>
      </c>
      <c r="AZ52" s="239"/>
      <c r="BA52" s="200">
        <f t="shared" si="11"/>
        <v>0</v>
      </c>
      <c r="BB52" s="239"/>
      <c r="BC52" s="200">
        <v>0</v>
      </c>
      <c r="BD52" s="239"/>
      <c r="BE52" s="200">
        <v>0</v>
      </c>
      <c r="BF52" s="39"/>
      <c r="BG52" s="459">
        <f>その他の係数!F41</f>
        <v>2.1946974872259333E-4</v>
      </c>
      <c r="BH52" s="39"/>
      <c r="BI52" s="456">
        <f t="shared" si="7"/>
        <v>0</v>
      </c>
      <c r="BJ52" s="43"/>
      <c r="BK52" s="43"/>
      <c r="BL52" s="39"/>
      <c r="BM52" s="43"/>
      <c r="BN52" s="39"/>
      <c r="BO52" s="463">
        <f>その他の係数!H41</f>
        <v>5.9912679267057576E-6</v>
      </c>
      <c r="BP52" s="39"/>
      <c r="BQ52" s="200">
        <f t="shared" si="8"/>
        <v>0</v>
      </c>
      <c r="BR52" s="239"/>
      <c r="BS52" s="200">
        <f t="shared" si="9"/>
        <v>0</v>
      </c>
      <c r="BT52" s="239"/>
      <c r="BU52" s="190">
        <v>0</v>
      </c>
      <c r="BV52" s="239"/>
      <c r="BW52" s="190">
        <f t="shared" si="10"/>
        <v>0</v>
      </c>
      <c r="BX52" s="39"/>
      <c r="BY52" s="302">
        <f>AW52*その他の係数!$D41</f>
        <v>0</v>
      </c>
      <c r="BZ52" s="302">
        <f>BC52*その他の係数!$D41</f>
        <v>0</v>
      </c>
      <c r="CA52" s="302">
        <f>BU52*その他の係数!$D41</f>
        <v>0</v>
      </c>
      <c r="CB52" s="239"/>
      <c r="CC52" s="190">
        <f>AW52*その他の係数!$F41</f>
        <v>0</v>
      </c>
      <c r="CD52" s="190">
        <f>BC52*その他の係数!$F41</f>
        <v>0</v>
      </c>
      <c r="CE52" s="190">
        <f>BU52*その他の係数!$F41</f>
        <v>0</v>
      </c>
      <c r="CF52" s="239"/>
      <c r="CG52" s="190">
        <f>AW52*その他の係数!$J41</f>
        <v>0</v>
      </c>
      <c r="CH52" s="190">
        <f>BC52*その他の係数!$J41</f>
        <v>0</v>
      </c>
      <c r="CI52" s="190">
        <f>BU52*その他の係数!$J41</f>
        <v>0</v>
      </c>
      <c r="CJ52" s="239"/>
      <c r="CK52" s="190">
        <f>AW52*その他の係数!$L41</f>
        <v>0</v>
      </c>
      <c r="CL52" s="190">
        <f>BC52*その他の係数!$L41</f>
        <v>0</v>
      </c>
      <c r="CM52" s="190">
        <f>BU52*その他の係数!$L41</f>
        <v>0</v>
      </c>
      <c r="CN52" s="39"/>
    </row>
    <row r="53" spans="1:92" s="10" customFormat="1" ht="18" customHeight="1">
      <c r="B53" s="38"/>
      <c r="C53" s="22"/>
      <c r="G53" s="203"/>
      <c r="T53" s="446"/>
      <c r="V53" s="170"/>
      <c r="W53" s="177" t="s">
        <v>420</v>
      </c>
      <c r="X53" s="322">
        <f>SUM(X16:X52)</f>
        <v>0</v>
      </c>
      <c r="Z53" s="350">
        <f>SUM(Z16:Z52)</f>
        <v>0</v>
      </c>
      <c r="AA53" s="239"/>
      <c r="AB53" s="322">
        <f>SUM(AB16:AB52)</f>
        <v>0</v>
      </c>
      <c r="AC53" s="239"/>
      <c r="AD53" s="36" t="s">
        <v>739</v>
      </c>
      <c r="AE53" s="22"/>
      <c r="AF53" s="22"/>
      <c r="AG53"/>
      <c r="AH53" s="22"/>
      <c r="AI53" s="22"/>
      <c r="AJ53" s="22"/>
      <c r="AK53" s="22"/>
      <c r="AL53" s="452"/>
      <c r="AM53" s="350">
        <f>SUM(AM16:AM52)</f>
        <v>0</v>
      </c>
      <c r="AN53" s="453"/>
      <c r="AO53" s="350">
        <f>SUM(AO16:AO52)</f>
        <v>0</v>
      </c>
      <c r="AP53" s="239"/>
      <c r="AQ53" s="239"/>
      <c r="AR53" s="350">
        <f>SUM(AR16:AR52)</f>
        <v>0</v>
      </c>
      <c r="AS53" s="178"/>
      <c r="AT53" s="178"/>
      <c r="AU53" s="178"/>
      <c r="AV53" s="178"/>
      <c r="AW53" s="350">
        <f>SUM(AW16:AW52)</f>
        <v>0</v>
      </c>
      <c r="AX53" s="178"/>
      <c r="AY53" s="350">
        <f>SUM(AY16:AY52)</f>
        <v>0</v>
      </c>
      <c r="AZ53" s="239"/>
      <c r="BA53" s="350">
        <f>SUM(BA16:BA52)</f>
        <v>0</v>
      </c>
      <c r="BB53" s="239"/>
      <c r="BC53" s="350">
        <f>SUM(BC16:BC52)</f>
        <v>0</v>
      </c>
      <c r="BD53" s="239"/>
      <c r="BE53" s="350">
        <f>SUM(BE16:BE52)</f>
        <v>0</v>
      </c>
      <c r="BF53" s="178"/>
      <c r="BG53" s="102"/>
      <c r="BH53" s="102"/>
      <c r="BI53" s="350">
        <f>SUM(BI16:BI52)</f>
        <v>0</v>
      </c>
      <c r="BJ53" s="178"/>
      <c r="BK53" s="500">
        <f>AI19</f>
        <v>0.50367224109023689</v>
      </c>
      <c r="BL53" s="178"/>
      <c r="BM53" s="350">
        <f>BI53*BK53</f>
        <v>0</v>
      </c>
      <c r="BN53" s="178"/>
      <c r="BO53" s="464">
        <f>SUM(BO16:BO52)</f>
        <v>1.0000000000000002</v>
      </c>
      <c r="BP53" s="178"/>
      <c r="BQ53" s="350">
        <f>SUM(BQ16:BQ52)</f>
        <v>0</v>
      </c>
      <c r="BR53" s="239"/>
      <c r="BS53" s="350">
        <f>SUM(BS16:BS52)</f>
        <v>0</v>
      </c>
      <c r="BT53" s="239"/>
      <c r="BU53" s="179">
        <f>SUM(BU16:BU52)</f>
        <v>0</v>
      </c>
      <c r="BV53" s="239"/>
      <c r="BW53" s="179">
        <f>SUM(BW16:BW52)</f>
        <v>0</v>
      </c>
      <c r="BX53" s="178"/>
      <c r="BY53" s="240">
        <f>SUM(BY16:BY52)</f>
        <v>0</v>
      </c>
      <c r="BZ53" s="240">
        <f>SUM(BZ16:BZ52)</f>
        <v>0</v>
      </c>
      <c r="CA53" s="240">
        <f>SUM(CA16:CA52)</f>
        <v>0</v>
      </c>
      <c r="CB53" s="239"/>
      <c r="CC53" s="241">
        <f>SUM(CC16:CC52)</f>
        <v>0</v>
      </c>
      <c r="CD53" s="241">
        <f>SUM(CD16:CD52)</f>
        <v>0</v>
      </c>
      <c r="CE53" s="241">
        <f>SUM(CE16:CE52)</f>
        <v>0</v>
      </c>
      <c r="CF53" s="239"/>
      <c r="CG53" s="242">
        <f>SUM(CG16:CG52)</f>
        <v>0</v>
      </c>
      <c r="CH53" s="242">
        <f>SUM(CH16:CH52)</f>
        <v>0</v>
      </c>
      <c r="CI53" s="242">
        <f>SUM(CI16:CI52)</f>
        <v>0</v>
      </c>
      <c r="CJ53" s="239"/>
      <c r="CK53" s="242">
        <f>SUM(CK16:CK52)</f>
        <v>0</v>
      </c>
      <c r="CL53" s="242">
        <f>SUM(CL16:CL52)</f>
        <v>0</v>
      </c>
      <c r="CM53" s="242">
        <f>SUM(CM16:CM52)</f>
        <v>0</v>
      </c>
      <c r="CN53" s="178"/>
    </row>
    <row r="54" spans="1:92" ht="19.899999999999999" customHeight="1">
      <c r="A54"/>
      <c r="E54" s="10"/>
      <c r="F54" s="10"/>
      <c r="G54" s="10"/>
      <c r="H54" s="10"/>
      <c r="I54" s="10"/>
      <c r="J54" s="10"/>
      <c r="K54" s="10"/>
      <c r="M54"/>
      <c r="N54"/>
      <c r="O54"/>
      <c r="T54" s="446"/>
      <c r="U54"/>
      <c r="V54" s="39"/>
      <c r="Y54"/>
      <c r="AG54"/>
      <c r="BU54" s="22"/>
      <c r="BV54" s="22"/>
      <c r="BW54" s="22"/>
      <c r="BX54" s="22"/>
      <c r="BY54" s="22"/>
      <c r="BZ54" s="22"/>
      <c r="CA54" s="22"/>
      <c r="CB54" s="22"/>
      <c r="CC54" s="22"/>
      <c r="CD54" s="22"/>
      <c r="CE54" s="22"/>
      <c r="CF54" s="22"/>
      <c r="CG54" s="22"/>
      <c r="CH54" s="22"/>
      <c r="CI54" s="22"/>
      <c r="CJ54" s="22"/>
      <c r="CK54" s="22"/>
      <c r="CL54" s="22"/>
      <c r="CM54" s="22"/>
      <c r="CN54" s="22"/>
    </row>
    <row r="55" spans="1:92">
      <c r="A55"/>
      <c r="E55"/>
      <c r="F55"/>
      <c r="G55"/>
      <c r="H55"/>
      <c r="I55"/>
      <c r="J55"/>
      <c r="K55"/>
      <c r="M55"/>
      <c r="N55"/>
      <c r="O55"/>
      <c r="T55" s="446"/>
      <c r="U55"/>
      <c r="V55" s="39"/>
      <c r="Y55"/>
      <c r="AG55"/>
      <c r="BQ55" s="24"/>
      <c r="BU55" s="22"/>
      <c r="BV55" s="22"/>
      <c r="BW55" s="22"/>
      <c r="BX55" s="22"/>
      <c r="BY55" s="22"/>
      <c r="BZ55" s="22"/>
      <c r="CA55" s="22"/>
      <c r="CB55" s="22"/>
      <c r="CC55" s="22"/>
      <c r="CD55" s="22"/>
      <c r="CE55" s="22"/>
      <c r="CF55" s="22"/>
      <c r="CG55" s="22"/>
      <c r="CH55" s="22"/>
      <c r="CI55" s="22"/>
      <c r="CJ55" s="22"/>
      <c r="CK55" s="22"/>
      <c r="CL55" s="22"/>
      <c r="CM55" s="22"/>
      <c r="CN55" s="22"/>
    </row>
    <row r="56" spans="1:92">
      <c r="A56"/>
      <c r="E56"/>
      <c r="F56"/>
      <c r="G56"/>
      <c r="H56"/>
      <c r="I56"/>
      <c r="J56"/>
      <c r="K56"/>
      <c r="M56"/>
      <c r="N56"/>
      <c r="O56"/>
      <c r="T56" s="446"/>
      <c r="U56"/>
      <c r="V56" s="39"/>
      <c r="Y56"/>
      <c r="AG56"/>
      <c r="BU56" s="22"/>
      <c r="BV56" s="22"/>
      <c r="BW56" s="22"/>
      <c r="BX56" s="22"/>
      <c r="BY56" s="22"/>
      <c r="BZ56" s="22"/>
      <c r="CA56" s="22"/>
      <c r="CB56" s="22"/>
      <c r="CC56" s="22"/>
      <c r="CD56" s="22"/>
      <c r="CE56" s="22"/>
      <c r="CF56" s="22"/>
      <c r="CG56" s="22"/>
      <c r="CH56" s="22"/>
      <c r="CI56" s="22"/>
      <c r="CJ56" s="22"/>
      <c r="CK56" s="22"/>
      <c r="CL56" s="22"/>
      <c r="CM56" s="22"/>
      <c r="CN56" s="22"/>
    </row>
    <row r="57" spans="1:92">
      <c r="A57"/>
      <c r="E57"/>
      <c r="F57"/>
      <c r="G57"/>
      <c r="H57"/>
      <c r="I57"/>
      <c r="J57"/>
      <c r="K57"/>
      <c r="M57"/>
      <c r="N57"/>
      <c r="O57"/>
      <c r="U57"/>
      <c r="V57" s="39"/>
      <c r="Y57"/>
      <c r="AG57"/>
      <c r="BC57" s="349"/>
      <c r="BU57" s="22"/>
      <c r="BV57" s="22"/>
      <c r="BW57" s="22"/>
      <c r="BX57" s="22"/>
      <c r="BY57" s="22"/>
      <c r="BZ57" s="22"/>
      <c r="CA57" s="22"/>
      <c r="CB57" s="22"/>
      <c r="CC57" s="22"/>
      <c r="CD57" s="22"/>
      <c r="CE57" s="22"/>
      <c r="CF57" s="22"/>
      <c r="CG57" s="22"/>
      <c r="CH57" s="22"/>
      <c r="CI57" s="22"/>
      <c r="CJ57" s="22"/>
      <c r="CK57" s="22"/>
      <c r="CL57" s="22"/>
      <c r="CM57" s="22"/>
      <c r="CN57" s="22"/>
    </row>
    <row r="58" spans="1:92" ht="14.25" hidden="1">
      <c r="A58"/>
      <c r="E58"/>
      <c r="F58"/>
      <c r="G58"/>
      <c r="H58"/>
      <c r="I58"/>
      <c r="J58"/>
      <c r="K58"/>
      <c r="M58" s="352" t="s">
        <v>3</v>
      </c>
      <c r="N58" s="438">
        <f>取引基本表!BJ6</f>
        <v>9.9999999999999995E-7</v>
      </c>
      <c r="O58" s="343"/>
      <c r="U58"/>
      <c r="V58" s="39"/>
      <c r="Y58"/>
      <c r="AG58"/>
      <c r="BE58" s="348"/>
      <c r="BU58" s="22"/>
      <c r="BV58" s="22"/>
      <c r="BW58" s="22"/>
      <c r="BX58" s="22"/>
      <c r="BY58" s="22"/>
      <c r="BZ58" s="22"/>
      <c r="CA58" s="22"/>
      <c r="CB58" s="22"/>
      <c r="CC58" s="22"/>
      <c r="CD58" s="22"/>
      <c r="CE58" s="22"/>
      <c r="CF58" s="22"/>
      <c r="CG58" s="22"/>
      <c r="CH58" s="22"/>
      <c r="CI58" s="22"/>
      <c r="CJ58" s="22"/>
      <c r="CK58" s="22"/>
      <c r="CL58" s="22"/>
      <c r="CM58" s="22"/>
      <c r="CN58" s="22"/>
    </row>
    <row r="59" spans="1:92" ht="14.25" hidden="1">
      <c r="A59"/>
      <c r="E59"/>
      <c r="F59"/>
      <c r="G59"/>
      <c r="H59"/>
      <c r="I59"/>
      <c r="M59" s="352" t="s">
        <v>7</v>
      </c>
      <c r="N59" s="438">
        <f>取引基本表!BJ11</f>
        <v>0.56930533799312011</v>
      </c>
      <c r="O59" s="343"/>
      <c r="U59"/>
      <c r="V59" s="39"/>
      <c r="Y59"/>
      <c r="AG59"/>
      <c r="BU59" s="22"/>
      <c r="BV59" s="22"/>
      <c r="BW59" s="22"/>
      <c r="BX59" s="22"/>
      <c r="BY59" s="22"/>
      <c r="BZ59" s="22"/>
      <c r="CA59" s="22"/>
      <c r="CB59" s="22"/>
      <c r="CC59" s="22"/>
      <c r="CD59" s="22"/>
      <c r="CE59" s="22"/>
      <c r="CF59" s="22"/>
      <c r="CG59" s="22"/>
      <c r="CH59" s="22"/>
      <c r="CI59" s="22"/>
      <c r="CJ59" s="22"/>
      <c r="CK59" s="22"/>
      <c r="CL59" s="22"/>
      <c r="CM59" s="22"/>
      <c r="CN59" s="22"/>
    </row>
    <row r="60" spans="1:92" ht="14.25" hidden="1">
      <c r="A60" s="39"/>
      <c r="E60"/>
      <c r="F60"/>
      <c r="G60"/>
      <c r="H60"/>
      <c r="I60"/>
      <c r="M60" s="352" t="s">
        <v>9</v>
      </c>
      <c r="N60" s="438">
        <f>取引基本表!BJ14</f>
        <v>0.68435569904923543</v>
      </c>
      <c r="O60" s="343"/>
    </row>
    <row r="61" spans="1:92" ht="14.25" hidden="1">
      <c r="A61" s="39"/>
      <c r="M61" s="352" t="s">
        <v>10</v>
      </c>
      <c r="N61" s="438">
        <f>取引基本表!BJ15</f>
        <v>8.036498461700281E-2</v>
      </c>
      <c r="O61" s="343"/>
    </row>
    <row r="62" spans="1:92" ht="14.25" hidden="1">
      <c r="M62" s="352" t="s">
        <v>11</v>
      </c>
      <c r="N62" s="438">
        <f>取引基本表!BJ16</f>
        <v>0.46771883522477342</v>
      </c>
      <c r="O62" s="343"/>
    </row>
    <row r="63" spans="1:92" ht="14.25" hidden="1">
      <c r="M63" s="352" t="s">
        <v>89</v>
      </c>
      <c r="N63" s="438">
        <f>取引基本表!BJ17</f>
        <v>0.38008150967394194</v>
      </c>
      <c r="O63" s="343"/>
    </row>
    <row r="64" spans="1:92" ht="14.25" hidden="1">
      <c r="M64" s="352" t="s">
        <v>91</v>
      </c>
      <c r="N64" s="438">
        <f>取引基本表!BJ18</f>
        <v>7.5601684778928702E-3</v>
      </c>
      <c r="O64" s="343"/>
    </row>
    <row r="65" spans="13:15" ht="14.25" hidden="1">
      <c r="M65" s="352" t="s">
        <v>93</v>
      </c>
      <c r="N65" s="438">
        <f>取引基本表!BJ19</f>
        <v>1.2181484525834896E-2</v>
      </c>
      <c r="O65" s="343"/>
    </row>
    <row r="66" spans="13:15" ht="14.25" hidden="1">
      <c r="M66" s="352" t="s">
        <v>95</v>
      </c>
      <c r="N66" s="438">
        <f>取引基本表!BJ20</f>
        <v>1.6463227363955335E-3</v>
      </c>
      <c r="O66" s="343"/>
    </row>
    <row r="67" spans="13:15" ht="14.25" hidden="1">
      <c r="M67" s="352" t="s">
        <v>12</v>
      </c>
      <c r="N67" s="438">
        <f>取引基本表!BJ21</f>
        <v>4.1348747337390801E-3</v>
      </c>
      <c r="O67" s="343"/>
    </row>
    <row r="68" spans="13:15" ht="14.25" hidden="1">
      <c r="M68" s="352" t="s">
        <v>479</v>
      </c>
      <c r="N68" s="438">
        <f>取引基本表!BJ22</f>
        <v>1.510928532117306E-2</v>
      </c>
      <c r="O68" s="343"/>
    </row>
    <row r="69" spans="13:15" ht="14.25" hidden="1">
      <c r="M69" s="352" t="s">
        <v>35</v>
      </c>
      <c r="N69" s="438">
        <f>取引基本表!BJ23</f>
        <v>5.9762640405605194E-2</v>
      </c>
      <c r="O69" s="343"/>
    </row>
    <row r="70" spans="13:15" ht="14.25" hidden="1">
      <c r="M70" s="352" t="s">
        <v>26</v>
      </c>
      <c r="N70" s="438">
        <f>取引基本表!BJ25</f>
        <v>1</v>
      </c>
      <c r="O70" s="343"/>
    </row>
    <row r="71" spans="13:15" ht="14.25" hidden="1">
      <c r="M71" s="352" t="s">
        <v>812</v>
      </c>
      <c r="N71" s="438">
        <f>取引基本表!BJ26</f>
        <v>0.81032695612465611</v>
      </c>
      <c r="O71" s="343"/>
    </row>
    <row r="72" spans="13:15" ht="14.25" hidden="1">
      <c r="M72" s="352" t="s">
        <v>103</v>
      </c>
      <c r="N72" s="438">
        <f>取引基本表!BJ27</f>
        <v>0.99480973025048169</v>
      </c>
      <c r="O72" s="343"/>
    </row>
    <row r="73" spans="13:15" ht="14.25" hidden="1">
      <c r="M73" s="352" t="s">
        <v>105</v>
      </c>
      <c r="N73" s="438">
        <f>取引基本表!BJ28</f>
        <v>0.7755362922061757</v>
      </c>
      <c r="O73" s="343"/>
    </row>
    <row r="74" spans="13:15" ht="14.25" hidden="1">
      <c r="M74" s="352" t="s">
        <v>27</v>
      </c>
      <c r="N74" s="438">
        <f>取引基本表!BJ29</f>
        <v>0.55024328264615063</v>
      </c>
      <c r="O74" s="343"/>
    </row>
    <row r="75" spans="13:15" ht="14.25" hidden="1">
      <c r="M75" s="352" t="s">
        <v>28</v>
      </c>
      <c r="N75" s="438">
        <f>取引基本表!BJ30</f>
        <v>0.5833844429638585</v>
      </c>
      <c r="O75" s="343"/>
    </row>
    <row r="76" spans="13:15" ht="14.25" hidden="1">
      <c r="M76" s="352" t="s">
        <v>29</v>
      </c>
      <c r="N76" s="438">
        <f>取引基本表!BJ31</f>
        <v>0.92898036752631219</v>
      </c>
      <c r="O76" s="343"/>
    </row>
    <row r="77" spans="13:15" ht="14.25" hidden="1">
      <c r="M77" s="352" t="s">
        <v>112</v>
      </c>
      <c r="N77" s="438">
        <f>取引基本表!BJ33</f>
        <v>0.62192061028393697</v>
      </c>
      <c r="O77" s="343"/>
    </row>
    <row r="78" spans="13:15" ht="14.25" hidden="1">
      <c r="M78" s="352" t="s">
        <v>30</v>
      </c>
      <c r="N78" s="438">
        <f>取引基本表!BJ34</f>
        <v>1</v>
      </c>
      <c r="O78" s="343"/>
    </row>
    <row r="79" spans="13:15" ht="14.25" hidden="1">
      <c r="M79" s="352" t="s">
        <v>31</v>
      </c>
      <c r="N79" s="438">
        <f>取引基本表!BJ35</f>
        <v>0.65020397566127008</v>
      </c>
      <c r="O79" s="343"/>
    </row>
    <row r="80" spans="13:15" ht="14.25" hidden="1">
      <c r="M80" s="352" t="s">
        <v>116</v>
      </c>
      <c r="N80" s="438">
        <f>取引基本表!BJ36</f>
        <v>0.80725443067194813</v>
      </c>
      <c r="O80" s="343"/>
    </row>
    <row r="81" spans="13:15" ht="14.25" hidden="1">
      <c r="M81" s="352" t="s">
        <v>480</v>
      </c>
      <c r="N81" s="438">
        <f>取引基本表!BJ37</f>
        <v>0.75862829148805877</v>
      </c>
      <c r="O81" s="343"/>
    </row>
    <row r="82" spans="13:15" ht="14.25" hidden="1">
      <c r="M82" s="352" t="s">
        <v>34</v>
      </c>
      <c r="N82" s="438">
        <f>取引基本表!BJ40</f>
        <v>0.9627899625968005</v>
      </c>
      <c r="O82" s="343"/>
    </row>
    <row r="83" spans="13:15" ht="15" hidden="1" thickBot="1">
      <c r="M83" s="352" t="s">
        <v>13</v>
      </c>
      <c r="N83" s="439">
        <f>取引基本表!BJ41</f>
        <v>0.64275512961196368</v>
      </c>
      <c r="O83" s="344"/>
    </row>
  </sheetData>
  <sheetProtection sheet="1" objects="1" scenarios="1"/>
  <mergeCells count="71">
    <mergeCell ref="Q41:T43"/>
    <mergeCell ref="Q37:T38"/>
    <mergeCell ref="Q39:T40"/>
    <mergeCell ref="N14:N15"/>
    <mergeCell ref="O14:O15"/>
    <mergeCell ref="Q14:S15"/>
    <mergeCell ref="Q30:T32"/>
    <mergeCell ref="R20:S23"/>
    <mergeCell ref="A12:A13"/>
    <mergeCell ref="B12:B13"/>
    <mergeCell ref="C12:C13"/>
    <mergeCell ref="M12:O12"/>
    <mergeCell ref="Q12:S12"/>
    <mergeCell ref="Q13:S13"/>
    <mergeCell ref="AT11:AU11"/>
    <mergeCell ref="BG14:BG15"/>
    <mergeCell ref="BE14:BE15"/>
    <mergeCell ref="CG14:CI14"/>
    <mergeCell ref="BK11:BM11"/>
    <mergeCell ref="BI14:BI15"/>
    <mergeCell ref="BK14:BK15"/>
    <mergeCell ref="BO14:BO15"/>
    <mergeCell ref="BS14:BS15"/>
    <mergeCell ref="AW14:AW15"/>
    <mergeCell ref="CO37:CT38"/>
    <mergeCell ref="BY14:CA14"/>
    <mergeCell ref="CC14:CE14"/>
    <mergeCell ref="CK14:CM14"/>
    <mergeCell ref="CK11:CM11"/>
    <mergeCell ref="CG11:CI11"/>
    <mergeCell ref="CC11:CE11"/>
    <mergeCell ref="BY11:CA11"/>
    <mergeCell ref="AH41:AK42"/>
    <mergeCell ref="AH39:AK40"/>
    <mergeCell ref="AH37:AK38"/>
    <mergeCell ref="AH13:AJ13"/>
    <mergeCell ref="AH14:AJ15"/>
    <mergeCell ref="AR14:AR15"/>
    <mergeCell ref="BQ14:BQ15"/>
    <mergeCell ref="BU14:BU15"/>
    <mergeCell ref="AT14:AT15"/>
    <mergeCell ref="BW14:BW15"/>
    <mergeCell ref="BA14:BA15"/>
    <mergeCell ref="AY14:AY15"/>
    <mergeCell ref="BC14:BC15"/>
    <mergeCell ref="BM14:BM15"/>
    <mergeCell ref="I3:K3"/>
    <mergeCell ref="I4:K4"/>
    <mergeCell ref="J5:L5"/>
    <mergeCell ref="K6:L6"/>
    <mergeCell ref="W8:AJ8"/>
    <mergeCell ref="B27:C28"/>
    <mergeCell ref="AL13:AM13"/>
    <mergeCell ref="AN13:AO13"/>
    <mergeCell ref="AH11:AJ11"/>
    <mergeCell ref="V12:W13"/>
    <mergeCell ref="AD14:AD15"/>
    <mergeCell ref="AF14:AF15"/>
    <mergeCell ref="AL14:AM14"/>
    <mergeCell ref="AN14:AO14"/>
    <mergeCell ref="AB14:AB15"/>
    <mergeCell ref="F26:K27"/>
    <mergeCell ref="V14:V15"/>
    <mergeCell ref="W14:W15"/>
    <mergeCell ref="X14:X15"/>
    <mergeCell ref="Z14:Z15"/>
    <mergeCell ref="F34:K35"/>
    <mergeCell ref="E30:E31"/>
    <mergeCell ref="E26:E27"/>
    <mergeCell ref="F17:K18"/>
    <mergeCell ref="E17:E18"/>
  </mergeCells>
  <phoneticPr fontId="5"/>
  <conditionalFormatting sqref="E12:F12 F13:F14 O13:O15 N13:N26 H15:I16 E43:F52 N58:N83">
    <cfRule type="cellIs" dxfId="13" priority="8" operator="equal">
      <formula>"NO"</formula>
    </cfRule>
  </conditionalFormatting>
  <conditionalFormatting sqref="M12">
    <cfRule type="cellIs" dxfId="12" priority="1" operator="equal">
      <formula>"NO"</formula>
    </cfRule>
  </conditionalFormatting>
  <conditionalFormatting sqref="Q12:Q20">
    <cfRule type="cellIs" dxfId="11" priority="2" operator="equal">
      <formula>"NO"</formula>
    </cfRule>
  </conditionalFormatting>
  <conditionalFormatting sqref="T11:T25 Q24:Q28 T28:T29 Q30 Q33:S34 R35:S35 Q36:T36">
    <cfRule type="cellIs" dxfId="10" priority="7" operator="equal">
      <formula>"NO"</formula>
    </cfRule>
  </conditionalFormatting>
  <conditionalFormatting sqref="T41:T42">
    <cfRule type="cellIs" dxfId="9" priority="3" operator="equal">
      <formula>"NO"</formula>
    </cfRule>
  </conditionalFormatting>
  <conditionalFormatting sqref="AC11:AD12 AG11:AH12 AK11:AR12 AC13:AH13 AK13:AL13 AN13 AP13:AS53 AC14:AG15 AT14:CN15 AH14:AH20 AK14:AO29 AC16:AE52 AG16:AG52 AH33:AJ34 AK33:AO36 AI35:AJ35 AH36:AJ36 AK41:AO52 AH43:AJ51 AC53:AG53">
    <cfRule type="cellIs" dxfId="8" priority="10" operator="equal">
      <formula>"NO"</formula>
    </cfRule>
  </conditionalFormatting>
  <conditionalFormatting sqref="AH24:AH30">
    <cfRule type="cellIs" dxfId="7" priority="5" operator="equal">
      <formula>"NO"</formula>
    </cfRule>
  </conditionalFormatting>
  <conditionalFormatting sqref="AW11:BJ12">
    <cfRule type="cellIs" dxfId="6" priority="19" operator="equal">
      <formula>"NO"</formula>
    </cfRule>
  </conditionalFormatting>
  <conditionalFormatting sqref="BN11:CK12">
    <cfRule type="cellIs" dxfId="5" priority="17" operator="equal">
      <formula>"NO"</formula>
    </cfRule>
  </conditionalFormatting>
  <conditionalFormatting sqref="CN11:CN13 AA11:AA53 AT13:CJ13 Z13:Z53 AT16:AY53 BA16:CN53">
    <cfRule type="cellIs" dxfId="4" priority="25" operator="equal">
      <formula>"NO"</formula>
    </cfRule>
  </conditionalFormatting>
  <dataValidations count="7">
    <dataValidation type="custom" showInputMessage="1" showErrorMessage="1" errorTitle="入力不可" error="F欄の生産者価格に入力があります。" sqref="X16:X17 X19:X52" xr:uid="{45DBE1E6-BB98-42F9-985B-FBE2B9BBF286}">
      <formula1>AB16=""</formula1>
    </dataValidation>
    <dataValidation type="list" allowBlank="1" showInputMessage="1" showErrorMessage="1" promptTitle="消費転換率リスト" sqref="R19" xr:uid="{B06D127D-1AFF-44B3-BA1D-EEC14FD758E8}">
      <formula1>$R$26:$R$28</formula1>
    </dataValidation>
    <dataValidation type="custom" showInputMessage="1" showErrorMessage="1" errorTitle="入力不可" error="F欄の生産者価格に入力があります。" sqref="X18" xr:uid="{7725A635-D189-44AD-9C07-2DA99E1BE96C}">
      <formula1>AE18=""</formula1>
    </dataValidation>
    <dataValidation showInputMessage="1" showErrorMessage="1" errorTitle="入力不可" error="A欄の購入者価格に入力があります。" sqref="AB16:AB52" xr:uid="{19AD3758-D08C-4095-9A6F-374ABB95354B}"/>
    <dataValidation allowBlank="1" showInputMessage="1" showErrorMessage="1" promptTitle="消費転換率リスト" sqref="AI19" xr:uid="{9A0786A3-25AC-4065-8A30-627A00746AB8}"/>
    <dataValidation type="custom" showInputMessage="1" showErrorMessage="1" errorTitle="入力不可" error="A欄の購入者価格に入力があります。" sqref="G14" xr:uid="{EEB6A8BF-33CB-48CE-865F-F7B9A63FE751}">
      <formula1>C14=""</formula1>
    </dataValidation>
    <dataValidation type="custom" showInputMessage="1" showErrorMessage="1" errorTitle="入力不可" error="F欄の生産者価格に入力があります。" sqref="C25" xr:uid="{D73895D7-241C-4235-93C6-DDE7D70734DA}">
      <formula1>#REF!=""</formula1>
    </dataValidation>
  </dataValidations>
  <pageMargins left="0.47244094488188981" right="0.31496062992125984" top="0.78740157480314965" bottom="0.59055118110236227" header="0.19685039370078741" footer="0.19685039370078741"/>
  <pageSetup paperSize="9" scale="75" fitToWidth="8" orientation="portrait" r:id="rId1"/>
  <headerFooter scaleWithDoc="0" alignWithMargins="0">
    <oddFooter>&amp;C&amp;9&amp;P／&amp;N&amp;R&amp;9&amp;F　&amp;A</oddFooter>
  </headerFooter>
  <colBreaks count="1" manualBreakCount="1">
    <brk id="11" max="54" man="1"/>
  </col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92</xdr:col>
                <xdr:colOff>466725</xdr:colOff>
                <xdr:row>17</xdr:row>
                <xdr:rowOff>0</xdr:rowOff>
              </from>
              <to>
                <xdr:col>94</xdr:col>
                <xdr:colOff>257175</xdr:colOff>
                <xdr:row>18</xdr:row>
                <xdr:rowOff>57150</xdr:rowOff>
              </to>
            </anchor>
          </objectPr>
        </oleObject>
      </mc:Choice>
      <mc:Fallback>
        <oleObject progId="Equation.3" shapeId="2150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J26"/>
  <sheetViews>
    <sheetView workbookViewId="0"/>
  </sheetViews>
  <sheetFormatPr defaultRowHeight="13.5"/>
  <cols>
    <col min="1" max="1" width="4.75" customWidth="1"/>
    <col min="4" max="4" width="13.75" customWidth="1"/>
    <col min="5" max="8" width="12.75" customWidth="1"/>
  </cols>
  <sheetData>
    <row r="2" spans="1:10" ht="17.25">
      <c r="A2" s="5" t="s">
        <v>752</v>
      </c>
      <c r="B2" s="6"/>
      <c r="C2" s="6"/>
      <c r="D2" s="6"/>
      <c r="E2" s="6"/>
      <c r="F2" s="6"/>
      <c r="G2" s="6"/>
      <c r="H2" s="7"/>
      <c r="I2" s="6"/>
    </row>
    <row r="3" spans="1:10">
      <c r="A3" s="6"/>
      <c r="B3" s="6"/>
      <c r="C3" s="6"/>
      <c r="D3" s="6"/>
      <c r="E3" s="6"/>
      <c r="F3" s="6"/>
      <c r="G3" s="6"/>
      <c r="H3" s="6"/>
      <c r="I3" s="6"/>
    </row>
    <row r="4" spans="1:10">
      <c r="A4" s="6"/>
      <c r="B4" s="6"/>
      <c r="C4" s="6"/>
      <c r="D4" s="6"/>
      <c r="E4" s="6"/>
      <c r="F4" s="6"/>
      <c r="G4" s="6"/>
      <c r="H4" s="6"/>
      <c r="I4" s="6"/>
    </row>
    <row r="5" spans="1:10" ht="19.899999999999999" customHeight="1" thickBot="1">
      <c r="A5" s="13"/>
      <c r="B5" s="330" t="s">
        <v>47</v>
      </c>
      <c r="C5" s="13"/>
      <c r="D5" s="13"/>
      <c r="E5" s="14"/>
      <c r="F5" s="14" t="s">
        <v>0</v>
      </c>
      <c r="G5" s="14"/>
      <c r="H5" s="13"/>
      <c r="I5" s="13"/>
    </row>
    <row r="6" spans="1:10" ht="19.899999999999999" customHeight="1">
      <c r="A6" s="13"/>
      <c r="B6" s="315" t="s">
        <v>46</v>
      </c>
      <c r="C6" s="316"/>
      <c r="D6" s="317"/>
      <c r="E6" s="323">
        <f>測定表!AR53</f>
        <v>0</v>
      </c>
      <c r="F6" s="15"/>
      <c r="G6" s="13"/>
      <c r="H6" s="13"/>
      <c r="I6" s="13"/>
    </row>
    <row r="7" spans="1:10" ht="19.899999999999999" customHeight="1" thickBot="1">
      <c r="A7" s="13"/>
      <c r="B7" s="318"/>
      <c r="C7" s="313" t="s">
        <v>48</v>
      </c>
      <c r="D7" s="314"/>
      <c r="E7" s="329">
        <f>測定表!AW53</f>
        <v>0</v>
      </c>
      <c r="F7" s="16"/>
      <c r="G7" s="13"/>
      <c r="H7" s="13"/>
      <c r="I7" s="13"/>
    </row>
    <row r="8" spans="1:10" ht="10.15" customHeight="1">
      <c r="A8" s="13"/>
      <c r="B8" s="13"/>
      <c r="C8" s="13"/>
      <c r="D8" s="13"/>
      <c r="E8" s="13"/>
      <c r="F8" s="13"/>
      <c r="G8" s="13"/>
      <c r="H8" s="13"/>
      <c r="I8" s="13"/>
    </row>
    <row r="9" spans="1:10" ht="19.899999999999999" customHeight="1" thickBot="1">
      <c r="A9" s="13"/>
      <c r="B9" s="330" t="s">
        <v>49</v>
      </c>
      <c r="C9" s="13"/>
      <c r="D9" s="13"/>
      <c r="E9" s="13"/>
      <c r="F9" s="13"/>
      <c r="G9" s="13"/>
      <c r="H9" s="17" t="s">
        <v>0</v>
      </c>
      <c r="I9" s="13"/>
    </row>
    <row r="10" spans="1:10" ht="19.899999999999999" customHeight="1">
      <c r="A10" s="13"/>
      <c r="B10" s="713"/>
      <c r="C10" s="714"/>
      <c r="D10" s="715"/>
      <c r="E10" s="319" t="s">
        <v>50</v>
      </c>
      <c r="F10" s="320" t="s">
        <v>51</v>
      </c>
      <c r="G10" s="321" t="s">
        <v>52</v>
      </c>
      <c r="H10" s="324" t="s">
        <v>53</v>
      </c>
      <c r="I10" s="13"/>
    </row>
    <row r="11" spans="1:10" ht="19.899999999999999" customHeight="1">
      <c r="A11" s="13"/>
      <c r="B11" s="716" t="s">
        <v>54</v>
      </c>
      <c r="C11" s="717"/>
      <c r="D11" s="718"/>
      <c r="E11" s="325">
        <f>測定表!BE53+測定表!BU53</f>
        <v>0</v>
      </c>
      <c r="F11" s="326">
        <f>測定表!AW53</f>
        <v>0</v>
      </c>
      <c r="G11" s="327">
        <f>測定表!BC53</f>
        <v>0</v>
      </c>
      <c r="H11" s="328">
        <f>測定表!BU53</f>
        <v>0</v>
      </c>
      <c r="I11" s="13"/>
    </row>
    <row r="12" spans="1:10" ht="19.899999999999999" customHeight="1">
      <c r="A12" s="13"/>
      <c r="B12" s="311"/>
      <c r="C12" s="719" t="s">
        <v>55</v>
      </c>
      <c r="D12" s="720"/>
      <c r="E12" s="116">
        <f>SUM(F12:H12)</f>
        <v>0</v>
      </c>
      <c r="F12" s="96">
        <f>測定表!BY53</f>
        <v>0</v>
      </c>
      <c r="G12" s="97">
        <f>測定表!BZ53</f>
        <v>0</v>
      </c>
      <c r="H12" s="98">
        <f>測定表!CA53</f>
        <v>0</v>
      </c>
      <c r="I12" s="13"/>
    </row>
    <row r="13" spans="1:10" ht="19.899999999999999" customHeight="1" thickBot="1">
      <c r="A13" s="13"/>
      <c r="B13" s="312"/>
      <c r="C13" s="74"/>
      <c r="D13" s="18" t="s">
        <v>56</v>
      </c>
      <c r="E13" s="117">
        <f>SUM(F13:H13)</f>
        <v>0</v>
      </c>
      <c r="F13" s="99">
        <f>測定表!CC53</f>
        <v>0</v>
      </c>
      <c r="G13" s="100">
        <f>測定表!CD53</f>
        <v>0</v>
      </c>
      <c r="H13" s="101">
        <f>測定表!CE53</f>
        <v>0</v>
      </c>
      <c r="I13" s="13"/>
    </row>
    <row r="14" spans="1:10" ht="34.9" customHeight="1">
      <c r="A14" s="13"/>
      <c r="B14" s="9" t="s">
        <v>63</v>
      </c>
      <c r="C14" s="726" t="s">
        <v>461</v>
      </c>
      <c r="D14" s="726"/>
      <c r="E14" s="726"/>
      <c r="F14" s="726"/>
      <c r="G14" s="726"/>
      <c r="H14" s="726"/>
      <c r="I14" s="726"/>
      <c r="J14" s="726"/>
    </row>
    <row r="15" spans="1:10" ht="34.9" customHeight="1">
      <c r="A15" s="13"/>
      <c r="B15" s="9"/>
      <c r="C15" s="725" t="s">
        <v>462</v>
      </c>
      <c r="D15" s="725"/>
      <c r="E15" s="725"/>
      <c r="F15" s="725"/>
      <c r="G15" s="725"/>
      <c r="H15" s="725"/>
      <c r="I15" s="13"/>
    </row>
    <row r="16" spans="1:10" ht="34.9" customHeight="1">
      <c r="A16" s="13"/>
      <c r="B16" s="9"/>
      <c r="C16" s="712" t="s">
        <v>463</v>
      </c>
      <c r="D16" s="712"/>
      <c r="E16" s="712"/>
      <c r="F16" s="712"/>
      <c r="G16" s="712"/>
      <c r="H16" s="712"/>
      <c r="I16" s="13"/>
    </row>
    <row r="17" spans="1:10" ht="19.899999999999999" customHeight="1" thickBot="1">
      <c r="A17" s="13"/>
      <c r="B17" s="330" t="s">
        <v>57</v>
      </c>
      <c r="C17" s="13"/>
      <c r="D17" s="13"/>
      <c r="E17" s="17" t="s">
        <v>58</v>
      </c>
      <c r="F17" s="13"/>
      <c r="G17" s="13"/>
      <c r="H17" s="13"/>
      <c r="I17" s="13"/>
    </row>
    <row r="18" spans="1:10" ht="19.899999999999999" customHeight="1">
      <c r="A18" s="13"/>
      <c r="B18" s="721" t="s">
        <v>59</v>
      </c>
      <c r="C18" s="722"/>
      <c r="D18" s="722"/>
      <c r="E18" s="25" t="str">
        <f>IF(ISERROR($E$11/E6),"",$E$11/E6)</f>
        <v/>
      </c>
      <c r="F18" s="13"/>
      <c r="G18" s="13"/>
      <c r="H18" s="13"/>
      <c r="I18" s="13"/>
    </row>
    <row r="19" spans="1:10" ht="19.899999999999999" customHeight="1" thickBot="1">
      <c r="A19" s="13"/>
      <c r="B19" s="723" t="s">
        <v>60</v>
      </c>
      <c r="C19" s="724"/>
      <c r="D19" s="724"/>
      <c r="E19" s="26" t="str">
        <f>IF(ISERROR($E$11/E7),"",$E$11/E7)</f>
        <v/>
      </c>
      <c r="F19" s="13"/>
      <c r="G19" s="13"/>
      <c r="H19" s="13"/>
      <c r="I19" s="13"/>
    </row>
    <row r="20" spans="1:10" ht="10.15" customHeight="1">
      <c r="A20" s="13"/>
      <c r="B20" s="13"/>
      <c r="C20" s="13"/>
      <c r="D20" s="13"/>
      <c r="E20" s="13"/>
      <c r="F20" s="13"/>
      <c r="G20" s="13"/>
      <c r="H20" s="13"/>
      <c r="I20" s="13"/>
    </row>
    <row r="21" spans="1:10" ht="19.899999999999999" customHeight="1" thickBot="1">
      <c r="A21" s="13"/>
      <c r="B21" s="330" t="s">
        <v>61</v>
      </c>
      <c r="C21" s="13"/>
      <c r="D21" s="13"/>
      <c r="E21" s="13"/>
      <c r="F21" s="13"/>
      <c r="G21" s="13"/>
      <c r="H21" s="13"/>
      <c r="I21" s="13"/>
    </row>
    <row r="22" spans="1:10" ht="19.899999999999999" customHeight="1" thickBot="1">
      <c r="A22" s="13"/>
      <c r="B22" s="710">
        <f>測定表!CK53+測定表!CL53+測定表!CM53</f>
        <v>0</v>
      </c>
      <c r="C22" s="711"/>
      <c r="D22" s="13" t="s">
        <v>62</v>
      </c>
      <c r="E22" s="13"/>
      <c r="F22" s="13"/>
      <c r="G22" s="13"/>
      <c r="H22" s="13"/>
      <c r="I22" s="13"/>
    </row>
    <row r="23" spans="1:10" ht="10.15" customHeight="1">
      <c r="A23" s="19"/>
      <c r="B23" s="20"/>
      <c r="C23" s="21"/>
      <c r="D23" s="19"/>
      <c r="E23" s="19"/>
      <c r="F23" s="19"/>
      <c r="G23" s="19"/>
      <c r="H23" s="19"/>
      <c r="I23" s="19"/>
    </row>
    <row r="24" spans="1:10" ht="10.15" customHeight="1">
      <c r="A24" s="10"/>
      <c r="B24" s="12"/>
      <c r="C24" s="11"/>
      <c r="D24" s="10"/>
      <c r="E24" s="10"/>
      <c r="F24" s="10"/>
      <c r="G24" s="10"/>
      <c r="H24" s="10"/>
      <c r="I24" s="10"/>
    </row>
    <row r="25" spans="1:10" ht="34.9" customHeight="1">
      <c r="A25" s="6"/>
      <c r="B25" s="23" t="s">
        <v>63</v>
      </c>
      <c r="C25" s="712" t="s">
        <v>515</v>
      </c>
      <c r="D25" s="712"/>
      <c r="E25" s="712"/>
      <c r="F25" s="712"/>
      <c r="G25" s="712"/>
      <c r="H25" s="712"/>
      <c r="I25" s="712"/>
      <c r="J25" s="712"/>
    </row>
    <row r="26" spans="1:10">
      <c r="B26" s="22"/>
      <c r="C26" s="143"/>
      <c r="D26" s="143"/>
      <c r="E26" s="143"/>
      <c r="F26" s="143"/>
      <c r="G26" s="143"/>
      <c r="H26" s="143"/>
      <c r="I26" s="143"/>
    </row>
  </sheetData>
  <sheetProtection sheet="1" objects="1" scenarios="1"/>
  <mergeCells count="10">
    <mergeCell ref="B22:C22"/>
    <mergeCell ref="C25:J25"/>
    <mergeCell ref="B10:D10"/>
    <mergeCell ref="B11:D11"/>
    <mergeCell ref="C12:D12"/>
    <mergeCell ref="B18:D18"/>
    <mergeCell ref="B19:D19"/>
    <mergeCell ref="C15:H15"/>
    <mergeCell ref="C16:H16"/>
    <mergeCell ref="C14:J14"/>
  </mergeCells>
  <phoneticPr fontId="5"/>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50"/>
  <sheetViews>
    <sheetView zoomScaleNormal="100" workbookViewId="0"/>
  </sheetViews>
  <sheetFormatPr defaultRowHeight="13.5"/>
  <cols>
    <col min="1" max="1" width="4.625" style="36" customWidth="1"/>
    <col min="2" max="2" width="25.75" style="82" customWidth="1"/>
    <col min="3" max="4" width="11.75" style="38" customWidth="1"/>
    <col min="5" max="6" width="11.75" style="22" customWidth="1"/>
    <col min="7" max="7" width="1.75" style="22" customWidth="1"/>
    <col min="8" max="10" width="11.75" style="22" customWidth="1"/>
    <col min="11" max="11" width="1.75" style="22" customWidth="1"/>
    <col min="12" max="14" width="11.75" style="22" customWidth="1"/>
    <col min="15" max="15" width="1.75" style="22" customWidth="1"/>
    <col min="16" max="18" width="11.75" style="22" customWidth="1"/>
    <col min="19" max="19" width="1.75" style="22" customWidth="1"/>
    <col min="20" max="22" width="11.75" style="22" customWidth="1"/>
  </cols>
  <sheetData>
    <row r="1" spans="1:22" s="35" customFormat="1" ht="27.6" customHeight="1">
      <c r="A1" s="14" t="s">
        <v>415</v>
      </c>
      <c r="B1" s="81"/>
      <c r="C1" s="37"/>
      <c r="D1" s="37"/>
    </row>
    <row r="2" spans="1:22" s="22" customFormat="1" ht="13.15" customHeight="1">
      <c r="A2" s="36"/>
      <c r="B2" s="82"/>
      <c r="C2" s="135" t="str">
        <f>測定表!AW13</f>
        <v>J</v>
      </c>
      <c r="D2" s="36" t="str">
        <f>測定表!BC13</f>
        <v>M</v>
      </c>
      <c r="E2" s="36" t="str">
        <f>測定表!BU13</f>
        <v>V</v>
      </c>
      <c r="F2" s="36" t="str">
        <f>測定表!BW13</f>
        <v>W</v>
      </c>
      <c r="I2" s="36" t="str">
        <f>測定表!BZ13</f>
        <v>X</v>
      </c>
      <c r="M2" s="36" t="str">
        <f>測定表!CD13</f>
        <v>Y</v>
      </c>
      <c r="Q2" s="36" t="str">
        <f>測定表!CH13</f>
        <v>Z</v>
      </c>
      <c r="U2" s="36" t="str">
        <f>測定表!CL13</f>
        <v>AA</v>
      </c>
    </row>
    <row r="3" spans="1:22" s="22" customFormat="1" ht="13.9" customHeight="1">
      <c r="A3" s="630" t="s">
        <v>506</v>
      </c>
      <c r="B3" s="729" t="s">
        <v>507</v>
      </c>
      <c r="C3" s="731" t="s">
        <v>445</v>
      </c>
      <c r="D3" s="731" t="str">
        <f>測定表!BC14</f>
        <v>1次
生産誘発額</v>
      </c>
      <c r="E3" s="736" t="str">
        <f>測定表!BU14</f>
        <v>２次
生産誘発額</v>
      </c>
      <c r="F3" s="736" t="str">
        <f>測定表!BW14</f>
        <v>総合
生産誘発額</v>
      </c>
      <c r="G3" s="83"/>
      <c r="H3" s="738" t="str">
        <f>測定表!BY14</f>
        <v>粗付加価値誘発額</v>
      </c>
      <c r="I3" s="738"/>
      <c r="J3" s="738"/>
      <c r="K3" s="83"/>
      <c r="L3" s="739" t="str">
        <f>測定表!CC14</f>
        <v>雇用者所得誘発額</v>
      </c>
      <c r="M3" s="739"/>
      <c r="N3" s="739"/>
      <c r="O3" s="83"/>
      <c r="P3" s="733" t="str">
        <f>測定表!CG14</f>
        <v>就業誘発者数（人）</v>
      </c>
      <c r="Q3" s="734"/>
      <c r="R3" s="735"/>
      <c r="S3" s="83"/>
      <c r="T3" s="733" t="str">
        <f>測定表!CK14</f>
        <v>雇用誘発者数（人）</v>
      </c>
      <c r="U3" s="734"/>
      <c r="V3" s="735"/>
    </row>
    <row r="4" spans="1:22" s="22" customFormat="1" ht="13.9" customHeight="1">
      <c r="A4" s="631"/>
      <c r="B4" s="730"/>
      <c r="C4" s="732"/>
      <c r="D4" s="732"/>
      <c r="E4" s="737"/>
      <c r="F4" s="737"/>
      <c r="G4" s="83"/>
      <c r="H4" s="84" t="s">
        <v>68</v>
      </c>
      <c r="I4" s="84" t="s">
        <v>69</v>
      </c>
      <c r="J4" s="84" t="s">
        <v>70</v>
      </c>
      <c r="K4" s="83"/>
      <c r="L4" s="85" t="s">
        <v>68</v>
      </c>
      <c r="M4" s="85" t="s">
        <v>69</v>
      </c>
      <c r="N4" s="85" t="s">
        <v>70</v>
      </c>
      <c r="O4" s="83"/>
      <c r="P4" s="86" t="s">
        <v>68</v>
      </c>
      <c r="Q4" s="86" t="s">
        <v>69</v>
      </c>
      <c r="R4" s="86" t="s">
        <v>70</v>
      </c>
      <c r="S4" s="83"/>
      <c r="T4" s="86" t="s">
        <v>68</v>
      </c>
      <c r="U4" s="86" t="s">
        <v>69</v>
      </c>
      <c r="V4" s="86" t="s">
        <v>70</v>
      </c>
    </row>
    <row r="5" spans="1:22" s="10" customFormat="1" ht="12.4" customHeight="1">
      <c r="A5" s="185" t="s">
        <v>1</v>
      </c>
      <c r="B5" s="202" t="s">
        <v>477</v>
      </c>
      <c r="C5" s="236">
        <f>測定表!AW16</f>
        <v>0</v>
      </c>
      <c r="D5" s="236">
        <f>測定表!BC16</f>
        <v>0</v>
      </c>
      <c r="E5" s="236">
        <f>測定表!BU16</f>
        <v>0</v>
      </c>
      <c r="F5" s="236">
        <f>測定表!BW16</f>
        <v>0</v>
      </c>
      <c r="G5" s="239"/>
      <c r="H5" s="191">
        <f>測定表!BY16</f>
        <v>0</v>
      </c>
      <c r="I5" s="191">
        <f>測定表!BZ16</f>
        <v>0</v>
      </c>
      <c r="J5" s="191">
        <f>測定表!CA16</f>
        <v>0</v>
      </c>
      <c r="K5" s="239"/>
      <c r="L5" s="195">
        <f>測定表!CC16</f>
        <v>0</v>
      </c>
      <c r="M5" s="195">
        <f>測定表!CD16</f>
        <v>0</v>
      </c>
      <c r="N5" s="195">
        <f>測定表!CE16</f>
        <v>0</v>
      </c>
      <c r="O5" s="239"/>
      <c r="P5" s="198">
        <f>測定表!CG16</f>
        <v>0</v>
      </c>
      <c r="Q5" s="198">
        <f>測定表!CH16</f>
        <v>0</v>
      </c>
      <c r="R5" s="198">
        <f>測定表!CI16</f>
        <v>0</v>
      </c>
      <c r="S5" s="239"/>
      <c r="T5" s="198">
        <f>測定表!CK16</f>
        <v>0</v>
      </c>
      <c r="U5" s="198">
        <f>測定表!CL16</f>
        <v>0</v>
      </c>
      <c r="V5" s="198">
        <f>測定表!CM16</f>
        <v>0</v>
      </c>
    </row>
    <row r="6" spans="1:22" s="10" customFormat="1" ht="12.4" customHeight="1">
      <c r="A6" s="186" t="s">
        <v>2</v>
      </c>
      <c r="B6" s="203" t="s">
        <v>3</v>
      </c>
      <c r="C6" s="237">
        <f>測定表!AW17</f>
        <v>0</v>
      </c>
      <c r="D6" s="237">
        <f>測定表!BC17</f>
        <v>0</v>
      </c>
      <c r="E6" s="237">
        <f>測定表!BU17</f>
        <v>0</v>
      </c>
      <c r="F6" s="237">
        <f>測定表!BW17</f>
        <v>0</v>
      </c>
      <c r="G6" s="239"/>
      <c r="H6" s="192">
        <f>測定表!BY17</f>
        <v>0</v>
      </c>
      <c r="I6" s="192">
        <f>測定表!BZ17</f>
        <v>0</v>
      </c>
      <c r="J6" s="192">
        <f>測定表!CA17</f>
        <v>0</v>
      </c>
      <c r="K6" s="239"/>
      <c r="L6" s="196">
        <f>測定表!CC17</f>
        <v>0</v>
      </c>
      <c r="M6" s="196">
        <f>測定表!CD17</f>
        <v>0</v>
      </c>
      <c r="N6" s="196">
        <f>測定表!CE17</f>
        <v>0</v>
      </c>
      <c r="O6" s="239"/>
      <c r="P6" s="199">
        <f>測定表!CG17</f>
        <v>0</v>
      </c>
      <c r="Q6" s="199">
        <f>測定表!CH17</f>
        <v>0</v>
      </c>
      <c r="R6" s="199">
        <f>測定表!CI17</f>
        <v>0</v>
      </c>
      <c r="S6" s="239"/>
      <c r="T6" s="199">
        <f>測定表!CK17</f>
        <v>0</v>
      </c>
      <c r="U6" s="199">
        <f>測定表!CL17</f>
        <v>0</v>
      </c>
      <c r="V6" s="199">
        <f>測定表!CM17</f>
        <v>0</v>
      </c>
    </row>
    <row r="7" spans="1:22" s="10" customFormat="1" ht="12.4" customHeight="1">
      <c r="A7" s="186" t="s">
        <v>77</v>
      </c>
      <c r="B7" s="203" t="s">
        <v>78</v>
      </c>
      <c r="C7" s="237">
        <f>測定表!AW18</f>
        <v>0</v>
      </c>
      <c r="D7" s="237">
        <f>測定表!BC18</f>
        <v>0</v>
      </c>
      <c r="E7" s="237">
        <f>測定表!BU18</f>
        <v>0</v>
      </c>
      <c r="F7" s="237">
        <f>測定表!BW18</f>
        <v>0</v>
      </c>
      <c r="G7" s="239"/>
      <c r="H7" s="192">
        <f>測定表!BY18</f>
        <v>0</v>
      </c>
      <c r="I7" s="192">
        <f>測定表!BZ18</f>
        <v>0</v>
      </c>
      <c r="J7" s="192">
        <f>測定表!CA18</f>
        <v>0</v>
      </c>
      <c r="K7" s="239"/>
      <c r="L7" s="196">
        <f>測定表!CC18</f>
        <v>0</v>
      </c>
      <c r="M7" s="196">
        <f>測定表!CD18</f>
        <v>0</v>
      </c>
      <c r="N7" s="196">
        <f>測定表!CE18</f>
        <v>0</v>
      </c>
      <c r="O7" s="239"/>
      <c r="P7" s="199">
        <f>測定表!CG18</f>
        <v>0</v>
      </c>
      <c r="Q7" s="199">
        <f>測定表!CH18</f>
        <v>0</v>
      </c>
      <c r="R7" s="199">
        <f>測定表!CI18</f>
        <v>0</v>
      </c>
      <c r="S7" s="239"/>
      <c r="T7" s="199">
        <f>測定表!CK18</f>
        <v>0</v>
      </c>
      <c r="U7" s="199">
        <f>測定表!CL18</f>
        <v>0</v>
      </c>
      <c r="V7" s="199">
        <f>測定表!CM18</f>
        <v>0</v>
      </c>
    </row>
    <row r="8" spans="1:22" s="10" customFormat="1" ht="12.4" customHeight="1">
      <c r="A8" s="186" t="s">
        <v>79</v>
      </c>
      <c r="B8" s="203" t="s">
        <v>4</v>
      </c>
      <c r="C8" s="237">
        <f>測定表!AW19</f>
        <v>0</v>
      </c>
      <c r="D8" s="237">
        <f>測定表!BC19</f>
        <v>0</v>
      </c>
      <c r="E8" s="237">
        <f>測定表!BU19</f>
        <v>0</v>
      </c>
      <c r="F8" s="237">
        <f>測定表!BW19</f>
        <v>0</v>
      </c>
      <c r="G8" s="239"/>
      <c r="H8" s="192">
        <f>測定表!BY19</f>
        <v>0</v>
      </c>
      <c r="I8" s="192">
        <f>測定表!BZ19</f>
        <v>0</v>
      </c>
      <c r="J8" s="192">
        <f>測定表!CA19</f>
        <v>0</v>
      </c>
      <c r="K8" s="239"/>
      <c r="L8" s="196">
        <f>測定表!CC19</f>
        <v>0</v>
      </c>
      <c r="M8" s="196">
        <f>測定表!CD19</f>
        <v>0</v>
      </c>
      <c r="N8" s="196">
        <f>測定表!CE19</f>
        <v>0</v>
      </c>
      <c r="O8" s="239"/>
      <c r="P8" s="199">
        <f>測定表!CG19</f>
        <v>0</v>
      </c>
      <c r="Q8" s="199">
        <f>測定表!CH19</f>
        <v>0</v>
      </c>
      <c r="R8" s="199">
        <f>測定表!CI19</f>
        <v>0</v>
      </c>
      <c r="S8" s="239"/>
      <c r="T8" s="199">
        <f>測定表!CK19</f>
        <v>0</v>
      </c>
      <c r="U8" s="199">
        <f>測定表!CL19</f>
        <v>0</v>
      </c>
      <c r="V8" s="199">
        <f>測定表!CM19</f>
        <v>0</v>
      </c>
    </row>
    <row r="9" spans="1:22" s="10" customFormat="1" ht="12.4" customHeight="1">
      <c r="A9" s="186" t="s">
        <v>80</v>
      </c>
      <c r="B9" s="203" t="s">
        <v>5</v>
      </c>
      <c r="C9" s="237">
        <f>測定表!AW20</f>
        <v>0</v>
      </c>
      <c r="D9" s="237">
        <f>測定表!BC20</f>
        <v>0</v>
      </c>
      <c r="E9" s="237">
        <f>測定表!BU20</f>
        <v>0</v>
      </c>
      <c r="F9" s="237">
        <f>測定表!BW20</f>
        <v>0</v>
      </c>
      <c r="G9" s="239"/>
      <c r="H9" s="192">
        <f>測定表!BY20</f>
        <v>0</v>
      </c>
      <c r="I9" s="192">
        <f>測定表!BZ20</f>
        <v>0</v>
      </c>
      <c r="J9" s="192">
        <f>測定表!CA20</f>
        <v>0</v>
      </c>
      <c r="K9" s="239"/>
      <c r="L9" s="196">
        <f>測定表!CC20</f>
        <v>0</v>
      </c>
      <c r="M9" s="196">
        <f>測定表!CD20</f>
        <v>0</v>
      </c>
      <c r="N9" s="196">
        <f>測定表!CE20</f>
        <v>0</v>
      </c>
      <c r="O9" s="239"/>
      <c r="P9" s="199">
        <f>測定表!CG20</f>
        <v>0</v>
      </c>
      <c r="Q9" s="199">
        <f>測定表!CH20</f>
        <v>0</v>
      </c>
      <c r="R9" s="199">
        <f>測定表!CI20</f>
        <v>0</v>
      </c>
      <c r="S9" s="239"/>
      <c r="T9" s="199">
        <f>測定表!CK20</f>
        <v>0</v>
      </c>
      <c r="U9" s="199">
        <f>測定表!CL20</f>
        <v>0</v>
      </c>
      <c r="V9" s="199">
        <f>測定表!CM20</f>
        <v>0</v>
      </c>
    </row>
    <row r="10" spans="1:22" s="10" customFormat="1" ht="12.4" customHeight="1">
      <c r="A10" s="186" t="s">
        <v>81</v>
      </c>
      <c r="B10" s="203" t="s">
        <v>6</v>
      </c>
      <c r="C10" s="237">
        <f>測定表!AW21</f>
        <v>0</v>
      </c>
      <c r="D10" s="237">
        <f>測定表!BC21</f>
        <v>0</v>
      </c>
      <c r="E10" s="237">
        <f>測定表!BU21</f>
        <v>0</v>
      </c>
      <c r="F10" s="237">
        <f>測定表!BW21</f>
        <v>0</v>
      </c>
      <c r="G10" s="239"/>
      <c r="H10" s="192">
        <f>測定表!BY21</f>
        <v>0</v>
      </c>
      <c r="I10" s="192">
        <f>測定表!BZ21</f>
        <v>0</v>
      </c>
      <c r="J10" s="192">
        <f>測定表!CA21</f>
        <v>0</v>
      </c>
      <c r="K10" s="239"/>
      <c r="L10" s="196">
        <f>測定表!CC21</f>
        <v>0</v>
      </c>
      <c r="M10" s="196">
        <f>測定表!CD21</f>
        <v>0</v>
      </c>
      <c r="N10" s="196">
        <f>測定表!CE21</f>
        <v>0</v>
      </c>
      <c r="O10" s="239"/>
      <c r="P10" s="199">
        <f>測定表!CG21</f>
        <v>0</v>
      </c>
      <c r="Q10" s="199">
        <f>測定表!CH21</f>
        <v>0</v>
      </c>
      <c r="R10" s="199">
        <f>測定表!CI21</f>
        <v>0</v>
      </c>
      <c r="S10" s="239"/>
      <c r="T10" s="199">
        <f>測定表!CK21</f>
        <v>0</v>
      </c>
      <c r="U10" s="199">
        <f>測定表!CL21</f>
        <v>0</v>
      </c>
      <c r="V10" s="199">
        <f>測定表!CM21</f>
        <v>0</v>
      </c>
    </row>
    <row r="11" spans="1:22" s="10" customFormat="1" ht="12.4" customHeight="1">
      <c r="A11" s="186" t="s">
        <v>82</v>
      </c>
      <c r="B11" s="203" t="s">
        <v>7</v>
      </c>
      <c r="C11" s="237">
        <f>測定表!AW22</f>
        <v>0</v>
      </c>
      <c r="D11" s="237">
        <f>測定表!BC22</f>
        <v>0</v>
      </c>
      <c r="E11" s="237">
        <f>測定表!BU22</f>
        <v>0</v>
      </c>
      <c r="F11" s="237">
        <f>測定表!BW22</f>
        <v>0</v>
      </c>
      <c r="G11" s="239"/>
      <c r="H11" s="192">
        <f>測定表!BY22</f>
        <v>0</v>
      </c>
      <c r="I11" s="192">
        <f>測定表!BZ22</f>
        <v>0</v>
      </c>
      <c r="J11" s="192">
        <f>測定表!CA22</f>
        <v>0</v>
      </c>
      <c r="K11" s="239"/>
      <c r="L11" s="196">
        <f>測定表!CC22</f>
        <v>0</v>
      </c>
      <c r="M11" s="196">
        <f>測定表!CD22</f>
        <v>0</v>
      </c>
      <c r="N11" s="196">
        <f>測定表!CE22</f>
        <v>0</v>
      </c>
      <c r="O11" s="239"/>
      <c r="P11" s="199">
        <f>測定表!CG22</f>
        <v>0</v>
      </c>
      <c r="Q11" s="199">
        <f>測定表!CH22</f>
        <v>0</v>
      </c>
      <c r="R11" s="199">
        <f>測定表!CI22</f>
        <v>0</v>
      </c>
      <c r="S11" s="239"/>
      <c r="T11" s="199">
        <f>測定表!CK22</f>
        <v>0</v>
      </c>
      <c r="U11" s="199">
        <f>測定表!CL22</f>
        <v>0</v>
      </c>
      <c r="V11" s="199">
        <f>測定表!CM22</f>
        <v>0</v>
      </c>
    </row>
    <row r="12" spans="1:22" s="10" customFormat="1" ht="12.4" customHeight="1">
      <c r="A12" s="186" t="s">
        <v>83</v>
      </c>
      <c r="B12" s="203" t="s">
        <v>478</v>
      </c>
      <c r="C12" s="237">
        <f>測定表!AW23</f>
        <v>0</v>
      </c>
      <c r="D12" s="237">
        <f>測定表!BC23</f>
        <v>0</v>
      </c>
      <c r="E12" s="237">
        <f>測定表!BU23</f>
        <v>0</v>
      </c>
      <c r="F12" s="237">
        <f>測定表!BW23</f>
        <v>0</v>
      </c>
      <c r="G12" s="239"/>
      <c r="H12" s="192">
        <f>測定表!BY23</f>
        <v>0</v>
      </c>
      <c r="I12" s="192">
        <f>測定表!BZ23</f>
        <v>0</v>
      </c>
      <c r="J12" s="192">
        <f>測定表!CA23</f>
        <v>0</v>
      </c>
      <c r="K12" s="239"/>
      <c r="L12" s="196">
        <f>測定表!CC23</f>
        <v>0</v>
      </c>
      <c r="M12" s="196">
        <f>測定表!CD23</f>
        <v>0</v>
      </c>
      <c r="N12" s="196">
        <f>測定表!CE23</f>
        <v>0</v>
      </c>
      <c r="O12" s="239"/>
      <c r="P12" s="199">
        <f>測定表!CG23</f>
        <v>0</v>
      </c>
      <c r="Q12" s="199">
        <f>測定表!CH23</f>
        <v>0</v>
      </c>
      <c r="R12" s="199">
        <f>測定表!CI23</f>
        <v>0</v>
      </c>
      <c r="S12" s="239"/>
      <c r="T12" s="199">
        <f>測定表!CK23</f>
        <v>0</v>
      </c>
      <c r="U12" s="199">
        <f>測定表!CL23</f>
        <v>0</v>
      </c>
      <c r="V12" s="199">
        <f>測定表!CM23</f>
        <v>0</v>
      </c>
    </row>
    <row r="13" spans="1:22" s="10" customFormat="1" ht="12.4" customHeight="1">
      <c r="A13" s="186" t="s">
        <v>84</v>
      </c>
      <c r="B13" s="203" t="s">
        <v>8</v>
      </c>
      <c r="C13" s="237">
        <f>測定表!AW24</f>
        <v>0</v>
      </c>
      <c r="D13" s="237">
        <f>測定表!BC24</f>
        <v>0</v>
      </c>
      <c r="E13" s="237">
        <f>測定表!BU24</f>
        <v>0</v>
      </c>
      <c r="F13" s="237">
        <f>測定表!BW24</f>
        <v>0</v>
      </c>
      <c r="G13" s="239"/>
      <c r="H13" s="192">
        <f>測定表!BY24</f>
        <v>0</v>
      </c>
      <c r="I13" s="192">
        <f>測定表!BZ24</f>
        <v>0</v>
      </c>
      <c r="J13" s="192">
        <f>測定表!CA24</f>
        <v>0</v>
      </c>
      <c r="K13" s="239"/>
      <c r="L13" s="196">
        <f>測定表!CC24</f>
        <v>0</v>
      </c>
      <c r="M13" s="196">
        <f>測定表!CD24</f>
        <v>0</v>
      </c>
      <c r="N13" s="196">
        <f>測定表!CE24</f>
        <v>0</v>
      </c>
      <c r="O13" s="239"/>
      <c r="P13" s="199">
        <f>測定表!CG24</f>
        <v>0</v>
      </c>
      <c r="Q13" s="199">
        <f>測定表!CH24</f>
        <v>0</v>
      </c>
      <c r="R13" s="199">
        <f>測定表!CI24</f>
        <v>0</v>
      </c>
      <c r="S13" s="239"/>
      <c r="T13" s="199">
        <f>測定表!CK24</f>
        <v>0</v>
      </c>
      <c r="U13" s="199">
        <f>測定表!CL24</f>
        <v>0</v>
      </c>
      <c r="V13" s="199">
        <f>測定表!CM24</f>
        <v>0</v>
      </c>
    </row>
    <row r="14" spans="1:22" s="10" customFormat="1" ht="12.4" customHeight="1">
      <c r="A14" s="186" t="s">
        <v>85</v>
      </c>
      <c r="B14" s="203" t="s">
        <v>9</v>
      </c>
      <c r="C14" s="237">
        <f>測定表!AW25</f>
        <v>0</v>
      </c>
      <c r="D14" s="237">
        <f>測定表!BC25</f>
        <v>0</v>
      </c>
      <c r="E14" s="237">
        <f>測定表!BU25</f>
        <v>0</v>
      </c>
      <c r="F14" s="237">
        <f>測定表!BW25</f>
        <v>0</v>
      </c>
      <c r="G14" s="239"/>
      <c r="H14" s="192">
        <f>測定表!BY25</f>
        <v>0</v>
      </c>
      <c r="I14" s="192">
        <f>測定表!BZ25</f>
        <v>0</v>
      </c>
      <c r="J14" s="192">
        <f>測定表!CA25</f>
        <v>0</v>
      </c>
      <c r="K14" s="239"/>
      <c r="L14" s="196">
        <f>測定表!CC25</f>
        <v>0</v>
      </c>
      <c r="M14" s="196">
        <f>測定表!CD25</f>
        <v>0</v>
      </c>
      <c r="N14" s="196">
        <f>測定表!CE25</f>
        <v>0</v>
      </c>
      <c r="O14" s="239"/>
      <c r="P14" s="199">
        <f>測定表!CG25</f>
        <v>0</v>
      </c>
      <c r="Q14" s="199">
        <f>測定表!CH25</f>
        <v>0</v>
      </c>
      <c r="R14" s="199">
        <f>測定表!CI25</f>
        <v>0</v>
      </c>
      <c r="S14" s="239"/>
      <c r="T14" s="199">
        <f>測定表!CK25</f>
        <v>0</v>
      </c>
      <c r="U14" s="199">
        <f>測定表!CL25</f>
        <v>0</v>
      </c>
      <c r="V14" s="199">
        <f>測定表!CM25</f>
        <v>0</v>
      </c>
    </row>
    <row r="15" spans="1:22" s="10" customFormat="1" ht="12.4" customHeight="1">
      <c r="A15" s="186" t="s">
        <v>86</v>
      </c>
      <c r="B15" s="203" t="s">
        <v>10</v>
      </c>
      <c r="C15" s="237">
        <f>測定表!AW26</f>
        <v>0</v>
      </c>
      <c r="D15" s="237">
        <f>測定表!BC26</f>
        <v>0</v>
      </c>
      <c r="E15" s="237">
        <f>測定表!BU26</f>
        <v>0</v>
      </c>
      <c r="F15" s="237">
        <f>測定表!BW26</f>
        <v>0</v>
      </c>
      <c r="G15" s="239"/>
      <c r="H15" s="192">
        <f>測定表!BY26</f>
        <v>0</v>
      </c>
      <c r="I15" s="192">
        <f>測定表!BZ26</f>
        <v>0</v>
      </c>
      <c r="J15" s="192">
        <f>測定表!CA26</f>
        <v>0</v>
      </c>
      <c r="K15" s="239"/>
      <c r="L15" s="196">
        <f>測定表!CC26</f>
        <v>0</v>
      </c>
      <c r="M15" s="196">
        <f>測定表!CD26</f>
        <v>0</v>
      </c>
      <c r="N15" s="196">
        <f>測定表!CE26</f>
        <v>0</v>
      </c>
      <c r="O15" s="239"/>
      <c r="P15" s="199">
        <f>測定表!CG26</f>
        <v>0</v>
      </c>
      <c r="Q15" s="199">
        <f>測定表!CH26</f>
        <v>0</v>
      </c>
      <c r="R15" s="199">
        <f>測定表!CI26</f>
        <v>0</v>
      </c>
      <c r="S15" s="239"/>
      <c r="T15" s="199">
        <f>測定表!CK26</f>
        <v>0</v>
      </c>
      <c r="U15" s="199">
        <f>測定表!CL26</f>
        <v>0</v>
      </c>
      <c r="V15" s="199">
        <f>測定表!CM26</f>
        <v>0</v>
      </c>
    </row>
    <row r="16" spans="1:22" s="10" customFormat="1" ht="12.4" customHeight="1">
      <c r="A16" s="186" t="s">
        <v>87</v>
      </c>
      <c r="B16" s="203" t="s">
        <v>11</v>
      </c>
      <c r="C16" s="237">
        <f>測定表!AW27</f>
        <v>0</v>
      </c>
      <c r="D16" s="237">
        <f>測定表!BC27</f>
        <v>0</v>
      </c>
      <c r="E16" s="237">
        <f>測定表!BU27</f>
        <v>0</v>
      </c>
      <c r="F16" s="237">
        <f>測定表!BW27</f>
        <v>0</v>
      </c>
      <c r="G16" s="239"/>
      <c r="H16" s="192">
        <f>測定表!BY27</f>
        <v>0</v>
      </c>
      <c r="I16" s="192">
        <f>測定表!BZ27</f>
        <v>0</v>
      </c>
      <c r="J16" s="192">
        <f>測定表!CA27</f>
        <v>0</v>
      </c>
      <c r="K16" s="239"/>
      <c r="L16" s="196">
        <f>測定表!CC27</f>
        <v>0</v>
      </c>
      <c r="M16" s="196">
        <f>測定表!CD27</f>
        <v>0</v>
      </c>
      <c r="N16" s="196">
        <f>測定表!CE27</f>
        <v>0</v>
      </c>
      <c r="O16" s="239"/>
      <c r="P16" s="199">
        <f>測定表!CG27</f>
        <v>0</v>
      </c>
      <c r="Q16" s="199">
        <f>測定表!CH27</f>
        <v>0</v>
      </c>
      <c r="R16" s="199">
        <f>測定表!CI27</f>
        <v>0</v>
      </c>
      <c r="S16" s="239"/>
      <c r="T16" s="199">
        <f>測定表!CK27</f>
        <v>0</v>
      </c>
      <c r="U16" s="199">
        <f>測定表!CL27</f>
        <v>0</v>
      </c>
      <c r="V16" s="199">
        <f>測定表!CM27</f>
        <v>0</v>
      </c>
    </row>
    <row r="17" spans="1:22" s="10" customFormat="1" ht="12.4" customHeight="1">
      <c r="A17" s="186" t="s">
        <v>88</v>
      </c>
      <c r="B17" s="203" t="s">
        <v>89</v>
      </c>
      <c r="C17" s="237">
        <f>測定表!AW28</f>
        <v>0</v>
      </c>
      <c r="D17" s="237">
        <f>測定表!BC28</f>
        <v>0</v>
      </c>
      <c r="E17" s="237">
        <f>測定表!BU28</f>
        <v>0</v>
      </c>
      <c r="F17" s="237">
        <f>測定表!BW28</f>
        <v>0</v>
      </c>
      <c r="G17" s="239"/>
      <c r="H17" s="192">
        <f>測定表!BY28</f>
        <v>0</v>
      </c>
      <c r="I17" s="192">
        <f>測定表!BZ28</f>
        <v>0</v>
      </c>
      <c r="J17" s="192">
        <f>測定表!CA28</f>
        <v>0</v>
      </c>
      <c r="K17" s="239"/>
      <c r="L17" s="196">
        <f>測定表!CC28</f>
        <v>0</v>
      </c>
      <c r="M17" s="196">
        <f>測定表!CD28</f>
        <v>0</v>
      </c>
      <c r="N17" s="196">
        <f>測定表!CE28</f>
        <v>0</v>
      </c>
      <c r="O17" s="239"/>
      <c r="P17" s="199">
        <f>測定表!CG28</f>
        <v>0</v>
      </c>
      <c r="Q17" s="199">
        <f>測定表!CH28</f>
        <v>0</v>
      </c>
      <c r="R17" s="199">
        <f>測定表!CI28</f>
        <v>0</v>
      </c>
      <c r="S17" s="239"/>
      <c r="T17" s="199">
        <f>測定表!CK28</f>
        <v>0</v>
      </c>
      <c r="U17" s="199">
        <f>測定表!CL28</f>
        <v>0</v>
      </c>
      <c r="V17" s="199">
        <f>測定表!CM28</f>
        <v>0</v>
      </c>
    </row>
    <row r="18" spans="1:22" s="10" customFormat="1" ht="12.4" customHeight="1">
      <c r="A18" s="186" t="s">
        <v>90</v>
      </c>
      <c r="B18" s="203" t="s">
        <v>91</v>
      </c>
      <c r="C18" s="237">
        <f>測定表!AW29</f>
        <v>0</v>
      </c>
      <c r="D18" s="237">
        <f>測定表!BC29</f>
        <v>0</v>
      </c>
      <c r="E18" s="237">
        <f>測定表!BU29</f>
        <v>0</v>
      </c>
      <c r="F18" s="237">
        <f>測定表!BW29</f>
        <v>0</v>
      </c>
      <c r="G18" s="239"/>
      <c r="H18" s="192">
        <f>測定表!BY29</f>
        <v>0</v>
      </c>
      <c r="I18" s="192">
        <f>測定表!BZ29</f>
        <v>0</v>
      </c>
      <c r="J18" s="192">
        <f>測定表!CA29</f>
        <v>0</v>
      </c>
      <c r="K18" s="239"/>
      <c r="L18" s="196">
        <f>測定表!CC29</f>
        <v>0</v>
      </c>
      <c r="M18" s="196">
        <f>測定表!CD29</f>
        <v>0</v>
      </c>
      <c r="N18" s="196">
        <f>測定表!CE29</f>
        <v>0</v>
      </c>
      <c r="O18" s="239"/>
      <c r="P18" s="199">
        <f>測定表!CG29</f>
        <v>0</v>
      </c>
      <c r="Q18" s="199">
        <f>測定表!CH29</f>
        <v>0</v>
      </c>
      <c r="R18" s="199">
        <f>測定表!CI29</f>
        <v>0</v>
      </c>
      <c r="S18" s="239"/>
      <c r="T18" s="199">
        <f>測定表!CK29</f>
        <v>0</v>
      </c>
      <c r="U18" s="199">
        <f>測定表!CL29</f>
        <v>0</v>
      </c>
      <c r="V18" s="199">
        <f>測定表!CM29</f>
        <v>0</v>
      </c>
    </row>
    <row r="19" spans="1:22" s="10" customFormat="1" ht="12.4" customHeight="1">
      <c r="A19" s="186" t="s">
        <v>92</v>
      </c>
      <c r="B19" s="203" t="s">
        <v>93</v>
      </c>
      <c r="C19" s="237">
        <f>測定表!AW30</f>
        <v>0</v>
      </c>
      <c r="D19" s="237">
        <f>測定表!BC30</f>
        <v>0</v>
      </c>
      <c r="E19" s="237">
        <f>測定表!BU30</f>
        <v>0</v>
      </c>
      <c r="F19" s="237">
        <f>測定表!BW30</f>
        <v>0</v>
      </c>
      <c r="G19" s="239"/>
      <c r="H19" s="192">
        <f>測定表!BY30</f>
        <v>0</v>
      </c>
      <c r="I19" s="192">
        <f>測定表!BZ30</f>
        <v>0</v>
      </c>
      <c r="J19" s="192">
        <f>測定表!CA30</f>
        <v>0</v>
      </c>
      <c r="K19" s="239"/>
      <c r="L19" s="196">
        <f>測定表!CC30</f>
        <v>0</v>
      </c>
      <c r="M19" s="196">
        <f>測定表!CD30</f>
        <v>0</v>
      </c>
      <c r="N19" s="196">
        <f>測定表!CE30</f>
        <v>0</v>
      </c>
      <c r="O19" s="239"/>
      <c r="P19" s="199">
        <f>測定表!CG30</f>
        <v>0</v>
      </c>
      <c r="Q19" s="199">
        <f>測定表!CH30</f>
        <v>0</v>
      </c>
      <c r="R19" s="199">
        <f>測定表!CI30</f>
        <v>0</v>
      </c>
      <c r="S19" s="239"/>
      <c r="T19" s="199">
        <f>測定表!CK30</f>
        <v>0</v>
      </c>
      <c r="U19" s="199">
        <f>測定表!CL30</f>
        <v>0</v>
      </c>
      <c r="V19" s="199">
        <f>測定表!CM30</f>
        <v>0</v>
      </c>
    </row>
    <row r="20" spans="1:22" s="10" customFormat="1" ht="12.4" customHeight="1">
      <c r="A20" s="186" t="s">
        <v>94</v>
      </c>
      <c r="B20" s="203" t="s">
        <v>95</v>
      </c>
      <c r="C20" s="237">
        <f>測定表!AW31</f>
        <v>0</v>
      </c>
      <c r="D20" s="237">
        <f>測定表!BC31</f>
        <v>0</v>
      </c>
      <c r="E20" s="237">
        <f>測定表!BU31</f>
        <v>0</v>
      </c>
      <c r="F20" s="237">
        <f>測定表!BW31</f>
        <v>0</v>
      </c>
      <c r="G20" s="239"/>
      <c r="H20" s="192">
        <f>測定表!BY31</f>
        <v>0</v>
      </c>
      <c r="I20" s="192">
        <f>測定表!BZ31</f>
        <v>0</v>
      </c>
      <c r="J20" s="192">
        <f>測定表!CA31</f>
        <v>0</v>
      </c>
      <c r="K20" s="239"/>
      <c r="L20" s="196">
        <f>測定表!CC31</f>
        <v>0</v>
      </c>
      <c r="M20" s="196">
        <f>測定表!CD31</f>
        <v>0</v>
      </c>
      <c r="N20" s="196">
        <f>測定表!CE31</f>
        <v>0</v>
      </c>
      <c r="O20" s="239"/>
      <c r="P20" s="199">
        <f>測定表!CG31</f>
        <v>0</v>
      </c>
      <c r="Q20" s="199">
        <f>測定表!CH31</f>
        <v>0</v>
      </c>
      <c r="R20" s="199">
        <f>測定表!CI31</f>
        <v>0</v>
      </c>
      <c r="S20" s="239"/>
      <c r="T20" s="199">
        <f>測定表!CK31</f>
        <v>0</v>
      </c>
      <c r="U20" s="199">
        <f>測定表!CL31</f>
        <v>0</v>
      </c>
      <c r="V20" s="199">
        <f>測定表!CM31</f>
        <v>0</v>
      </c>
    </row>
    <row r="21" spans="1:22" s="10" customFormat="1" ht="12.4" customHeight="1">
      <c r="A21" s="186" t="s">
        <v>96</v>
      </c>
      <c r="B21" s="203" t="s">
        <v>12</v>
      </c>
      <c r="C21" s="237">
        <f>測定表!AW32</f>
        <v>0</v>
      </c>
      <c r="D21" s="237">
        <f>測定表!BC32</f>
        <v>0</v>
      </c>
      <c r="E21" s="237">
        <f>測定表!BU32</f>
        <v>0</v>
      </c>
      <c r="F21" s="237">
        <f>測定表!BW32</f>
        <v>0</v>
      </c>
      <c r="G21" s="239"/>
      <c r="H21" s="192">
        <f>測定表!BY32</f>
        <v>0</v>
      </c>
      <c r="I21" s="192">
        <f>測定表!BZ32</f>
        <v>0</v>
      </c>
      <c r="J21" s="192">
        <f>測定表!CA32</f>
        <v>0</v>
      </c>
      <c r="K21" s="239"/>
      <c r="L21" s="196">
        <f>測定表!CC32</f>
        <v>0</v>
      </c>
      <c r="M21" s="196">
        <f>測定表!CD32</f>
        <v>0</v>
      </c>
      <c r="N21" s="196">
        <f>測定表!CE32</f>
        <v>0</v>
      </c>
      <c r="O21" s="239"/>
      <c r="P21" s="199">
        <f>測定表!CG32</f>
        <v>0</v>
      </c>
      <c r="Q21" s="199">
        <f>測定表!CH32</f>
        <v>0</v>
      </c>
      <c r="R21" s="199">
        <f>測定表!CI32</f>
        <v>0</v>
      </c>
      <c r="S21" s="239"/>
      <c r="T21" s="199">
        <f>測定表!CK32</f>
        <v>0</v>
      </c>
      <c r="U21" s="199">
        <f>測定表!CL32</f>
        <v>0</v>
      </c>
      <c r="V21" s="199">
        <f>測定表!CM32</f>
        <v>0</v>
      </c>
    </row>
    <row r="22" spans="1:22" s="10" customFormat="1" ht="12.4" customHeight="1">
      <c r="A22" s="186" t="s">
        <v>97</v>
      </c>
      <c r="B22" s="203" t="s">
        <v>479</v>
      </c>
      <c r="C22" s="237">
        <f>測定表!AW33</f>
        <v>0</v>
      </c>
      <c r="D22" s="237">
        <f>測定表!BC33</f>
        <v>0</v>
      </c>
      <c r="E22" s="237">
        <f>測定表!BU33</f>
        <v>0</v>
      </c>
      <c r="F22" s="237">
        <f>測定表!BW33</f>
        <v>0</v>
      </c>
      <c r="G22" s="239"/>
      <c r="H22" s="192">
        <f>測定表!BY33</f>
        <v>0</v>
      </c>
      <c r="I22" s="192">
        <f>測定表!BZ33</f>
        <v>0</v>
      </c>
      <c r="J22" s="192">
        <f>測定表!CA33</f>
        <v>0</v>
      </c>
      <c r="K22" s="239"/>
      <c r="L22" s="196">
        <f>測定表!CC33</f>
        <v>0</v>
      </c>
      <c r="M22" s="196">
        <f>測定表!CD33</f>
        <v>0</v>
      </c>
      <c r="N22" s="196">
        <f>測定表!CE33</f>
        <v>0</v>
      </c>
      <c r="O22" s="239"/>
      <c r="P22" s="199">
        <f>測定表!CG33</f>
        <v>0</v>
      </c>
      <c r="Q22" s="199">
        <f>測定表!CH33</f>
        <v>0</v>
      </c>
      <c r="R22" s="199">
        <f>測定表!CI33</f>
        <v>0</v>
      </c>
      <c r="S22" s="239"/>
      <c r="T22" s="199">
        <f>測定表!CK33</f>
        <v>0</v>
      </c>
      <c r="U22" s="199">
        <f>測定表!CL33</f>
        <v>0</v>
      </c>
      <c r="V22" s="199">
        <f>測定表!CM33</f>
        <v>0</v>
      </c>
    </row>
    <row r="23" spans="1:22" s="10" customFormat="1" ht="12.4" customHeight="1">
      <c r="A23" s="186" t="s">
        <v>98</v>
      </c>
      <c r="B23" s="204" t="s">
        <v>35</v>
      </c>
      <c r="C23" s="237">
        <f>測定表!AW34</f>
        <v>0</v>
      </c>
      <c r="D23" s="237">
        <f>測定表!BC34</f>
        <v>0</v>
      </c>
      <c r="E23" s="237">
        <f>測定表!BU34</f>
        <v>0</v>
      </c>
      <c r="F23" s="237">
        <f>測定表!BW34</f>
        <v>0</v>
      </c>
      <c r="G23" s="239"/>
      <c r="H23" s="192">
        <f>測定表!BY34</f>
        <v>0</v>
      </c>
      <c r="I23" s="192">
        <f>測定表!BZ34</f>
        <v>0</v>
      </c>
      <c r="J23" s="192">
        <f>測定表!CA34</f>
        <v>0</v>
      </c>
      <c r="K23" s="239"/>
      <c r="L23" s="196">
        <f>測定表!CC34</f>
        <v>0</v>
      </c>
      <c r="M23" s="196">
        <f>測定表!CD34</f>
        <v>0</v>
      </c>
      <c r="N23" s="196">
        <f>測定表!CE34</f>
        <v>0</v>
      </c>
      <c r="O23" s="239"/>
      <c r="P23" s="199">
        <f>測定表!CG34</f>
        <v>0</v>
      </c>
      <c r="Q23" s="199">
        <f>測定表!CH34</f>
        <v>0</v>
      </c>
      <c r="R23" s="199">
        <f>測定表!CI34</f>
        <v>0</v>
      </c>
      <c r="S23" s="239"/>
      <c r="T23" s="199">
        <f>測定表!CK34</f>
        <v>0</v>
      </c>
      <c r="U23" s="199">
        <f>測定表!CL34</f>
        <v>0</v>
      </c>
      <c r="V23" s="199">
        <f>測定表!CM34</f>
        <v>0</v>
      </c>
    </row>
    <row r="24" spans="1:22" s="10" customFormat="1" ht="12.4" customHeight="1">
      <c r="A24" s="186" t="s">
        <v>99</v>
      </c>
      <c r="B24" s="203" t="s">
        <v>25</v>
      </c>
      <c r="C24" s="237">
        <f>測定表!AW35</f>
        <v>0</v>
      </c>
      <c r="D24" s="237">
        <f>測定表!BC35</f>
        <v>0</v>
      </c>
      <c r="E24" s="237">
        <f>測定表!BU35</f>
        <v>0</v>
      </c>
      <c r="F24" s="237">
        <f>測定表!BW35</f>
        <v>0</v>
      </c>
      <c r="G24" s="239"/>
      <c r="H24" s="192">
        <f>測定表!BY35</f>
        <v>0</v>
      </c>
      <c r="I24" s="192">
        <f>測定表!BZ35</f>
        <v>0</v>
      </c>
      <c r="J24" s="192">
        <f>測定表!CA35</f>
        <v>0</v>
      </c>
      <c r="K24" s="239"/>
      <c r="L24" s="196">
        <f>測定表!CC35</f>
        <v>0</v>
      </c>
      <c r="M24" s="196">
        <f>測定表!CD35</f>
        <v>0</v>
      </c>
      <c r="N24" s="196">
        <f>測定表!CE35</f>
        <v>0</v>
      </c>
      <c r="O24" s="239"/>
      <c r="P24" s="199">
        <f>測定表!CG35</f>
        <v>0</v>
      </c>
      <c r="Q24" s="199">
        <f>測定表!CH35</f>
        <v>0</v>
      </c>
      <c r="R24" s="199">
        <f>測定表!CI35</f>
        <v>0</v>
      </c>
      <c r="S24" s="239"/>
      <c r="T24" s="199">
        <f>測定表!CK35</f>
        <v>0</v>
      </c>
      <c r="U24" s="199">
        <f>測定表!CL35</f>
        <v>0</v>
      </c>
      <c r="V24" s="199">
        <f>測定表!CM35</f>
        <v>0</v>
      </c>
    </row>
    <row r="25" spans="1:22" s="10" customFormat="1" ht="12.4" customHeight="1">
      <c r="A25" s="186" t="s">
        <v>100</v>
      </c>
      <c r="B25" s="203" t="s">
        <v>26</v>
      </c>
      <c r="C25" s="237">
        <f>測定表!AW36</f>
        <v>0</v>
      </c>
      <c r="D25" s="237">
        <f>測定表!BC36</f>
        <v>0</v>
      </c>
      <c r="E25" s="237">
        <f>測定表!BU36</f>
        <v>0</v>
      </c>
      <c r="F25" s="237">
        <f>測定表!BW36</f>
        <v>0</v>
      </c>
      <c r="G25" s="239"/>
      <c r="H25" s="192">
        <f>測定表!BY36</f>
        <v>0</v>
      </c>
      <c r="I25" s="192">
        <f>測定表!BZ36</f>
        <v>0</v>
      </c>
      <c r="J25" s="192">
        <f>測定表!CA36</f>
        <v>0</v>
      </c>
      <c r="K25" s="239"/>
      <c r="L25" s="196">
        <f>測定表!CC36</f>
        <v>0</v>
      </c>
      <c r="M25" s="196">
        <f>測定表!CD36</f>
        <v>0</v>
      </c>
      <c r="N25" s="196">
        <f>測定表!CE36</f>
        <v>0</v>
      </c>
      <c r="O25" s="239"/>
      <c r="P25" s="199">
        <f>測定表!CG36</f>
        <v>0</v>
      </c>
      <c r="Q25" s="199">
        <f>測定表!CH36</f>
        <v>0</v>
      </c>
      <c r="R25" s="199">
        <f>測定表!CI36</f>
        <v>0</v>
      </c>
      <c r="S25" s="239"/>
      <c r="T25" s="199">
        <f>測定表!CK36</f>
        <v>0</v>
      </c>
      <c r="U25" s="199">
        <f>測定表!CL36</f>
        <v>0</v>
      </c>
      <c r="V25" s="199">
        <f>測定表!CM36</f>
        <v>0</v>
      </c>
    </row>
    <row r="26" spans="1:22" s="10" customFormat="1" ht="12.4" customHeight="1">
      <c r="A26" s="186" t="s">
        <v>101</v>
      </c>
      <c r="B26" s="203" t="s">
        <v>812</v>
      </c>
      <c r="C26" s="237">
        <f>測定表!AW37</f>
        <v>0</v>
      </c>
      <c r="D26" s="237">
        <f>測定表!BC37</f>
        <v>0</v>
      </c>
      <c r="E26" s="237">
        <f>測定表!BU37</f>
        <v>0</v>
      </c>
      <c r="F26" s="237">
        <f>測定表!BW37</f>
        <v>0</v>
      </c>
      <c r="G26" s="239"/>
      <c r="H26" s="192">
        <f>測定表!BY37</f>
        <v>0</v>
      </c>
      <c r="I26" s="192">
        <f>測定表!BZ37</f>
        <v>0</v>
      </c>
      <c r="J26" s="192">
        <f>測定表!CA37</f>
        <v>0</v>
      </c>
      <c r="K26" s="239"/>
      <c r="L26" s="196">
        <f>測定表!CC37</f>
        <v>0</v>
      </c>
      <c r="M26" s="196">
        <f>測定表!CD37</f>
        <v>0</v>
      </c>
      <c r="N26" s="196">
        <f>測定表!CE37</f>
        <v>0</v>
      </c>
      <c r="O26" s="239"/>
      <c r="P26" s="199">
        <f>測定表!CG37</f>
        <v>0</v>
      </c>
      <c r="Q26" s="199">
        <f>測定表!CH37</f>
        <v>0</v>
      </c>
      <c r="R26" s="199">
        <f>測定表!CI37</f>
        <v>0</v>
      </c>
      <c r="S26" s="239"/>
      <c r="T26" s="199">
        <f>測定表!CK37</f>
        <v>0</v>
      </c>
      <c r="U26" s="199">
        <f>測定表!CL37</f>
        <v>0</v>
      </c>
      <c r="V26" s="199">
        <f>測定表!CM37</f>
        <v>0</v>
      </c>
    </row>
    <row r="27" spans="1:22" s="10" customFormat="1" ht="12.4" customHeight="1">
      <c r="A27" s="186" t="s">
        <v>102</v>
      </c>
      <c r="B27" s="203" t="s">
        <v>103</v>
      </c>
      <c r="C27" s="237">
        <f>測定表!AW38</f>
        <v>0</v>
      </c>
      <c r="D27" s="237">
        <f>測定表!BC38</f>
        <v>0</v>
      </c>
      <c r="E27" s="237">
        <f>測定表!BU38</f>
        <v>0</v>
      </c>
      <c r="F27" s="237">
        <f>測定表!BW38</f>
        <v>0</v>
      </c>
      <c r="G27" s="239"/>
      <c r="H27" s="192">
        <f>測定表!BY38</f>
        <v>0</v>
      </c>
      <c r="I27" s="192">
        <f>測定表!BZ38</f>
        <v>0</v>
      </c>
      <c r="J27" s="192">
        <f>測定表!CA38</f>
        <v>0</v>
      </c>
      <c r="K27" s="239"/>
      <c r="L27" s="196">
        <f>測定表!CC38</f>
        <v>0</v>
      </c>
      <c r="M27" s="196">
        <f>測定表!CD38</f>
        <v>0</v>
      </c>
      <c r="N27" s="196">
        <f>測定表!CE38</f>
        <v>0</v>
      </c>
      <c r="O27" s="239"/>
      <c r="P27" s="199">
        <f>測定表!CG38</f>
        <v>0</v>
      </c>
      <c r="Q27" s="199">
        <f>測定表!CH38</f>
        <v>0</v>
      </c>
      <c r="R27" s="199">
        <f>測定表!CI38</f>
        <v>0</v>
      </c>
      <c r="S27" s="239"/>
      <c r="T27" s="199">
        <f>測定表!CK38</f>
        <v>0</v>
      </c>
      <c r="U27" s="199">
        <f>測定表!CL38</f>
        <v>0</v>
      </c>
      <c r="V27" s="199">
        <f>測定表!CM38</f>
        <v>0</v>
      </c>
    </row>
    <row r="28" spans="1:22" s="10" customFormat="1" ht="12.4" customHeight="1">
      <c r="A28" s="186" t="s">
        <v>104</v>
      </c>
      <c r="B28" s="203" t="s">
        <v>105</v>
      </c>
      <c r="C28" s="237">
        <f>測定表!AW39</f>
        <v>0</v>
      </c>
      <c r="D28" s="237">
        <f>測定表!BC39</f>
        <v>0</v>
      </c>
      <c r="E28" s="237">
        <f>測定表!BU39</f>
        <v>0</v>
      </c>
      <c r="F28" s="237">
        <f>測定表!BW39</f>
        <v>0</v>
      </c>
      <c r="G28" s="239"/>
      <c r="H28" s="192">
        <f>測定表!BY39</f>
        <v>0</v>
      </c>
      <c r="I28" s="192">
        <f>測定表!BZ39</f>
        <v>0</v>
      </c>
      <c r="J28" s="192">
        <f>測定表!CA39</f>
        <v>0</v>
      </c>
      <c r="K28" s="239"/>
      <c r="L28" s="196">
        <f>測定表!CC39</f>
        <v>0</v>
      </c>
      <c r="M28" s="196">
        <f>測定表!CD39</f>
        <v>0</v>
      </c>
      <c r="N28" s="196">
        <f>測定表!CE39</f>
        <v>0</v>
      </c>
      <c r="O28" s="239"/>
      <c r="P28" s="199">
        <f>測定表!CG39</f>
        <v>0</v>
      </c>
      <c r="Q28" s="199">
        <f>測定表!CH39</f>
        <v>0</v>
      </c>
      <c r="R28" s="199">
        <f>測定表!CI39</f>
        <v>0</v>
      </c>
      <c r="S28" s="239"/>
      <c r="T28" s="199">
        <f>測定表!CK39</f>
        <v>0</v>
      </c>
      <c r="U28" s="199">
        <f>測定表!CL39</f>
        <v>0</v>
      </c>
      <c r="V28" s="199">
        <f>測定表!CM39</f>
        <v>0</v>
      </c>
    </row>
    <row r="29" spans="1:22" s="10" customFormat="1" ht="12.4" customHeight="1">
      <c r="A29" s="186" t="s">
        <v>106</v>
      </c>
      <c r="B29" s="203" t="s">
        <v>27</v>
      </c>
      <c r="C29" s="237">
        <f>測定表!AW40</f>
        <v>0</v>
      </c>
      <c r="D29" s="237">
        <f>測定表!BC40</f>
        <v>0</v>
      </c>
      <c r="E29" s="237">
        <f>測定表!BU40</f>
        <v>0</v>
      </c>
      <c r="F29" s="237">
        <f>測定表!BW40</f>
        <v>0</v>
      </c>
      <c r="G29" s="239"/>
      <c r="H29" s="192">
        <f>測定表!BY40</f>
        <v>0</v>
      </c>
      <c r="I29" s="192">
        <f>測定表!BZ40</f>
        <v>0</v>
      </c>
      <c r="J29" s="192">
        <f>測定表!CA40</f>
        <v>0</v>
      </c>
      <c r="K29" s="239"/>
      <c r="L29" s="196">
        <f>測定表!CC40</f>
        <v>0</v>
      </c>
      <c r="M29" s="196">
        <f>測定表!CD40</f>
        <v>0</v>
      </c>
      <c r="N29" s="196">
        <f>測定表!CE40</f>
        <v>0</v>
      </c>
      <c r="O29" s="239"/>
      <c r="P29" s="199">
        <f>測定表!CG40</f>
        <v>0</v>
      </c>
      <c r="Q29" s="199">
        <f>測定表!CH40</f>
        <v>0</v>
      </c>
      <c r="R29" s="199">
        <f>測定表!CI40</f>
        <v>0</v>
      </c>
      <c r="S29" s="239"/>
      <c r="T29" s="199">
        <f>測定表!CK40</f>
        <v>0</v>
      </c>
      <c r="U29" s="199">
        <f>測定表!CL40</f>
        <v>0</v>
      </c>
      <c r="V29" s="199">
        <f>測定表!CM40</f>
        <v>0</v>
      </c>
    </row>
    <row r="30" spans="1:22" s="10" customFormat="1" ht="12.4" customHeight="1">
      <c r="A30" s="186" t="s">
        <v>107</v>
      </c>
      <c r="B30" s="203" t="s">
        <v>28</v>
      </c>
      <c r="C30" s="237">
        <f>測定表!AW41</f>
        <v>0</v>
      </c>
      <c r="D30" s="237">
        <f>測定表!BC41</f>
        <v>0</v>
      </c>
      <c r="E30" s="237">
        <f>測定表!BU41</f>
        <v>0</v>
      </c>
      <c r="F30" s="237">
        <f>測定表!BW41</f>
        <v>0</v>
      </c>
      <c r="G30" s="239"/>
      <c r="H30" s="192">
        <f>測定表!BY41</f>
        <v>0</v>
      </c>
      <c r="I30" s="192">
        <f>測定表!BZ41</f>
        <v>0</v>
      </c>
      <c r="J30" s="192">
        <f>測定表!CA41</f>
        <v>0</v>
      </c>
      <c r="K30" s="239"/>
      <c r="L30" s="196">
        <f>測定表!CC41</f>
        <v>0</v>
      </c>
      <c r="M30" s="196">
        <f>測定表!CD41</f>
        <v>0</v>
      </c>
      <c r="N30" s="196">
        <f>測定表!CE41</f>
        <v>0</v>
      </c>
      <c r="O30" s="239"/>
      <c r="P30" s="199">
        <f>測定表!CG41</f>
        <v>0</v>
      </c>
      <c r="Q30" s="199">
        <f>測定表!CH41</f>
        <v>0</v>
      </c>
      <c r="R30" s="199">
        <f>測定表!CI41</f>
        <v>0</v>
      </c>
      <c r="S30" s="239"/>
      <c r="T30" s="199">
        <f>測定表!CK41</f>
        <v>0</v>
      </c>
      <c r="U30" s="199">
        <f>測定表!CL41</f>
        <v>0</v>
      </c>
      <c r="V30" s="199">
        <f>測定表!CM41</f>
        <v>0</v>
      </c>
    </row>
    <row r="31" spans="1:22" s="10" customFormat="1" ht="12.4" customHeight="1">
      <c r="A31" s="186" t="s">
        <v>108</v>
      </c>
      <c r="B31" s="203" t="s">
        <v>29</v>
      </c>
      <c r="C31" s="237">
        <f>測定表!AW42</f>
        <v>0</v>
      </c>
      <c r="D31" s="237">
        <f>測定表!BC42</f>
        <v>0</v>
      </c>
      <c r="E31" s="237">
        <f>測定表!BU42</f>
        <v>0</v>
      </c>
      <c r="F31" s="237">
        <f>測定表!BW42</f>
        <v>0</v>
      </c>
      <c r="G31" s="239"/>
      <c r="H31" s="192">
        <f>測定表!BY42</f>
        <v>0</v>
      </c>
      <c r="I31" s="192">
        <f>測定表!BZ42</f>
        <v>0</v>
      </c>
      <c r="J31" s="192">
        <f>測定表!CA42</f>
        <v>0</v>
      </c>
      <c r="K31" s="239"/>
      <c r="L31" s="196">
        <f>測定表!CC42</f>
        <v>0</v>
      </c>
      <c r="M31" s="196">
        <f>測定表!CD42</f>
        <v>0</v>
      </c>
      <c r="N31" s="196">
        <f>測定表!CE42</f>
        <v>0</v>
      </c>
      <c r="O31" s="239"/>
      <c r="P31" s="199">
        <f>測定表!CG42</f>
        <v>0</v>
      </c>
      <c r="Q31" s="199">
        <f>測定表!CH42</f>
        <v>0</v>
      </c>
      <c r="R31" s="199">
        <f>測定表!CI42</f>
        <v>0</v>
      </c>
      <c r="S31" s="239"/>
      <c r="T31" s="199">
        <f>測定表!CK42</f>
        <v>0</v>
      </c>
      <c r="U31" s="199">
        <f>測定表!CL42</f>
        <v>0</v>
      </c>
      <c r="V31" s="199">
        <f>測定表!CM42</f>
        <v>0</v>
      </c>
    </row>
    <row r="32" spans="1:22" s="10" customFormat="1" ht="12.4" customHeight="1">
      <c r="A32" s="186" t="s">
        <v>109</v>
      </c>
      <c r="B32" s="203" t="s">
        <v>110</v>
      </c>
      <c r="C32" s="237">
        <f>測定表!AW43</f>
        <v>0</v>
      </c>
      <c r="D32" s="237">
        <f>測定表!BC43</f>
        <v>0</v>
      </c>
      <c r="E32" s="237">
        <f>測定表!BU43</f>
        <v>0</v>
      </c>
      <c r="F32" s="237">
        <f>測定表!BW43</f>
        <v>0</v>
      </c>
      <c r="G32" s="239"/>
      <c r="H32" s="192">
        <f>測定表!BY43</f>
        <v>0</v>
      </c>
      <c r="I32" s="192">
        <f>測定表!BZ43</f>
        <v>0</v>
      </c>
      <c r="J32" s="192">
        <f>測定表!CA43</f>
        <v>0</v>
      </c>
      <c r="K32" s="239"/>
      <c r="L32" s="196">
        <f>測定表!CC43</f>
        <v>0</v>
      </c>
      <c r="M32" s="196">
        <f>測定表!CD43</f>
        <v>0</v>
      </c>
      <c r="N32" s="196">
        <f>測定表!CE43</f>
        <v>0</v>
      </c>
      <c r="O32" s="239"/>
      <c r="P32" s="199">
        <f>測定表!CG43</f>
        <v>0</v>
      </c>
      <c r="Q32" s="199">
        <f>測定表!CH43</f>
        <v>0</v>
      </c>
      <c r="R32" s="199">
        <f>測定表!CI43</f>
        <v>0</v>
      </c>
      <c r="S32" s="239"/>
      <c r="T32" s="199">
        <f>測定表!CK43</f>
        <v>0</v>
      </c>
      <c r="U32" s="199">
        <f>測定表!CL43</f>
        <v>0</v>
      </c>
      <c r="V32" s="199">
        <f>測定表!CM43</f>
        <v>0</v>
      </c>
    </row>
    <row r="33" spans="1:22" s="10" customFormat="1" ht="12.4" customHeight="1">
      <c r="A33" s="186" t="s">
        <v>111</v>
      </c>
      <c r="B33" s="203" t="s">
        <v>112</v>
      </c>
      <c r="C33" s="237">
        <f>測定表!AW44</f>
        <v>0</v>
      </c>
      <c r="D33" s="237">
        <f>測定表!BC44</f>
        <v>0</v>
      </c>
      <c r="E33" s="237">
        <f>測定表!BU44</f>
        <v>0</v>
      </c>
      <c r="F33" s="237">
        <f>測定表!BW44</f>
        <v>0</v>
      </c>
      <c r="G33" s="239"/>
      <c r="H33" s="192">
        <f>測定表!BY44</f>
        <v>0</v>
      </c>
      <c r="I33" s="192">
        <f>測定表!BZ44</f>
        <v>0</v>
      </c>
      <c r="J33" s="192">
        <f>測定表!CA44</f>
        <v>0</v>
      </c>
      <c r="K33" s="239"/>
      <c r="L33" s="196">
        <f>測定表!CC44</f>
        <v>0</v>
      </c>
      <c r="M33" s="196">
        <f>測定表!CD44</f>
        <v>0</v>
      </c>
      <c r="N33" s="196">
        <f>測定表!CE44</f>
        <v>0</v>
      </c>
      <c r="O33" s="239"/>
      <c r="P33" s="199">
        <f>測定表!CG44</f>
        <v>0</v>
      </c>
      <c r="Q33" s="199">
        <f>測定表!CH44</f>
        <v>0</v>
      </c>
      <c r="R33" s="199">
        <f>測定表!CI44</f>
        <v>0</v>
      </c>
      <c r="S33" s="239"/>
      <c r="T33" s="199">
        <f>測定表!CK44</f>
        <v>0</v>
      </c>
      <c r="U33" s="199">
        <f>測定表!CL44</f>
        <v>0</v>
      </c>
      <c r="V33" s="199">
        <f>測定表!CM44</f>
        <v>0</v>
      </c>
    </row>
    <row r="34" spans="1:22" s="10" customFormat="1" ht="12.4" customHeight="1">
      <c r="A34" s="186" t="s">
        <v>113</v>
      </c>
      <c r="B34" s="203" t="s">
        <v>30</v>
      </c>
      <c r="C34" s="237">
        <f>測定表!AW45</f>
        <v>0</v>
      </c>
      <c r="D34" s="237">
        <f>測定表!BC45</f>
        <v>0</v>
      </c>
      <c r="E34" s="237">
        <f>測定表!BU45</f>
        <v>0</v>
      </c>
      <c r="F34" s="237">
        <f>測定表!BW45</f>
        <v>0</v>
      </c>
      <c r="G34" s="239"/>
      <c r="H34" s="192">
        <f>測定表!BY45</f>
        <v>0</v>
      </c>
      <c r="I34" s="192">
        <f>測定表!BZ45</f>
        <v>0</v>
      </c>
      <c r="J34" s="192">
        <f>測定表!CA45</f>
        <v>0</v>
      </c>
      <c r="K34" s="239"/>
      <c r="L34" s="196">
        <f>測定表!CC45</f>
        <v>0</v>
      </c>
      <c r="M34" s="196">
        <f>測定表!CD45</f>
        <v>0</v>
      </c>
      <c r="N34" s="196">
        <f>測定表!CE45</f>
        <v>0</v>
      </c>
      <c r="O34" s="239"/>
      <c r="P34" s="199">
        <f>測定表!CG45</f>
        <v>0</v>
      </c>
      <c r="Q34" s="199">
        <f>測定表!CH45</f>
        <v>0</v>
      </c>
      <c r="R34" s="199">
        <f>測定表!CI45</f>
        <v>0</v>
      </c>
      <c r="S34" s="239"/>
      <c r="T34" s="199">
        <f>測定表!CK45</f>
        <v>0</v>
      </c>
      <c r="U34" s="199">
        <f>測定表!CL45</f>
        <v>0</v>
      </c>
      <c r="V34" s="199">
        <f>測定表!CM45</f>
        <v>0</v>
      </c>
    </row>
    <row r="35" spans="1:22" s="10" customFormat="1" ht="12.4" customHeight="1">
      <c r="A35" s="186" t="s">
        <v>114</v>
      </c>
      <c r="B35" s="203" t="s">
        <v>31</v>
      </c>
      <c r="C35" s="237">
        <f>測定表!AW46</f>
        <v>0</v>
      </c>
      <c r="D35" s="237">
        <f>測定表!BC46</f>
        <v>0</v>
      </c>
      <c r="E35" s="237">
        <f>測定表!BU46</f>
        <v>0</v>
      </c>
      <c r="F35" s="237">
        <f>測定表!BW46</f>
        <v>0</v>
      </c>
      <c r="G35" s="239"/>
      <c r="H35" s="192">
        <f>測定表!BY46</f>
        <v>0</v>
      </c>
      <c r="I35" s="192">
        <f>測定表!BZ46</f>
        <v>0</v>
      </c>
      <c r="J35" s="192">
        <f>測定表!CA46</f>
        <v>0</v>
      </c>
      <c r="K35" s="239"/>
      <c r="L35" s="196">
        <f>測定表!CC46</f>
        <v>0</v>
      </c>
      <c r="M35" s="196">
        <f>測定表!CD46</f>
        <v>0</v>
      </c>
      <c r="N35" s="196">
        <f>測定表!CE46</f>
        <v>0</v>
      </c>
      <c r="O35" s="239"/>
      <c r="P35" s="199">
        <f>測定表!CG46</f>
        <v>0</v>
      </c>
      <c r="Q35" s="199">
        <f>測定表!CH46</f>
        <v>0</v>
      </c>
      <c r="R35" s="199">
        <f>測定表!CI46</f>
        <v>0</v>
      </c>
      <c r="S35" s="239"/>
      <c r="T35" s="199">
        <f>測定表!CK46</f>
        <v>0</v>
      </c>
      <c r="U35" s="199">
        <f>測定表!CL46</f>
        <v>0</v>
      </c>
      <c r="V35" s="199">
        <f>測定表!CM46</f>
        <v>0</v>
      </c>
    </row>
    <row r="36" spans="1:22" s="10" customFormat="1" ht="12.4" customHeight="1">
      <c r="A36" s="186" t="s">
        <v>115</v>
      </c>
      <c r="B36" s="203" t="s">
        <v>116</v>
      </c>
      <c r="C36" s="237">
        <f>測定表!AW47</f>
        <v>0</v>
      </c>
      <c r="D36" s="237">
        <f>測定表!BC47</f>
        <v>0</v>
      </c>
      <c r="E36" s="237">
        <f>測定表!BU47</f>
        <v>0</v>
      </c>
      <c r="F36" s="237">
        <f>測定表!BW47</f>
        <v>0</v>
      </c>
      <c r="G36" s="239"/>
      <c r="H36" s="192">
        <f>測定表!BY47</f>
        <v>0</v>
      </c>
      <c r="I36" s="192">
        <f>測定表!BZ47</f>
        <v>0</v>
      </c>
      <c r="J36" s="192">
        <f>測定表!CA47</f>
        <v>0</v>
      </c>
      <c r="K36" s="239"/>
      <c r="L36" s="196">
        <f>測定表!CC47</f>
        <v>0</v>
      </c>
      <c r="M36" s="196">
        <f>測定表!CD47</f>
        <v>0</v>
      </c>
      <c r="N36" s="196">
        <f>測定表!CE47</f>
        <v>0</v>
      </c>
      <c r="O36" s="239"/>
      <c r="P36" s="199">
        <f>測定表!CG47</f>
        <v>0</v>
      </c>
      <c r="Q36" s="199">
        <f>測定表!CH47</f>
        <v>0</v>
      </c>
      <c r="R36" s="199">
        <f>測定表!CI47</f>
        <v>0</v>
      </c>
      <c r="S36" s="239"/>
      <c r="T36" s="199">
        <f>測定表!CK47</f>
        <v>0</v>
      </c>
      <c r="U36" s="199">
        <f>測定表!CL47</f>
        <v>0</v>
      </c>
      <c r="V36" s="199">
        <f>測定表!CM47</f>
        <v>0</v>
      </c>
    </row>
    <row r="37" spans="1:22" s="10" customFormat="1" ht="12.4" customHeight="1">
      <c r="A37" s="186" t="s">
        <v>117</v>
      </c>
      <c r="B37" s="205" t="s">
        <v>480</v>
      </c>
      <c r="C37" s="237">
        <f>測定表!AW48</f>
        <v>0</v>
      </c>
      <c r="D37" s="237">
        <f>測定表!BC48</f>
        <v>0</v>
      </c>
      <c r="E37" s="237">
        <f>測定表!BU48</f>
        <v>0</v>
      </c>
      <c r="F37" s="237">
        <f>測定表!BW48</f>
        <v>0</v>
      </c>
      <c r="G37" s="239"/>
      <c r="H37" s="192">
        <f>測定表!BY48</f>
        <v>0</v>
      </c>
      <c r="I37" s="192">
        <f>測定表!BZ48</f>
        <v>0</v>
      </c>
      <c r="J37" s="192">
        <f>測定表!CA48</f>
        <v>0</v>
      </c>
      <c r="K37" s="239"/>
      <c r="L37" s="196">
        <f>測定表!CC48</f>
        <v>0</v>
      </c>
      <c r="M37" s="196">
        <f>測定表!CD48</f>
        <v>0</v>
      </c>
      <c r="N37" s="196">
        <f>測定表!CE48</f>
        <v>0</v>
      </c>
      <c r="O37" s="239"/>
      <c r="P37" s="199">
        <f>測定表!CG48</f>
        <v>0</v>
      </c>
      <c r="Q37" s="199">
        <f>測定表!CH48</f>
        <v>0</v>
      </c>
      <c r="R37" s="199">
        <f>測定表!CI48</f>
        <v>0</v>
      </c>
      <c r="S37" s="239"/>
      <c r="T37" s="199">
        <f>測定表!CK48</f>
        <v>0</v>
      </c>
      <c r="U37" s="199">
        <f>測定表!CL48</f>
        <v>0</v>
      </c>
      <c r="V37" s="199">
        <f>測定表!CM48</f>
        <v>0</v>
      </c>
    </row>
    <row r="38" spans="1:22" s="10" customFormat="1" ht="12.4" customHeight="1">
      <c r="A38" s="186" t="s">
        <v>118</v>
      </c>
      <c r="B38" s="203" t="s">
        <v>32</v>
      </c>
      <c r="C38" s="237">
        <f>測定表!AW49</f>
        <v>0</v>
      </c>
      <c r="D38" s="237">
        <f>測定表!BC49</f>
        <v>0</v>
      </c>
      <c r="E38" s="237">
        <f>測定表!BU49</f>
        <v>0</v>
      </c>
      <c r="F38" s="237">
        <f>測定表!BW49</f>
        <v>0</v>
      </c>
      <c r="G38" s="239"/>
      <c r="H38" s="192">
        <f>測定表!BY49</f>
        <v>0</v>
      </c>
      <c r="I38" s="192">
        <f>測定表!BZ49</f>
        <v>0</v>
      </c>
      <c r="J38" s="192">
        <f>測定表!CA49</f>
        <v>0</v>
      </c>
      <c r="K38" s="239"/>
      <c r="L38" s="196">
        <f>測定表!CC49</f>
        <v>0</v>
      </c>
      <c r="M38" s="196">
        <f>測定表!CD49</f>
        <v>0</v>
      </c>
      <c r="N38" s="196">
        <f>測定表!CE49</f>
        <v>0</v>
      </c>
      <c r="O38" s="239"/>
      <c r="P38" s="199">
        <f>測定表!CG49</f>
        <v>0</v>
      </c>
      <c r="Q38" s="199">
        <f>測定表!CH49</f>
        <v>0</v>
      </c>
      <c r="R38" s="199">
        <f>測定表!CI49</f>
        <v>0</v>
      </c>
      <c r="S38" s="239"/>
      <c r="T38" s="199">
        <f>測定表!CK49</f>
        <v>0</v>
      </c>
      <c r="U38" s="199">
        <f>測定表!CL49</f>
        <v>0</v>
      </c>
      <c r="V38" s="199">
        <f>測定表!CM49</f>
        <v>0</v>
      </c>
    </row>
    <row r="39" spans="1:22" s="10" customFormat="1" ht="12.4" customHeight="1">
      <c r="A39" s="186" t="s">
        <v>119</v>
      </c>
      <c r="B39" s="203" t="s">
        <v>33</v>
      </c>
      <c r="C39" s="237">
        <f>測定表!AW50</f>
        <v>0</v>
      </c>
      <c r="D39" s="237">
        <f>測定表!BC50</f>
        <v>0</v>
      </c>
      <c r="E39" s="237">
        <f>測定表!BU50</f>
        <v>0</v>
      </c>
      <c r="F39" s="237">
        <f>測定表!BW50</f>
        <v>0</v>
      </c>
      <c r="G39" s="239"/>
      <c r="H39" s="192">
        <f>測定表!BY50</f>
        <v>0</v>
      </c>
      <c r="I39" s="192">
        <f>測定表!BZ50</f>
        <v>0</v>
      </c>
      <c r="J39" s="192">
        <f>測定表!CA50</f>
        <v>0</v>
      </c>
      <c r="K39" s="239"/>
      <c r="L39" s="196">
        <f>測定表!CC50</f>
        <v>0</v>
      </c>
      <c r="M39" s="196">
        <f>測定表!CD50</f>
        <v>0</v>
      </c>
      <c r="N39" s="196">
        <f>測定表!CE50</f>
        <v>0</v>
      </c>
      <c r="O39" s="239"/>
      <c r="P39" s="199">
        <f>測定表!CG50</f>
        <v>0</v>
      </c>
      <c r="Q39" s="199">
        <f>測定表!CH50</f>
        <v>0</v>
      </c>
      <c r="R39" s="199">
        <f>測定表!CI50</f>
        <v>0</v>
      </c>
      <c r="S39" s="239"/>
      <c r="T39" s="199">
        <f>測定表!CK50</f>
        <v>0</v>
      </c>
      <c r="U39" s="199">
        <f>測定表!CL50</f>
        <v>0</v>
      </c>
      <c r="V39" s="199">
        <f>測定表!CM50</f>
        <v>0</v>
      </c>
    </row>
    <row r="40" spans="1:22" s="10" customFormat="1" ht="12.4" customHeight="1">
      <c r="A40" s="186" t="s">
        <v>120</v>
      </c>
      <c r="B40" s="203" t="s">
        <v>34</v>
      </c>
      <c r="C40" s="237">
        <f>測定表!AW51</f>
        <v>0</v>
      </c>
      <c r="D40" s="237">
        <f>測定表!BC51</f>
        <v>0</v>
      </c>
      <c r="E40" s="237">
        <f>測定表!BU51</f>
        <v>0</v>
      </c>
      <c r="F40" s="237">
        <f>測定表!BW51</f>
        <v>0</v>
      </c>
      <c r="G40" s="239"/>
      <c r="H40" s="193">
        <f>測定表!BY51</f>
        <v>0</v>
      </c>
      <c r="I40" s="193">
        <f>測定表!BZ51</f>
        <v>0</v>
      </c>
      <c r="J40" s="193">
        <f>測定表!CA51</f>
        <v>0</v>
      </c>
      <c r="K40" s="239"/>
      <c r="L40" s="196">
        <f>測定表!CC51</f>
        <v>0</v>
      </c>
      <c r="M40" s="196">
        <f>測定表!CD51</f>
        <v>0</v>
      </c>
      <c r="N40" s="196">
        <f>測定表!CE51</f>
        <v>0</v>
      </c>
      <c r="O40" s="239"/>
      <c r="P40" s="199">
        <f>測定表!CG51</f>
        <v>0</v>
      </c>
      <c r="Q40" s="199">
        <f>測定表!CH51</f>
        <v>0</v>
      </c>
      <c r="R40" s="199">
        <f>測定表!CI51</f>
        <v>0</v>
      </c>
      <c r="S40" s="239"/>
      <c r="T40" s="199">
        <f>測定表!CK51</f>
        <v>0</v>
      </c>
      <c r="U40" s="199">
        <f>測定表!CL51</f>
        <v>0</v>
      </c>
      <c r="V40" s="199">
        <f>測定表!CM51</f>
        <v>0</v>
      </c>
    </row>
    <row r="41" spans="1:22" s="10" customFormat="1" ht="12.4" customHeight="1">
      <c r="A41" s="187" t="s">
        <v>121</v>
      </c>
      <c r="B41" s="203" t="s">
        <v>13</v>
      </c>
      <c r="C41" s="238">
        <f>測定表!AW52</f>
        <v>0</v>
      </c>
      <c r="D41" s="238">
        <f>測定表!BC52</f>
        <v>0</v>
      </c>
      <c r="E41" s="238">
        <f>測定表!BU52</f>
        <v>0</v>
      </c>
      <c r="F41" s="238">
        <f>測定表!BW52</f>
        <v>0</v>
      </c>
      <c r="G41" s="239"/>
      <c r="H41" s="194">
        <f>測定表!BY52</f>
        <v>0</v>
      </c>
      <c r="I41" s="194">
        <f>測定表!BZ52</f>
        <v>0</v>
      </c>
      <c r="J41" s="194">
        <f>測定表!CA52</f>
        <v>0</v>
      </c>
      <c r="K41" s="239"/>
      <c r="L41" s="197">
        <f>測定表!CC52</f>
        <v>0</v>
      </c>
      <c r="M41" s="197">
        <f>測定表!CD52</f>
        <v>0</v>
      </c>
      <c r="N41" s="197">
        <f>測定表!CE52</f>
        <v>0</v>
      </c>
      <c r="O41" s="239"/>
      <c r="P41" s="200">
        <f>測定表!CG52</f>
        <v>0</v>
      </c>
      <c r="Q41" s="200">
        <f>測定表!CH52</f>
        <v>0</v>
      </c>
      <c r="R41" s="200">
        <f>測定表!CI52</f>
        <v>0</v>
      </c>
      <c r="S41" s="239"/>
      <c r="T41" s="200">
        <f>測定表!CK52</f>
        <v>0</v>
      </c>
      <c r="U41" s="200">
        <f>測定表!CL52</f>
        <v>0</v>
      </c>
      <c r="V41" s="200">
        <f>測定表!CM52</f>
        <v>0</v>
      </c>
    </row>
    <row r="42" spans="1:22" s="10" customFormat="1" ht="12.4" customHeight="1">
      <c r="A42" s="727" t="s">
        <v>394</v>
      </c>
      <c r="B42" s="728"/>
      <c r="C42" s="179">
        <f>SUM(C5:C41)</f>
        <v>0</v>
      </c>
      <c r="D42" s="179">
        <f>SUM(D5:D41)</f>
        <v>0</v>
      </c>
      <c r="E42" s="179">
        <f>SUM(E5:E41)</f>
        <v>0</v>
      </c>
      <c r="F42" s="179">
        <f>SUM(F5:F41)</f>
        <v>0</v>
      </c>
      <c r="G42" s="239"/>
      <c r="H42" s="240">
        <f>SUM(H5:H41)</f>
        <v>0</v>
      </c>
      <c r="I42" s="240">
        <f>SUM(I5:I41)</f>
        <v>0</v>
      </c>
      <c r="J42" s="240">
        <f>SUM(J5:J41)</f>
        <v>0</v>
      </c>
      <c r="K42" s="239"/>
      <c r="L42" s="241">
        <f>SUM(L5:L41)</f>
        <v>0</v>
      </c>
      <c r="M42" s="241">
        <f>SUM(M5:M41)</f>
        <v>0</v>
      </c>
      <c r="N42" s="241">
        <f>SUM(N5:N41)</f>
        <v>0</v>
      </c>
      <c r="O42" s="239"/>
      <c r="P42" s="242">
        <f>SUM(P5:P41)</f>
        <v>0</v>
      </c>
      <c r="Q42" s="242">
        <f>SUM(Q5:Q41)</f>
        <v>0</v>
      </c>
      <c r="R42" s="242">
        <f>SUM(R5:R41)</f>
        <v>0</v>
      </c>
      <c r="S42" s="239"/>
      <c r="T42" s="242">
        <f>SUM(T5:T41)</f>
        <v>0</v>
      </c>
      <c r="U42" s="242">
        <f>SUM(U5:U41)</f>
        <v>0</v>
      </c>
      <c r="V42" s="242">
        <f>SUM(V5:V41)</f>
        <v>0</v>
      </c>
    </row>
    <row r="43" spans="1:22">
      <c r="B43" s="83"/>
      <c r="C43" s="22"/>
      <c r="D43" s="22"/>
    </row>
    <row r="44" spans="1:22">
      <c r="B44" s="83"/>
      <c r="C44" s="22"/>
      <c r="D44" s="22"/>
    </row>
    <row r="45" spans="1:22">
      <c r="B45" s="83"/>
      <c r="C45" s="22"/>
      <c r="D45" s="22"/>
    </row>
    <row r="46" spans="1:22">
      <c r="B46" s="83"/>
      <c r="C46" s="22"/>
      <c r="D46" s="22"/>
      <c r="E46" s="119"/>
    </row>
    <row r="47" spans="1:22">
      <c r="B47" s="83"/>
      <c r="C47" s="22"/>
      <c r="D47" s="22"/>
    </row>
    <row r="48" spans="1:22">
      <c r="B48" s="83"/>
      <c r="C48" s="22"/>
      <c r="D48" s="22"/>
    </row>
    <row r="49" spans="2:4">
      <c r="B49" s="83"/>
      <c r="C49" s="22"/>
      <c r="D49" s="22"/>
    </row>
    <row r="50" spans="2:4">
      <c r="B50" s="83"/>
      <c r="C50" s="22"/>
      <c r="D50" s="22"/>
    </row>
  </sheetData>
  <sheetProtection sheet="1" objects="1" scenarios="1"/>
  <mergeCells count="11">
    <mergeCell ref="A42:B42"/>
    <mergeCell ref="A3:A4"/>
    <mergeCell ref="B3:B4"/>
    <mergeCell ref="C3:C4"/>
    <mergeCell ref="T3:V3"/>
    <mergeCell ref="P3:R3"/>
    <mergeCell ref="E3:E4"/>
    <mergeCell ref="D3:D4"/>
    <mergeCell ref="F3:F4"/>
    <mergeCell ref="H3:J3"/>
    <mergeCell ref="L3:N3"/>
  </mergeCells>
  <phoneticPr fontId="5"/>
  <conditionalFormatting sqref="C2:E42">
    <cfRule type="cellIs" dxfId="3" priority="1" operator="equal">
      <formula>"NO"</formula>
    </cfRule>
  </conditionalFormatting>
  <conditionalFormatting sqref="O1:Q1 S1:V1 E1:N42 S2:U2 O3:V42">
    <cfRule type="cellIs" dxfId="2" priority="4" operator="equal">
      <formula>"NO"</formula>
    </cfRule>
  </conditionalFormatting>
  <pageMargins left="0.47244094488188981" right="0.31496062992125984" top="0.78740157480314965" bottom="0.78740157480314965" header="0.19685039370078741" footer="0.19685039370078741"/>
  <pageSetup paperSize="9" scale="61" orientation="landscape" blackAndWhite="1" r:id="rId1"/>
  <headerFooter scaleWithDoc="0" alignWithMargins="0">
    <oddFooter>&amp;C&amp;9&amp;P／&amp;N&amp;R&amp;9&amp;F　&amp;A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58"/>
  <sheetViews>
    <sheetView zoomScaleNormal="100" workbookViewId="0">
      <selection sqref="A1:E2"/>
    </sheetView>
  </sheetViews>
  <sheetFormatPr defaultColWidth="9" defaultRowHeight="14.25"/>
  <cols>
    <col min="1" max="1" width="1" style="52" customWidth="1"/>
    <col min="2" max="2" width="18.25" style="52" customWidth="1"/>
    <col min="3" max="3" width="5.125" style="52" customWidth="1"/>
    <col min="4" max="4" width="2.625" style="52" customWidth="1"/>
    <col min="5" max="5" width="17.75" style="52" customWidth="1"/>
    <col min="6" max="6" width="17.875" style="52" customWidth="1"/>
    <col min="7" max="7" width="22.125" style="52" customWidth="1"/>
    <col min="8" max="8" width="11.625" style="52" customWidth="1"/>
    <col min="9" max="9" width="12.625" style="52" customWidth="1"/>
    <col min="10" max="10" width="13.5" style="52" customWidth="1"/>
    <col min="11" max="11" width="8.125" style="52" customWidth="1"/>
    <col min="12" max="12" width="26" style="52" customWidth="1"/>
    <col min="13" max="13" width="13.625" style="52" customWidth="1"/>
    <col min="14" max="14" width="7.625" style="52" customWidth="1"/>
    <col min="15" max="15" width="11.875" style="52" customWidth="1"/>
    <col min="16" max="16" width="6.5" style="52" customWidth="1"/>
    <col min="17" max="17" width="5.5" style="52" customWidth="1"/>
    <col min="18" max="18" width="2.25" style="44" customWidth="1"/>
    <col min="19" max="19" width="2.375" style="44" customWidth="1"/>
    <col min="20" max="16384" width="9" style="44"/>
  </cols>
  <sheetData>
    <row r="1" spans="1:17" ht="12" customHeight="1" thickBot="1">
      <c r="A1" s="758" t="s">
        <v>397</v>
      </c>
      <c r="B1" s="758"/>
      <c r="C1" s="758"/>
      <c r="D1" s="758"/>
      <c r="E1" s="758"/>
    </row>
    <row r="2" spans="1:17" ht="21.95" customHeight="1">
      <c r="A2" s="758"/>
      <c r="B2" s="758"/>
      <c r="C2" s="758"/>
      <c r="D2" s="758"/>
      <c r="E2" s="758"/>
      <c r="F2" s="53"/>
      <c r="G2" s="742" t="s">
        <v>412</v>
      </c>
      <c r="H2" s="743"/>
      <c r="I2" s="743"/>
      <c r="J2" s="743"/>
      <c r="K2" s="743"/>
      <c r="L2" s="746">
        <f>測定表!AR53</f>
        <v>0</v>
      </c>
      <c r="M2" s="748" t="s">
        <v>170</v>
      </c>
      <c r="N2" s="66"/>
      <c r="O2" s="66"/>
      <c r="P2" s="66"/>
      <c r="Q2" s="67"/>
    </row>
    <row r="3" spans="1:17" ht="21.95" customHeight="1" thickBot="1">
      <c r="G3" s="744"/>
      <c r="H3" s="745"/>
      <c r="I3" s="745"/>
      <c r="J3" s="745"/>
      <c r="K3" s="745"/>
      <c r="L3" s="747"/>
      <c r="M3" s="749"/>
      <c r="N3" s="68"/>
      <c r="O3" s="68"/>
      <c r="P3" s="68"/>
      <c r="Q3" s="69"/>
    </row>
    <row r="4" spans="1:17" ht="16.899999999999999" customHeight="1">
      <c r="I4" s="756" t="s">
        <v>171</v>
      </c>
      <c r="L4" s="65"/>
    </row>
    <row r="5" spans="1:17" ht="28.5" customHeight="1" thickBot="1">
      <c r="I5" s="757"/>
      <c r="K5" s="71" t="s">
        <v>396</v>
      </c>
    </row>
    <row r="6" spans="1:17" ht="28.5" customHeight="1">
      <c r="B6" s="750" t="s">
        <v>406</v>
      </c>
      <c r="C6" s="751"/>
      <c r="E6" s="54" t="s">
        <v>172</v>
      </c>
      <c r="F6" s="53" t="s">
        <v>169</v>
      </c>
      <c r="G6" s="752" t="s">
        <v>401</v>
      </c>
      <c r="H6" s="753"/>
      <c r="I6" s="761">
        <f>測定表!AW53</f>
        <v>0</v>
      </c>
      <c r="J6" s="763" t="str">
        <f>$M$2</f>
        <v>百万円</v>
      </c>
      <c r="K6" s="91"/>
      <c r="L6" s="740" t="s">
        <v>518</v>
      </c>
      <c r="M6" s="741"/>
      <c r="N6" s="94"/>
      <c r="O6" s="104">
        <f>測定表!BY53</f>
        <v>0</v>
      </c>
      <c r="P6" s="75" t="str">
        <f>$M$2</f>
        <v>百万円</v>
      </c>
    </row>
    <row r="7" spans="1:17" ht="28.5" customHeight="1" thickBot="1">
      <c r="B7" s="106">
        <f>測定表!CG53</f>
        <v>0</v>
      </c>
      <c r="C7" s="80" t="s">
        <v>62</v>
      </c>
      <c r="G7" s="754"/>
      <c r="H7" s="755"/>
      <c r="I7" s="762"/>
      <c r="J7" s="764"/>
      <c r="K7" s="91"/>
      <c r="L7" s="76"/>
      <c r="M7" s="765" t="s">
        <v>519</v>
      </c>
      <c r="N7" s="766"/>
      <c r="O7" s="105">
        <f>測定表!CC53</f>
        <v>0</v>
      </c>
      <c r="P7" s="87" t="str">
        <f>$M$2</f>
        <v>百万円</v>
      </c>
    </row>
    <row r="8" spans="1:17" ht="27.75" customHeight="1">
      <c r="B8" s="750" t="s">
        <v>398</v>
      </c>
      <c r="C8" s="751"/>
      <c r="G8" s="55"/>
      <c r="H8" s="769" t="s">
        <v>174</v>
      </c>
      <c r="I8" s="56"/>
      <c r="J8" s="56"/>
      <c r="K8" s="61" t="s">
        <v>395</v>
      </c>
    </row>
    <row r="9" spans="1:17" ht="22.9" customHeight="1" thickBot="1">
      <c r="B9" s="106">
        <f>測定表!CK53</f>
        <v>0</v>
      </c>
      <c r="C9" s="80" t="s">
        <v>62</v>
      </c>
      <c r="E9" s="54" t="s">
        <v>173</v>
      </c>
      <c r="H9" s="770"/>
    </row>
    <row r="10" spans="1:17" ht="28.5" customHeight="1">
      <c r="G10" s="771" t="s">
        <v>402</v>
      </c>
      <c r="H10" s="773">
        <f>測定表!AY53</f>
        <v>0</v>
      </c>
      <c r="I10" s="775" t="str">
        <f>$M$2</f>
        <v>百万円</v>
      </c>
      <c r="J10" s="95"/>
      <c r="K10" s="95"/>
      <c r="L10" s="95"/>
      <c r="Q10" s="64"/>
    </row>
    <row r="11" spans="1:17" ht="28.5" customHeight="1" thickBot="1">
      <c r="G11" s="772"/>
      <c r="H11" s="774"/>
      <c r="I11" s="776"/>
      <c r="K11" s="92"/>
      <c r="L11" s="93"/>
      <c r="N11" s="73"/>
    </row>
    <row r="12" spans="1:17" ht="16.149999999999999" customHeight="1"/>
    <row r="13" spans="1:17" ht="19.149999999999999" customHeight="1" thickBot="1">
      <c r="H13" s="57" t="s">
        <v>171</v>
      </c>
      <c r="K13" s="58"/>
      <c r="L13" s="59"/>
    </row>
    <row r="14" spans="1:17" ht="25.5" customHeight="1">
      <c r="F14" s="60"/>
      <c r="G14" s="771" t="s">
        <v>403</v>
      </c>
      <c r="H14" s="773">
        <f>測定表!BA53</f>
        <v>0</v>
      </c>
      <c r="I14" s="775" t="str">
        <f>$M$2</f>
        <v>百万円</v>
      </c>
    </row>
    <row r="15" spans="1:17" ht="25.5" customHeight="1" thickBot="1">
      <c r="E15" s="44"/>
      <c r="G15" s="772"/>
      <c r="H15" s="774"/>
      <c r="I15" s="776"/>
    </row>
    <row r="16" spans="1:17" ht="16.149999999999999" customHeight="1">
      <c r="H16" s="777" t="s">
        <v>176</v>
      </c>
      <c r="I16" s="777"/>
      <c r="K16" s="70"/>
    </row>
    <row r="17" spans="2:14" ht="28.5" customHeight="1" thickBot="1">
      <c r="H17" s="778"/>
      <c r="I17" s="778"/>
      <c r="J17" s="71" t="s">
        <v>177</v>
      </c>
    </row>
    <row r="18" spans="2:14" ht="28.5" customHeight="1">
      <c r="B18" s="767" t="s">
        <v>407</v>
      </c>
      <c r="C18" s="768"/>
      <c r="E18" s="54" t="s">
        <v>172</v>
      </c>
      <c r="F18" s="60" t="s">
        <v>175</v>
      </c>
      <c r="G18" s="759" t="s">
        <v>404</v>
      </c>
      <c r="H18" s="761">
        <f>測定表!BC53</f>
        <v>0</v>
      </c>
      <c r="I18" s="763" t="str">
        <f>$M$2</f>
        <v>百万円</v>
      </c>
      <c r="J18" s="70" t="s">
        <v>178</v>
      </c>
      <c r="K18" s="740" t="s">
        <v>520</v>
      </c>
      <c r="L18" s="741"/>
      <c r="M18" s="104">
        <f>測定表!BZ53</f>
        <v>0</v>
      </c>
      <c r="N18" s="75" t="str">
        <f>$M$2</f>
        <v>百万円</v>
      </c>
    </row>
    <row r="19" spans="2:14" ht="28.5" customHeight="1" thickBot="1">
      <c r="B19" s="106">
        <f>測定表!CH53</f>
        <v>0</v>
      </c>
      <c r="C19" s="80" t="s">
        <v>62</v>
      </c>
      <c r="G19" s="760"/>
      <c r="H19" s="762"/>
      <c r="I19" s="764"/>
      <c r="K19" s="76"/>
      <c r="L19" s="244" t="s">
        <v>521</v>
      </c>
      <c r="M19" s="105">
        <f>測定表!CD53</f>
        <v>0</v>
      </c>
      <c r="N19" s="87" t="str">
        <f>$M$2</f>
        <v>百万円</v>
      </c>
    </row>
    <row r="20" spans="2:14" ht="28.5" customHeight="1" thickBot="1">
      <c r="B20" s="767" t="s">
        <v>408</v>
      </c>
      <c r="C20" s="768"/>
      <c r="J20" s="61" t="s">
        <v>179</v>
      </c>
      <c r="M20" s="72"/>
      <c r="N20" s="73"/>
    </row>
    <row r="21" spans="2:14" ht="33" customHeight="1" thickBot="1">
      <c r="B21" s="106">
        <f>測定表!CL53</f>
        <v>0</v>
      </c>
      <c r="C21" s="80" t="s">
        <v>62</v>
      </c>
      <c r="E21" s="54" t="s">
        <v>173</v>
      </c>
      <c r="F21" s="60"/>
      <c r="G21" s="779" t="s">
        <v>411</v>
      </c>
      <c r="H21" s="773">
        <f>測定表!BI53</f>
        <v>0</v>
      </c>
      <c r="I21" s="781" t="str">
        <f>$M$2</f>
        <v>百万円</v>
      </c>
    </row>
    <row r="22" spans="2:14" ht="21.95" customHeight="1" thickBot="1">
      <c r="G22" s="780"/>
      <c r="H22" s="774"/>
      <c r="I22" s="782"/>
    </row>
    <row r="23" spans="2:14" ht="36" customHeight="1" thickBot="1">
      <c r="H23" s="52" t="s">
        <v>405</v>
      </c>
    </row>
    <row r="24" spans="2:14" ht="21.95" customHeight="1">
      <c r="G24" s="783" t="s">
        <v>414</v>
      </c>
      <c r="H24" s="773">
        <f>測定表!BM53</f>
        <v>0</v>
      </c>
      <c r="I24" s="781" t="str">
        <f>$M$2</f>
        <v>百万円</v>
      </c>
    </row>
    <row r="25" spans="2:14" ht="21.95" customHeight="1" thickBot="1">
      <c r="G25" s="772"/>
      <c r="H25" s="774"/>
      <c r="I25" s="782"/>
    </row>
    <row r="26" spans="2:14" ht="36" customHeight="1" thickBot="1">
      <c r="H26" s="52" t="s">
        <v>413</v>
      </c>
    </row>
    <row r="27" spans="2:14" ht="21.95" customHeight="1">
      <c r="G27" s="771" t="s">
        <v>205</v>
      </c>
      <c r="H27" s="773">
        <f>測定表!BS53</f>
        <v>0</v>
      </c>
      <c r="I27" s="781" t="str">
        <f>$M$2</f>
        <v>百万円</v>
      </c>
    </row>
    <row r="28" spans="2:14" ht="21.95" customHeight="1" thickBot="1">
      <c r="G28" s="772"/>
      <c r="H28" s="774"/>
      <c r="I28" s="782"/>
    </row>
    <row r="29" spans="2:14" ht="17.45" customHeight="1">
      <c r="H29" s="777" t="s">
        <v>176</v>
      </c>
      <c r="I29" s="784"/>
    </row>
    <row r="30" spans="2:14" ht="20.45" customHeight="1" thickBot="1">
      <c r="B30" s="103"/>
      <c r="H30" s="785"/>
      <c r="I30" s="785"/>
      <c r="J30" s="62" t="s">
        <v>181</v>
      </c>
    </row>
    <row r="31" spans="2:14" ht="28.5" customHeight="1">
      <c r="B31" s="767" t="s">
        <v>409</v>
      </c>
      <c r="C31" s="768"/>
      <c r="E31" s="54" t="s">
        <v>172</v>
      </c>
      <c r="F31" s="60" t="s">
        <v>180</v>
      </c>
      <c r="G31" s="759" t="s">
        <v>206</v>
      </c>
      <c r="H31" s="786">
        <f>測定表!BU53</f>
        <v>0</v>
      </c>
      <c r="I31" s="788" t="str">
        <f>$M$2</f>
        <v>百万円</v>
      </c>
      <c r="K31" s="740" t="s">
        <v>522</v>
      </c>
      <c r="L31" s="741"/>
      <c r="M31" s="104">
        <f>測定表!CA53</f>
        <v>0</v>
      </c>
      <c r="N31" s="75" t="str">
        <f>$M$2</f>
        <v>百万円</v>
      </c>
    </row>
    <row r="32" spans="2:14" ht="28.5" customHeight="1" thickBot="1">
      <c r="B32" s="106">
        <f>測定表!CI53</f>
        <v>0</v>
      </c>
      <c r="C32" s="80" t="s">
        <v>62</v>
      </c>
      <c r="G32" s="760"/>
      <c r="H32" s="787"/>
      <c r="I32" s="789"/>
      <c r="K32" s="76"/>
      <c r="L32" s="244" t="s">
        <v>523</v>
      </c>
      <c r="M32" s="105">
        <f>測定表!CE53</f>
        <v>0</v>
      </c>
      <c r="N32" s="87" t="str">
        <f>$M$2</f>
        <v>百万円</v>
      </c>
    </row>
    <row r="33" spans="2:10" ht="28.5" customHeight="1">
      <c r="B33" s="767" t="s">
        <v>410</v>
      </c>
      <c r="C33" s="768"/>
      <c r="J33" s="61" t="s">
        <v>179</v>
      </c>
    </row>
    <row r="34" spans="2:10" ht="28.15" customHeight="1" thickBot="1">
      <c r="B34" s="106">
        <f>測定表!CM53</f>
        <v>0</v>
      </c>
      <c r="C34" s="80" t="s">
        <v>62</v>
      </c>
      <c r="E34" s="54" t="s">
        <v>173</v>
      </c>
    </row>
    <row r="35" spans="2:10" ht="6" customHeight="1"/>
    <row r="36" spans="2:10" ht="7.9"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sheetProtection sheet="1" objects="1" scenarios="1"/>
  <mergeCells count="42">
    <mergeCell ref="K31:L31"/>
    <mergeCell ref="B33:C33"/>
    <mergeCell ref="G27:G28"/>
    <mergeCell ref="H27:H28"/>
    <mergeCell ref="I27:I28"/>
    <mergeCell ref="H29:I30"/>
    <mergeCell ref="B31:C31"/>
    <mergeCell ref="G31:G32"/>
    <mergeCell ref="H31:H32"/>
    <mergeCell ref="I31:I32"/>
    <mergeCell ref="G21:G22"/>
    <mergeCell ref="H21:H22"/>
    <mergeCell ref="I21:I22"/>
    <mergeCell ref="G24:G25"/>
    <mergeCell ref="H24:H25"/>
    <mergeCell ref="I24:I25"/>
    <mergeCell ref="B20:C20"/>
    <mergeCell ref="H8:H9"/>
    <mergeCell ref="G10:G11"/>
    <mergeCell ref="H10:H11"/>
    <mergeCell ref="I10:I11"/>
    <mergeCell ref="G14:G15"/>
    <mergeCell ref="H14:H15"/>
    <mergeCell ref="I14:I15"/>
    <mergeCell ref="H16:I17"/>
    <mergeCell ref="B18:C18"/>
    <mergeCell ref="B8:C8"/>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s>
  <phoneticPr fontId="5"/>
  <printOptions horizontalCentered="1"/>
  <pageMargins left="0.47244094488188981" right="0.31496062992125984" top="0.78740157480314965" bottom="0.59055118110236227" header="0.19685039370078741" footer="0.19685039370078741"/>
  <pageSetup paperSize="9" scale="62" orientation="landscape" r:id="rId1"/>
  <headerFooter scaleWithDoc="0" alignWithMargins="0">
    <oddFooter>&amp;C&amp;9&amp;P／&amp;N&amp;R&amp;9&amp;F　&amp;A</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L62"/>
  <sheetViews>
    <sheetView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ColWidth="9" defaultRowHeight="13.5"/>
  <cols>
    <col min="1" max="1" width="4.625" style="1" customWidth="1"/>
    <col min="2" max="2" width="25.75" style="2" customWidth="1"/>
    <col min="3" max="5" width="12.625" style="2" customWidth="1"/>
    <col min="6" max="6" width="12.625" style="3" customWidth="1"/>
    <col min="7" max="51" width="12.625" style="2" customWidth="1"/>
    <col min="52" max="53" width="13.625" style="2" customWidth="1"/>
    <col min="54" max="55" width="12.625" style="2" customWidth="1"/>
    <col min="56" max="56" width="12.625" style="1" customWidth="1"/>
    <col min="57" max="57" width="12.625" style="2" customWidth="1"/>
    <col min="58" max="58" width="12.75" style="2" customWidth="1"/>
    <col min="59" max="59" width="12.75" style="233" customWidth="1"/>
    <col min="60" max="60" width="9" style="233"/>
    <col min="61" max="61" width="12.75" style="233" customWidth="1"/>
    <col min="62" max="62" width="12.75" style="2" customWidth="1"/>
    <col min="63" max="63" width="9" style="2"/>
    <col min="64" max="64" width="9.5" style="2" bestFit="1" customWidth="1"/>
    <col min="65" max="16384" width="9" style="2"/>
  </cols>
  <sheetData>
    <row r="1" spans="1:64" s="206" customFormat="1" ht="13.5" customHeight="1">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V1" s="28"/>
      <c r="AW1" s="28"/>
      <c r="AX1" s="28"/>
      <c r="AY1" s="28"/>
      <c r="AZ1" s="28"/>
      <c r="BA1" s="28"/>
      <c r="BB1" s="28"/>
      <c r="BC1" s="28"/>
      <c r="BD1" s="28"/>
      <c r="BE1" s="28"/>
      <c r="BF1" s="146"/>
      <c r="BG1" s="228"/>
      <c r="BH1" s="228"/>
      <c r="BI1" s="229"/>
    </row>
    <row r="2" spans="1:64" s="206" customFormat="1" ht="16.149999999999999" customHeight="1">
      <c r="A2" s="267" t="s">
        <v>788</v>
      </c>
      <c r="B2" s="268"/>
      <c r="C2" s="10"/>
      <c r="D2" s="136"/>
      <c r="E2" s="136"/>
      <c r="F2" s="136"/>
      <c r="G2" s="136"/>
      <c r="H2" s="136"/>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269" t="s">
        <v>810</v>
      </c>
      <c r="BH2" s="228"/>
      <c r="BI2" s="229"/>
    </row>
    <row r="3" spans="1:64" s="208" customFormat="1" ht="16.149999999999999" customHeight="1">
      <c r="A3" s="791" t="s">
        <v>724</v>
      </c>
      <c r="B3" s="792"/>
      <c r="C3" s="270" t="s">
        <v>1</v>
      </c>
      <c r="D3" s="271" t="s">
        <v>2</v>
      </c>
      <c r="E3" s="271" t="s">
        <v>77</v>
      </c>
      <c r="F3" s="271" t="s">
        <v>79</v>
      </c>
      <c r="G3" s="271" t="s">
        <v>80</v>
      </c>
      <c r="H3" s="271" t="s">
        <v>81</v>
      </c>
      <c r="I3" s="271" t="s">
        <v>82</v>
      </c>
      <c r="J3" s="271" t="s">
        <v>83</v>
      </c>
      <c r="K3" s="271" t="s">
        <v>84</v>
      </c>
      <c r="L3" s="271" t="s">
        <v>85</v>
      </c>
      <c r="M3" s="271" t="s">
        <v>86</v>
      </c>
      <c r="N3" s="271" t="s">
        <v>87</v>
      </c>
      <c r="O3" s="271" t="s">
        <v>88</v>
      </c>
      <c r="P3" s="271" t="s">
        <v>90</v>
      </c>
      <c r="Q3" s="271" t="s">
        <v>92</v>
      </c>
      <c r="R3" s="271" t="s">
        <v>94</v>
      </c>
      <c r="S3" s="271" t="s">
        <v>96</v>
      </c>
      <c r="T3" s="271" t="s">
        <v>97</v>
      </c>
      <c r="U3" s="271" t="s">
        <v>98</v>
      </c>
      <c r="V3" s="271" t="s">
        <v>99</v>
      </c>
      <c r="W3" s="271" t="s">
        <v>100</v>
      </c>
      <c r="X3" s="271" t="s">
        <v>101</v>
      </c>
      <c r="Y3" s="271" t="s">
        <v>102</v>
      </c>
      <c r="Z3" s="271" t="s">
        <v>104</v>
      </c>
      <c r="AA3" s="271" t="s">
        <v>106</v>
      </c>
      <c r="AB3" s="271" t="s">
        <v>107</v>
      </c>
      <c r="AC3" s="271" t="s">
        <v>108</v>
      </c>
      <c r="AD3" s="271" t="s">
        <v>109</v>
      </c>
      <c r="AE3" s="271" t="s">
        <v>111</v>
      </c>
      <c r="AF3" s="271" t="s">
        <v>113</v>
      </c>
      <c r="AG3" s="271" t="s">
        <v>114</v>
      </c>
      <c r="AH3" s="271" t="s">
        <v>115</v>
      </c>
      <c r="AI3" s="271" t="s">
        <v>117</v>
      </c>
      <c r="AJ3" s="271" t="s">
        <v>118</v>
      </c>
      <c r="AK3" s="271" t="s">
        <v>119</v>
      </c>
      <c r="AL3" s="271" t="s">
        <v>120</v>
      </c>
      <c r="AM3" s="272" t="s">
        <v>121</v>
      </c>
      <c r="AN3" s="273" t="s">
        <v>122</v>
      </c>
      <c r="AO3" s="274" t="s">
        <v>123</v>
      </c>
      <c r="AP3" s="271" t="s">
        <v>131</v>
      </c>
      <c r="AQ3" s="271" t="s">
        <v>132</v>
      </c>
      <c r="AR3" s="271" t="s">
        <v>133</v>
      </c>
      <c r="AS3" s="271" t="s">
        <v>134</v>
      </c>
      <c r="AT3" s="271" t="s">
        <v>135</v>
      </c>
      <c r="AU3" s="272" t="s">
        <v>725</v>
      </c>
      <c r="AV3" s="274" t="s">
        <v>136</v>
      </c>
      <c r="AW3" s="273" t="s">
        <v>137</v>
      </c>
      <c r="AX3" s="275" t="s">
        <v>485</v>
      </c>
      <c r="AY3" s="275" t="s">
        <v>486</v>
      </c>
      <c r="AZ3" s="273" t="s">
        <v>138</v>
      </c>
      <c r="BA3" s="273" t="s">
        <v>139</v>
      </c>
      <c r="BB3" s="275" t="s">
        <v>487</v>
      </c>
      <c r="BC3" s="275" t="s">
        <v>488</v>
      </c>
      <c r="BD3" s="275" t="s">
        <v>726</v>
      </c>
      <c r="BE3" s="275" t="s">
        <v>489</v>
      </c>
      <c r="BF3" s="274" t="s">
        <v>727</v>
      </c>
      <c r="BG3" s="276" t="s">
        <v>130</v>
      </c>
      <c r="BH3" s="230"/>
      <c r="BI3" s="230"/>
    </row>
    <row r="4" spans="1:64" s="210" customFormat="1" ht="45" customHeight="1">
      <c r="A4" s="793"/>
      <c r="B4" s="794"/>
      <c r="C4" s="480" t="s">
        <v>477</v>
      </c>
      <c r="D4" s="481" t="s">
        <v>3</v>
      </c>
      <c r="E4" s="481" t="s">
        <v>78</v>
      </c>
      <c r="F4" s="481" t="s">
        <v>4</v>
      </c>
      <c r="G4" s="481" t="s">
        <v>795</v>
      </c>
      <c r="H4" s="481" t="s">
        <v>6</v>
      </c>
      <c r="I4" s="481" t="s">
        <v>7</v>
      </c>
      <c r="J4" s="481" t="s">
        <v>796</v>
      </c>
      <c r="K4" s="481" t="s">
        <v>797</v>
      </c>
      <c r="L4" s="481" t="s">
        <v>9</v>
      </c>
      <c r="M4" s="481" t="s">
        <v>10</v>
      </c>
      <c r="N4" s="481" t="s">
        <v>11</v>
      </c>
      <c r="O4" s="481" t="s">
        <v>89</v>
      </c>
      <c r="P4" s="481" t="s">
        <v>91</v>
      </c>
      <c r="Q4" s="481" t="s">
        <v>93</v>
      </c>
      <c r="R4" s="481" t="s">
        <v>95</v>
      </c>
      <c r="S4" s="481" t="s">
        <v>12</v>
      </c>
      <c r="T4" s="481" t="s">
        <v>479</v>
      </c>
      <c r="U4" s="481" t="s">
        <v>35</v>
      </c>
      <c r="V4" s="481" t="s">
        <v>798</v>
      </c>
      <c r="W4" s="481" t="s">
        <v>26</v>
      </c>
      <c r="X4" s="481" t="s">
        <v>813</v>
      </c>
      <c r="Y4" s="481" t="s">
        <v>103</v>
      </c>
      <c r="Z4" s="481" t="s">
        <v>105</v>
      </c>
      <c r="AA4" s="481" t="s">
        <v>27</v>
      </c>
      <c r="AB4" s="481" t="s">
        <v>28</v>
      </c>
      <c r="AC4" s="481" t="s">
        <v>29</v>
      </c>
      <c r="AD4" s="481" t="s">
        <v>110</v>
      </c>
      <c r="AE4" s="481" t="s">
        <v>112</v>
      </c>
      <c r="AF4" s="481" t="s">
        <v>30</v>
      </c>
      <c r="AG4" s="481" t="s">
        <v>31</v>
      </c>
      <c r="AH4" s="481" t="s">
        <v>116</v>
      </c>
      <c r="AI4" s="482" t="s">
        <v>480</v>
      </c>
      <c r="AJ4" s="481" t="s">
        <v>799</v>
      </c>
      <c r="AK4" s="481" t="s">
        <v>800</v>
      </c>
      <c r="AL4" s="481" t="s">
        <v>34</v>
      </c>
      <c r="AM4" s="483" t="s">
        <v>13</v>
      </c>
      <c r="AN4" s="484" t="s">
        <v>14</v>
      </c>
      <c r="AO4" s="485" t="s">
        <v>801</v>
      </c>
      <c r="AP4" s="481" t="s">
        <v>15</v>
      </c>
      <c r="AQ4" s="481" t="s">
        <v>802</v>
      </c>
      <c r="AR4" s="482" t="s">
        <v>803</v>
      </c>
      <c r="AS4" s="482" t="s">
        <v>804</v>
      </c>
      <c r="AT4" s="481" t="s">
        <v>16</v>
      </c>
      <c r="AU4" s="483" t="s">
        <v>805</v>
      </c>
      <c r="AV4" s="480" t="s">
        <v>482</v>
      </c>
      <c r="AW4" s="484" t="s">
        <v>728</v>
      </c>
      <c r="AX4" s="484" t="s">
        <v>483</v>
      </c>
      <c r="AY4" s="484" t="s">
        <v>729</v>
      </c>
      <c r="AZ4" s="484" t="s">
        <v>17</v>
      </c>
      <c r="BA4" s="484" t="s">
        <v>18</v>
      </c>
      <c r="BB4" s="484" t="s">
        <v>730</v>
      </c>
      <c r="BC4" s="484" t="s">
        <v>484</v>
      </c>
      <c r="BD4" s="486" t="s">
        <v>806</v>
      </c>
      <c r="BE4" s="484" t="s">
        <v>807</v>
      </c>
      <c r="BF4" s="480" t="s">
        <v>808</v>
      </c>
      <c r="BG4" s="487" t="s">
        <v>481</v>
      </c>
      <c r="BI4" s="211" t="s">
        <v>811</v>
      </c>
      <c r="BJ4" s="287" t="s">
        <v>733</v>
      </c>
    </row>
    <row r="5" spans="1:64" s="206" customFormat="1" ht="16.5">
      <c r="A5" s="270" t="s">
        <v>1</v>
      </c>
      <c r="B5" s="278" t="s">
        <v>477</v>
      </c>
      <c r="C5" s="380">
        <v>46597</v>
      </c>
      <c r="D5" s="381">
        <v>0</v>
      </c>
      <c r="E5" s="381">
        <v>217471</v>
      </c>
      <c r="F5" s="381">
        <v>134</v>
      </c>
      <c r="G5" s="381">
        <v>564</v>
      </c>
      <c r="H5" s="381">
        <v>387</v>
      </c>
      <c r="I5" s="381">
        <v>0</v>
      </c>
      <c r="J5" s="381">
        <v>53</v>
      </c>
      <c r="K5" s="381">
        <v>15</v>
      </c>
      <c r="L5" s="381">
        <v>0</v>
      </c>
      <c r="M5" s="381">
        <v>0</v>
      </c>
      <c r="N5" s="381">
        <v>0</v>
      </c>
      <c r="O5" s="381">
        <v>0</v>
      </c>
      <c r="P5" s="381">
        <v>0</v>
      </c>
      <c r="Q5" s="381">
        <v>0</v>
      </c>
      <c r="R5" s="381">
        <v>0</v>
      </c>
      <c r="S5" s="381">
        <v>0</v>
      </c>
      <c r="T5" s="381">
        <v>0</v>
      </c>
      <c r="U5" s="381">
        <v>0</v>
      </c>
      <c r="V5" s="381">
        <v>238</v>
      </c>
      <c r="W5" s="381">
        <v>1918</v>
      </c>
      <c r="X5" s="381">
        <v>0</v>
      </c>
      <c r="Y5" s="381">
        <v>0</v>
      </c>
      <c r="Z5" s="381">
        <v>0</v>
      </c>
      <c r="AA5" s="381">
        <v>500</v>
      </c>
      <c r="AB5" s="381">
        <v>0</v>
      </c>
      <c r="AC5" s="381">
        <v>34</v>
      </c>
      <c r="AD5" s="381">
        <v>87</v>
      </c>
      <c r="AE5" s="381">
        <v>0</v>
      </c>
      <c r="AF5" s="381">
        <v>30</v>
      </c>
      <c r="AG5" s="381">
        <v>1531</v>
      </c>
      <c r="AH5" s="381">
        <v>5631</v>
      </c>
      <c r="AI5" s="381">
        <v>234</v>
      </c>
      <c r="AJ5" s="381">
        <v>34</v>
      </c>
      <c r="AK5" s="381">
        <v>19071</v>
      </c>
      <c r="AL5" s="381">
        <v>0</v>
      </c>
      <c r="AM5" s="382">
        <v>0</v>
      </c>
      <c r="AN5" s="383">
        <v>294529</v>
      </c>
      <c r="AO5" s="380">
        <v>2443</v>
      </c>
      <c r="AP5" s="381">
        <v>199328</v>
      </c>
      <c r="AQ5" s="381">
        <v>0</v>
      </c>
      <c r="AR5" s="381">
        <v>0</v>
      </c>
      <c r="AS5" s="381">
        <v>11942</v>
      </c>
      <c r="AT5" s="381">
        <v>9178</v>
      </c>
      <c r="AU5" s="382">
        <v>222891</v>
      </c>
      <c r="AV5" s="380">
        <v>517420</v>
      </c>
      <c r="AW5" s="383">
        <v>412359</v>
      </c>
      <c r="AX5" s="383">
        <v>4230</v>
      </c>
      <c r="AY5" s="383">
        <v>416589</v>
      </c>
      <c r="AZ5" s="383">
        <v>639480</v>
      </c>
      <c r="BA5" s="383">
        <v>934009</v>
      </c>
      <c r="BB5" s="383">
        <v>-379160</v>
      </c>
      <c r="BC5" s="383">
        <v>-117517</v>
      </c>
      <c r="BD5" s="383">
        <v>-5289</v>
      </c>
      <c r="BE5" s="383">
        <v>-501966</v>
      </c>
      <c r="BF5" s="380">
        <v>137514</v>
      </c>
      <c r="BG5" s="384">
        <v>432043</v>
      </c>
      <c r="BH5" s="243"/>
      <c r="BI5" s="475">
        <f t="shared" ref="BI5" si="0">AP5/(AP$42-AP$6-AP$14)</f>
        <v>1.3269193925493391E-2</v>
      </c>
      <c r="BJ5" s="288">
        <f>1-ABS(BE5/AV5)</f>
        <v>2.9867419117931227E-2</v>
      </c>
      <c r="BL5" s="213"/>
    </row>
    <row r="6" spans="1:64" s="206" customFormat="1" ht="16.5">
      <c r="A6" s="279" t="s">
        <v>2</v>
      </c>
      <c r="B6" s="280" t="s">
        <v>3</v>
      </c>
      <c r="C6" s="380">
        <v>6</v>
      </c>
      <c r="D6" s="381">
        <v>15</v>
      </c>
      <c r="E6" s="381">
        <v>388</v>
      </c>
      <c r="F6" s="381">
        <v>2</v>
      </c>
      <c r="G6" s="381">
        <v>100</v>
      </c>
      <c r="H6" s="381">
        <v>2497</v>
      </c>
      <c r="I6" s="381">
        <v>1020561</v>
      </c>
      <c r="J6" s="381">
        <v>1</v>
      </c>
      <c r="K6" s="381">
        <v>4626</v>
      </c>
      <c r="L6" s="381">
        <v>24185</v>
      </c>
      <c r="M6" s="381">
        <v>10387</v>
      </c>
      <c r="N6" s="381">
        <v>12</v>
      </c>
      <c r="O6" s="381">
        <v>13</v>
      </c>
      <c r="P6" s="381">
        <v>2</v>
      </c>
      <c r="Q6" s="381">
        <v>1</v>
      </c>
      <c r="R6" s="381">
        <v>14</v>
      </c>
      <c r="S6" s="381">
        <v>2</v>
      </c>
      <c r="T6" s="381">
        <v>0</v>
      </c>
      <c r="U6" s="381">
        <v>5</v>
      </c>
      <c r="V6" s="381">
        <v>16</v>
      </c>
      <c r="W6" s="381">
        <v>4396</v>
      </c>
      <c r="X6" s="381">
        <v>527545</v>
      </c>
      <c r="Y6" s="381">
        <v>0</v>
      </c>
      <c r="Z6" s="381">
        <v>0</v>
      </c>
      <c r="AA6" s="381">
        <v>5</v>
      </c>
      <c r="AB6" s="381">
        <v>0</v>
      </c>
      <c r="AC6" s="381">
        <v>6</v>
      </c>
      <c r="AD6" s="381">
        <v>17</v>
      </c>
      <c r="AE6" s="381">
        <v>0</v>
      </c>
      <c r="AF6" s="381">
        <v>11</v>
      </c>
      <c r="AG6" s="381">
        <v>55</v>
      </c>
      <c r="AH6" s="381">
        <v>35</v>
      </c>
      <c r="AI6" s="381">
        <v>8</v>
      </c>
      <c r="AJ6" s="381">
        <v>20</v>
      </c>
      <c r="AK6" s="381">
        <v>19</v>
      </c>
      <c r="AL6" s="381">
        <v>0</v>
      </c>
      <c r="AM6" s="382">
        <v>3</v>
      </c>
      <c r="AN6" s="383">
        <v>1594953</v>
      </c>
      <c r="AO6" s="380">
        <v>-170</v>
      </c>
      <c r="AP6" s="381">
        <v>-267</v>
      </c>
      <c r="AQ6" s="381">
        <v>0</v>
      </c>
      <c r="AR6" s="381">
        <v>0</v>
      </c>
      <c r="AS6" s="381">
        <v>-227</v>
      </c>
      <c r="AT6" s="381">
        <v>-332</v>
      </c>
      <c r="AU6" s="382">
        <v>-996</v>
      </c>
      <c r="AV6" s="380">
        <v>1593957</v>
      </c>
      <c r="AW6" s="383">
        <v>8865</v>
      </c>
      <c r="AX6" s="383">
        <v>718</v>
      </c>
      <c r="AY6" s="383">
        <v>9583</v>
      </c>
      <c r="AZ6" s="383">
        <v>8587</v>
      </c>
      <c r="BA6" s="383">
        <v>1603540</v>
      </c>
      <c r="BB6" s="383">
        <v>-39785</v>
      </c>
      <c r="BC6" s="383">
        <v>-1283990</v>
      </c>
      <c r="BD6" s="383">
        <v>-249772</v>
      </c>
      <c r="BE6" s="383">
        <v>-1573547</v>
      </c>
      <c r="BF6" s="380">
        <v>-1564960</v>
      </c>
      <c r="BG6" s="384">
        <v>29993</v>
      </c>
      <c r="BH6" s="243"/>
      <c r="BI6" s="475"/>
      <c r="BJ6" s="289">
        <v>9.9999999999999995E-7</v>
      </c>
      <c r="BL6" s="213"/>
    </row>
    <row r="7" spans="1:64" s="206" customFormat="1" ht="16.5">
      <c r="A7" s="279" t="s">
        <v>77</v>
      </c>
      <c r="B7" s="280" t="s">
        <v>78</v>
      </c>
      <c r="C7" s="380">
        <v>33999</v>
      </c>
      <c r="D7" s="381">
        <v>0</v>
      </c>
      <c r="E7" s="381">
        <v>436099</v>
      </c>
      <c r="F7" s="381">
        <v>67</v>
      </c>
      <c r="G7" s="381">
        <v>381</v>
      </c>
      <c r="H7" s="381">
        <v>8945</v>
      </c>
      <c r="I7" s="381">
        <v>25</v>
      </c>
      <c r="J7" s="381">
        <v>1</v>
      </c>
      <c r="K7" s="381">
        <v>104</v>
      </c>
      <c r="L7" s="381">
        <v>0</v>
      </c>
      <c r="M7" s="381">
        <v>0</v>
      </c>
      <c r="N7" s="381">
        <v>0</v>
      </c>
      <c r="O7" s="381">
        <v>0</v>
      </c>
      <c r="P7" s="381">
        <v>0</v>
      </c>
      <c r="Q7" s="381">
        <v>0</v>
      </c>
      <c r="R7" s="381">
        <v>0</v>
      </c>
      <c r="S7" s="381">
        <v>0</v>
      </c>
      <c r="T7" s="381">
        <v>0</v>
      </c>
      <c r="U7" s="381">
        <v>0</v>
      </c>
      <c r="V7" s="381">
        <v>271</v>
      </c>
      <c r="W7" s="381">
        <v>19</v>
      </c>
      <c r="X7" s="381">
        <v>0</v>
      </c>
      <c r="Y7" s="381">
        <v>0</v>
      </c>
      <c r="Z7" s="381">
        <v>0</v>
      </c>
      <c r="AA7" s="381">
        <v>305</v>
      </c>
      <c r="AB7" s="381">
        <v>0</v>
      </c>
      <c r="AC7" s="381">
        <v>0</v>
      </c>
      <c r="AD7" s="381">
        <v>399</v>
      </c>
      <c r="AE7" s="381">
        <v>0</v>
      </c>
      <c r="AF7" s="381">
        <v>1164</v>
      </c>
      <c r="AG7" s="381">
        <v>7076</v>
      </c>
      <c r="AH7" s="381">
        <v>27583</v>
      </c>
      <c r="AI7" s="381">
        <v>236</v>
      </c>
      <c r="AJ7" s="381">
        <v>10</v>
      </c>
      <c r="AK7" s="381">
        <v>187573</v>
      </c>
      <c r="AL7" s="381">
        <v>0</v>
      </c>
      <c r="AM7" s="382">
        <v>1560</v>
      </c>
      <c r="AN7" s="383">
        <v>705817</v>
      </c>
      <c r="AO7" s="380">
        <v>31779</v>
      </c>
      <c r="AP7" s="381">
        <v>1604988</v>
      </c>
      <c r="AQ7" s="381">
        <v>0</v>
      </c>
      <c r="AR7" s="381">
        <v>0</v>
      </c>
      <c r="AS7" s="381">
        <v>0</v>
      </c>
      <c r="AT7" s="381">
        <v>-5965</v>
      </c>
      <c r="AU7" s="382">
        <v>1630802</v>
      </c>
      <c r="AV7" s="380">
        <v>2336619</v>
      </c>
      <c r="AW7" s="383">
        <v>1640901</v>
      </c>
      <c r="AX7" s="383">
        <v>27665</v>
      </c>
      <c r="AY7" s="383">
        <v>1668566</v>
      </c>
      <c r="AZ7" s="383">
        <v>3299368</v>
      </c>
      <c r="BA7" s="383">
        <v>4005185</v>
      </c>
      <c r="BB7" s="383">
        <v>-1766182</v>
      </c>
      <c r="BC7" s="383">
        <v>-368691</v>
      </c>
      <c r="BD7" s="383">
        <v>-43648</v>
      </c>
      <c r="BE7" s="383">
        <v>-2178521</v>
      </c>
      <c r="BF7" s="380">
        <v>1120847</v>
      </c>
      <c r="BG7" s="384">
        <v>1826664</v>
      </c>
      <c r="BH7" s="243"/>
      <c r="BI7" s="475">
        <f>AP7/(AP$42-AP$6-AP$14)</f>
        <v>0.10684347919052911</v>
      </c>
      <c r="BJ7" s="289">
        <f>1-ABS(BE7/AV7)</f>
        <v>6.7661009347266265E-2</v>
      </c>
      <c r="BL7" s="213"/>
    </row>
    <row r="8" spans="1:64" s="206" customFormat="1" ht="16.5">
      <c r="A8" s="279" t="s">
        <v>79</v>
      </c>
      <c r="B8" s="280" t="s">
        <v>4</v>
      </c>
      <c r="C8" s="380">
        <v>465</v>
      </c>
      <c r="D8" s="381">
        <v>7</v>
      </c>
      <c r="E8" s="381">
        <v>150</v>
      </c>
      <c r="F8" s="381">
        <v>2319</v>
      </c>
      <c r="G8" s="381">
        <v>373</v>
      </c>
      <c r="H8" s="381">
        <v>57</v>
      </c>
      <c r="I8" s="381">
        <v>3</v>
      </c>
      <c r="J8" s="381">
        <v>9</v>
      </c>
      <c r="K8" s="381">
        <v>99</v>
      </c>
      <c r="L8" s="381">
        <v>33</v>
      </c>
      <c r="M8" s="381">
        <v>18</v>
      </c>
      <c r="N8" s="381">
        <v>36</v>
      </c>
      <c r="O8" s="381">
        <v>41</v>
      </c>
      <c r="P8" s="381">
        <v>48</v>
      </c>
      <c r="Q8" s="381">
        <v>18</v>
      </c>
      <c r="R8" s="381">
        <v>141</v>
      </c>
      <c r="S8" s="381">
        <v>9</v>
      </c>
      <c r="T8" s="381">
        <v>2</v>
      </c>
      <c r="U8" s="381">
        <v>15</v>
      </c>
      <c r="V8" s="381">
        <v>447</v>
      </c>
      <c r="W8" s="381">
        <v>1908</v>
      </c>
      <c r="X8" s="381">
        <v>49</v>
      </c>
      <c r="Y8" s="381">
        <v>28</v>
      </c>
      <c r="Z8" s="381">
        <v>99</v>
      </c>
      <c r="AA8" s="381">
        <v>1917</v>
      </c>
      <c r="AB8" s="381">
        <v>215</v>
      </c>
      <c r="AC8" s="381">
        <v>31</v>
      </c>
      <c r="AD8" s="381">
        <v>1478</v>
      </c>
      <c r="AE8" s="381">
        <v>263</v>
      </c>
      <c r="AF8" s="381">
        <v>952</v>
      </c>
      <c r="AG8" s="381">
        <v>89</v>
      </c>
      <c r="AH8" s="381">
        <v>2406</v>
      </c>
      <c r="AI8" s="381">
        <v>292</v>
      </c>
      <c r="AJ8" s="381">
        <v>964</v>
      </c>
      <c r="AK8" s="381">
        <v>1610</v>
      </c>
      <c r="AL8" s="381">
        <v>1071</v>
      </c>
      <c r="AM8" s="382">
        <v>10</v>
      </c>
      <c r="AN8" s="383">
        <v>17672</v>
      </c>
      <c r="AO8" s="380">
        <v>4374</v>
      </c>
      <c r="AP8" s="381">
        <v>214449</v>
      </c>
      <c r="AQ8" s="381">
        <v>0</v>
      </c>
      <c r="AR8" s="381">
        <v>37</v>
      </c>
      <c r="AS8" s="381">
        <v>11910</v>
      </c>
      <c r="AT8" s="381">
        <v>-3331</v>
      </c>
      <c r="AU8" s="382">
        <v>227439</v>
      </c>
      <c r="AV8" s="380">
        <v>245111</v>
      </c>
      <c r="AW8" s="383">
        <v>18843</v>
      </c>
      <c r="AX8" s="383">
        <v>734</v>
      </c>
      <c r="AY8" s="383">
        <v>19577</v>
      </c>
      <c r="AZ8" s="383">
        <v>247016</v>
      </c>
      <c r="BA8" s="383">
        <v>264688</v>
      </c>
      <c r="BB8" s="383">
        <v>-105354</v>
      </c>
      <c r="BC8" s="383">
        <v>-134696</v>
      </c>
      <c r="BD8" s="383">
        <v>-3340</v>
      </c>
      <c r="BE8" s="383">
        <v>-243390</v>
      </c>
      <c r="BF8" s="380">
        <v>3626</v>
      </c>
      <c r="BG8" s="384">
        <v>21298</v>
      </c>
      <c r="BH8" s="243"/>
      <c r="BI8" s="475">
        <f t="shared" ref="BI8:BI41" si="1">AP8/(AP$42-AP$6-AP$14)</f>
        <v>1.4275793506823588E-2</v>
      </c>
      <c r="BJ8" s="289">
        <f t="shared" ref="BJ8:BJ41" si="2">1-ABS(BE8/AV8)</f>
        <v>7.0213087131952845E-3</v>
      </c>
      <c r="BL8" s="213"/>
    </row>
    <row r="9" spans="1:64" s="206" customFormat="1" ht="16.5">
      <c r="A9" s="279" t="s">
        <v>80</v>
      </c>
      <c r="B9" s="280" t="s">
        <v>5</v>
      </c>
      <c r="C9" s="380">
        <v>14711</v>
      </c>
      <c r="D9" s="381">
        <v>84</v>
      </c>
      <c r="E9" s="381">
        <v>28776</v>
      </c>
      <c r="F9" s="381">
        <v>94</v>
      </c>
      <c r="G9" s="381">
        <v>31573</v>
      </c>
      <c r="H9" s="381">
        <v>7553</v>
      </c>
      <c r="I9" s="381">
        <v>42</v>
      </c>
      <c r="J9" s="381">
        <v>155</v>
      </c>
      <c r="K9" s="381">
        <v>1738</v>
      </c>
      <c r="L9" s="381">
        <v>404</v>
      </c>
      <c r="M9" s="381">
        <v>232</v>
      </c>
      <c r="N9" s="381">
        <v>403</v>
      </c>
      <c r="O9" s="381">
        <v>678</v>
      </c>
      <c r="P9" s="381">
        <v>201</v>
      </c>
      <c r="Q9" s="381">
        <v>312</v>
      </c>
      <c r="R9" s="381">
        <v>531</v>
      </c>
      <c r="S9" s="381">
        <v>283</v>
      </c>
      <c r="T9" s="381">
        <v>116</v>
      </c>
      <c r="U9" s="381">
        <v>115</v>
      </c>
      <c r="V9" s="381">
        <v>5662</v>
      </c>
      <c r="W9" s="381">
        <v>82572</v>
      </c>
      <c r="X9" s="381">
        <v>3884</v>
      </c>
      <c r="Y9" s="381">
        <v>1057</v>
      </c>
      <c r="Z9" s="381">
        <v>1737</v>
      </c>
      <c r="AA9" s="381">
        <v>23321</v>
      </c>
      <c r="AB9" s="381">
        <v>7797</v>
      </c>
      <c r="AC9" s="381">
        <v>5350</v>
      </c>
      <c r="AD9" s="381">
        <v>8849</v>
      </c>
      <c r="AE9" s="381">
        <v>9413</v>
      </c>
      <c r="AF9" s="381">
        <v>2434</v>
      </c>
      <c r="AG9" s="381">
        <v>10487</v>
      </c>
      <c r="AH9" s="381">
        <v>24109</v>
      </c>
      <c r="AI9" s="381">
        <v>3693</v>
      </c>
      <c r="AJ9" s="381">
        <v>8499</v>
      </c>
      <c r="AK9" s="381">
        <v>8550</v>
      </c>
      <c r="AL9" s="381">
        <v>11061</v>
      </c>
      <c r="AM9" s="382">
        <v>92</v>
      </c>
      <c r="AN9" s="383">
        <v>306568</v>
      </c>
      <c r="AO9" s="380">
        <v>3397</v>
      </c>
      <c r="AP9" s="381">
        <v>22468</v>
      </c>
      <c r="AQ9" s="381">
        <v>100</v>
      </c>
      <c r="AR9" s="381">
        <v>436</v>
      </c>
      <c r="AS9" s="381">
        <v>14065</v>
      </c>
      <c r="AT9" s="381">
        <v>-8125</v>
      </c>
      <c r="AU9" s="382">
        <v>32341</v>
      </c>
      <c r="AV9" s="380">
        <v>338909</v>
      </c>
      <c r="AW9" s="383">
        <v>239865</v>
      </c>
      <c r="AX9" s="383">
        <v>4561</v>
      </c>
      <c r="AY9" s="383">
        <v>244426</v>
      </c>
      <c r="AZ9" s="383">
        <v>276767</v>
      </c>
      <c r="BA9" s="383">
        <v>583335</v>
      </c>
      <c r="BB9" s="383">
        <v>-163753</v>
      </c>
      <c r="BC9" s="383">
        <v>-108490</v>
      </c>
      <c r="BD9" s="383">
        <v>-6764</v>
      </c>
      <c r="BE9" s="383">
        <v>-279007</v>
      </c>
      <c r="BF9" s="380">
        <v>-2240</v>
      </c>
      <c r="BG9" s="384">
        <v>304328</v>
      </c>
      <c r="BH9" s="243"/>
      <c r="BI9" s="475">
        <f t="shared" si="1"/>
        <v>1.4956867530802774E-3</v>
      </c>
      <c r="BJ9" s="289">
        <f t="shared" si="2"/>
        <v>0.17674951093066282</v>
      </c>
      <c r="BL9" s="213"/>
    </row>
    <row r="10" spans="1:64" s="206" customFormat="1" ht="16.5">
      <c r="A10" s="279" t="s">
        <v>81</v>
      </c>
      <c r="B10" s="280" t="s">
        <v>6</v>
      </c>
      <c r="C10" s="380">
        <v>9821</v>
      </c>
      <c r="D10" s="381">
        <v>125</v>
      </c>
      <c r="E10" s="381">
        <v>58651</v>
      </c>
      <c r="F10" s="381">
        <v>4331</v>
      </c>
      <c r="G10" s="381">
        <v>47586</v>
      </c>
      <c r="H10" s="381">
        <v>1248372</v>
      </c>
      <c r="I10" s="381">
        <v>13170</v>
      </c>
      <c r="J10" s="381">
        <v>164909</v>
      </c>
      <c r="K10" s="381">
        <v>19599</v>
      </c>
      <c r="L10" s="381">
        <v>20755</v>
      </c>
      <c r="M10" s="381">
        <v>19951</v>
      </c>
      <c r="N10" s="381">
        <v>5690</v>
      </c>
      <c r="O10" s="381">
        <v>3463</v>
      </c>
      <c r="P10" s="381">
        <v>1928</v>
      </c>
      <c r="Q10" s="381">
        <v>8654</v>
      </c>
      <c r="R10" s="381">
        <v>29132</v>
      </c>
      <c r="S10" s="381">
        <v>7487</v>
      </c>
      <c r="T10" s="381">
        <v>1484</v>
      </c>
      <c r="U10" s="381">
        <v>4512</v>
      </c>
      <c r="V10" s="381">
        <v>39717</v>
      </c>
      <c r="W10" s="381">
        <v>26426</v>
      </c>
      <c r="X10" s="381">
        <v>4319</v>
      </c>
      <c r="Y10" s="381">
        <v>3654</v>
      </c>
      <c r="Z10" s="381">
        <v>6339</v>
      </c>
      <c r="AA10" s="381">
        <v>85</v>
      </c>
      <c r="AB10" s="381">
        <v>84</v>
      </c>
      <c r="AC10" s="381">
        <v>648</v>
      </c>
      <c r="AD10" s="381">
        <v>2666</v>
      </c>
      <c r="AE10" s="381">
        <v>1255</v>
      </c>
      <c r="AF10" s="381">
        <v>2054</v>
      </c>
      <c r="AG10" s="381">
        <v>43687</v>
      </c>
      <c r="AH10" s="381">
        <v>260428</v>
      </c>
      <c r="AI10" s="381">
        <v>533</v>
      </c>
      <c r="AJ10" s="381">
        <v>29546</v>
      </c>
      <c r="AK10" s="381">
        <v>26779</v>
      </c>
      <c r="AL10" s="381">
        <v>1405</v>
      </c>
      <c r="AM10" s="382">
        <v>8439</v>
      </c>
      <c r="AN10" s="383">
        <v>2127684</v>
      </c>
      <c r="AO10" s="380">
        <v>7400</v>
      </c>
      <c r="AP10" s="381">
        <v>135447</v>
      </c>
      <c r="AQ10" s="381">
        <v>0</v>
      </c>
      <c r="AR10" s="381">
        <v>0</v>
      </c>
      <c r="AS10" s="381">
        <v>0</v>
      </c>
      <c r="AT10" s="381">
        <v>3027</v>
      </c>
      <c r="AU10" s="382">
        <v>145874</v>
      </c>
      <c r="AV10" s="380">
        <v>2273558</v>
      </c>
      <c r="AW10" s="383">
        <v>1669566</v>
      </c>
      <c r="AX10" s="383">
        <v>302493</v>
      </c>
      <c r="AY10" s="383">
        <v>1972059</v>
      </c>
      <c r="AZ10" s="383">
        <v>2117933</v>
      </c>
      <c r="BA10" s="383">
        <v>4245617</v>
      </c>
      <c r="BB10" s="383">
        <v>-1304548</v>
      </c>
      <c r="BC10" s="383">
        <v>-351850</v>
      </c>
      <c r="BD10" s="383">
        <v>-118685</v>
      </c>
      <c r="BE10" s="383">
        <v>-1775083</v>
      </c>
      <c r="BF10" s="380">
        <v>342850</v>
      </c>
      <c r="BG10" s="384">
        <v>2470534</v>
      </c>
      <c r="BH10" s="243"/>
      <c r="BI10" s="475">
        <f t="shared" si="1"/>
        <v>9.0166585207612747E-3</v>
      </c>
      <c r="BJ10" s="289">
        <f t="shared" si="2"/>
        <v>0.21924886015663558</v>
      </c>
      <c r="BL10" s="213"/>
    </row>
    <row r="11" spans="1:64" s="206" customFormat="1" ht="16.5">
      <c r="A11" s="279" t="s">
        <v>82</v>
      </c>
      <c r="B11" s="280" t="s">
        <v>7</v>
      </c>
      <c r="C11" s="380">
        <v>16679</v>
      </c>
      <c r="D11" s="381">
        <v>759</v>
      </c>
      <c r="E11" s="381">
        <v>20921</v>
      </c>
      <c r="F11" s="381">
        <v>253</v>
      </c>
      <c r="G11" s="381">
        <v>2109</v>
      </c>
      <c r="H11" s="381">
        <v>352414</v>
      </c>
      <c r="I11" s="381">
        <v>375767</v>
      </c>
      <c r="J11" s="381">
        <v>107</v>
      </c>
      <c r="K11" s="381">
        <v>8960</v>
      </c>
      <c r="L11" s="381">
        <v>79810</v>
      </c>
      <c r="M11" s="381">
        <v>3547</v>
      </c>
      <c r="N11" s="381">
        <v>2070</v>
      </c>
      <c r="O11" s="381">
        <v>1437</v>
      </c>
      <c r="P11" s="381">
        <v>441</v>
      </c>
      <c r="Q11" s="381">
        <v>158</v>
      </c>
      <c r="R11" s="381">
        <v>616</v>
      </c>
      <c r="S11" s="381">
        <v>165</v>
      </c>
      <c r="T11" s="381">
        <v>29</v>
      </c>
      <c r="U11" s="381">
        <v>427</v>
      </c>
      <c r="V11" s="381">
        <v>1872</v>
      </c>
      <c r="W11" s="381">
        <v>36189</v>
      </c>
      <c r="X11" s="381">
        <v>153085</v>
      </c>
      <c r="Y11" s="381">
        <v>7749</v>
      </c>
      <c r="Z11" s="381">
        <v>13920</v>
      </c>
      <c r="AA11" s="381">
        <v>16446</v>
      </c>
      <c r="AB11" s="381">
        <v>2237</v>
      </c>
      <c r="AC11" s="381">
        <v>7880</v>
      </c>
      <c r="AD11" s="381">
        <v>582232</v>
      </c>
      <c r="AE11" s="381">
        <v>4238</v>
      </c>
      <c r="AF11" s="381">
        <v>53221</v>
      </c>
      <c r="AG11" s="381">
        <v>15764</v>
      </c>
      <c r="AH11" s="381">
        <v>34645</v>
      </c>
      <c r="AI11" s="381">
        <v>1589</v>
      </c>
      <c r="AJ11" s="381">
        <v>19492</v>
      </c>
      <c r="AK11" s="381">
        <v>21912</v>
      </c>
      <c r="AL11" s="381">
        <v>0</v>
      </c>
      <c r="AM11" s="382">
        <v>8819</v>
      </c>
      <c r="AN11" s="383">
        <v>1847959</v>
      </c>
      <c r="AO11" s="380">
        <v>568</v>
      </c>
      <c r="AP11" s="381">
        <v>189925</v>
      </c>
      <c r="AQ11" s="381">
        <v>0</v>
      </c>
      <c r="AR11" s="381">
        <v>0</v>
      </c>
      <c r="AS11" s="381">
        <v>0</v>
      </c>
      <c r="AT11" s="381">
        <v>554</v>
      </c>
      <c r="AU11" s="382">
        <v>191047</v>
      </c>
      <c r="AV11" s="380">
        <v>2039006</v>
      </c>
      <c r="AW11" s="383">
        <v>1291057</v>
      </c>
      <c r="AX11" s="383">
        <v>83441</v>
      </c>
      <c r="AY11" s="383">
        <v>1374498</v>
      </c>
      <c r="AZ11" s="383">
        <v>1565545</v>
      </c>
      <c r="BA11" s="383">
        <v>3413504</v>
      </c>
      <c r="BB11" s="383">
        <v>-768796</v>
      </c>
      <c r="BC11" s="383">
        <v>-48963</v>
      </c>
      <c r="BD11" s="383">
        <v>-60430</v>
      </c>
      <c r="BE11" s="383">
        <v>-878189</v>
      </c>
      <c r="BF11" s="380">
        <v>687356</v>
      </c>
      <c r="BG11" s="384">
        <v>2535315</v>
      </c>
      <c r="BH11" s="243"/>
      <c r="BI11" s="475">
        <f t="shared" si="1"/>
        <v>1.2643239566439899E-2</v>
      </c>
      <c r="BJ11" s="289">
        <f t="shared" si="2"/>
        <v>0.56930533799312011</v>
      </c>
      <c r="BL11" s="213"/>
    </row>
    <row r="12" spans="1:64" s="206" customFormat="1" ht="16.5">
      <c r="A12" s="279" t="s">
        <v>83</v>
      </c>
      <c r="B12" s="280" t="s">
        <v>478</v>
      </c>
      <c r="C12" s="380">
        <v>6707</v>
      </c>
      <c r="D12" s="381">
        <v>153</v>
      </c>
      <c r="E12" s="381">
        <v>45875</v>
      </c>
      <c r="F12" s="381">
        <v>277</v>
      </c>
      <c r="G12" s="381">
        <v>8985</v>
      </c>
      <c r="H12" s="381">
        <v>17525</v>
      </c>
      <c r="I12" s="381">
        <v>234</v>
      </c>
      <c r="J12" s="381">
        <v>8269</v>
      </c>
      <c r="K12" s="381">
        <v>1608</v>
      </c>
      <c r="L12" s="381">
        <v>1144</v>
      </c>
      <c r="M12" s="381">
        <v>879</v>
      </c>
      <c r="N12" s="381">
        <v>642</v>
      </c>
      <c r="O12" s="381">
        <v>2956</v>
      </c>
      <c r="P12" s="381">
        <v>3132</v>
      </c>
      <c r="Q12" s="381">
        <v>2939</v>
      </c>
      <c r="R12" s="381">
        <v>3447</v>
      </c>
      <c r="S12" s="381">
        <v>2374</v>
      </c>
      <c r="T12" s="381">
        <v>1366</v>
      </c>
      <c r="U12" s="381">
        <v>2304</v>
      </c>
      <c r="V12" s="381">
        <v>14890</v>
      </c>
      <c r="W12" s="381">
        <v>37031</v>
      </c>
      <c r="X12" s="381">
        <v>0</v>
      </c>
      <c r="Y12" s="381">
        <v>9465</v>
      </c>
      <c r="Z12" s="381">
        <v>6397</v>
      </c>
      <c r="AA12" s="381">
        <v>24511</v>
      </c>
      <c r="AB12" s="381">
        <v>5498</v>
      </c>
      <c r="AC12" s="381">
        <v>6034</v>
      </c>
      <c r="AD12" s="381">
        <v>4355</v>
      </c>
      <c r="AE12" s="381">
        <v>6437</v>
      </c>
      <c r="AF12" s="381">
        <v>2951</v>
      </c>
      <c r="AG12" s="381">
        <v>6347</v>
      </c>
      <c r="AH12" s="381">
        <v>13584</v>
      </c>
      <c r="AI12" s="381">
        <v>1158</v>
      </c>
      <c r="AJ12" s="381">
        <v>12402</v>
      </c>
      <c r="AK12" s="381">
        <v>5825</v>
      </c>
      <c r="AL12" s="381">
        <v>5881</v>
      </c>
      <c r="AM12" s="382">
        <v>709</v>
      </c>
      <c r="AN12" s="383">
        <v>274291</v>
      </c>
      <c r="AO12" s="380">
        <v>890</v>
      </c>
      <c r="AP12" s="381">
        <v>42737</v>
      </c>
      <c r="AQ12" s="381">
        <v>150</v>
      </c>
      <c r="AR12" s="381">
        <v>0</v>
      </c>
      <c r="AS12" s="381">
        <v>-27</v>
      </c>
      <c r="AT12" s="381">
        <v>-6064</v>
      </c>
      <c r="AU12" s="382">
        <v>37686</v>
      </c>
      <c r="AV12" s="380">
        <v>311977</v>
      </c>
      <c r="AW12" s="383">
        <v>245739</v>
      </c>
      <c r="AX12" s="383">
        <v>31448</v>
      </c>
      <c r="AY12" s="383">
        <v>277187</v>
      </c>
      <c r="AZ12" s="383">
        <v>314873</v>
      </c>
      <c r="BA12" s="383">
        <v>589164</v>
      </c>
      <c r="BB12" s="383">
        <v>-172962</v>
      </c>
      <c r="BC12" s="383">
        <v>-94815</v>
      </c>
      <c r="BD12" s="383">
        <v>-5020</v>
      </c>
      <c r="BE12" s="383">
        <v>-272797</v>
      </c>
      <c r="BF12" s="380">
        <v>42076</v>
      </c>
      <c r="BG12" s="384">
        <v>316367</v>
      </c>
      <c r="BH12" s="243"/>
      <c r="BI12" s="475">
        <f t="shared" si="1"/>
        <v>2.8449868598180439E-3</v>
      </c>
      <c r="BJ12" s="289">
        <f t="shared" si="2"/>
        <v>0.12558618103257613</v>
      </c>
      <c r="BL12" s="213"/>
    </row>
    <row r="13" spans="1:64" s="206" customFormat="1" ht="16.5">
      <c r="A13" s="279" t="s">
        <v>84</v>
      </c>
      <c r="B13" s="280" t="s">
        <v>8</v>
      </c>
      <c r="C13" s="380">
        <v>1290</v>
      </c>
      <c r="D13" s="381">
        <v>34</v>
      </c>
      <c r="E13" s="381">
        <v>7871</v>
      </c>
      <c r="F13" s="381">
        <v>27</v>
      </c>
      <c r="G13" s="381">
        <v>1108</v>
      </c>
      <c r="H13" s="381">
        <v>5960</v>
      </c>
      <c r="I13" s="381">
        <v>639</v>
      </c>
      <c r="J13" s="381">
        <v>182</v>
      </c>
      <c r="K13" s="381">
        <v>22638</v>
      </c>
      <c r="L13" s="381">
        <v>6978</v>
      </c>
      <c r="M13" s="381">
        <v>3412</v>
      </c>
      <c r="N13" s="381">
        <v>1316</v>
      </c>
      <c r="O13" s="381">
        <v>9041</v>
      </c>
      <c r="P13" s="381">
        <v>846</v>
      </c>
      <c r="Q13" s="381">
        <v>1026</v>
      </c>
      <c r="R13" s="381">
        <v>3191</v>
      </c>
      <c r="S13" s="381">
        <v>462</v>
      </c>
      <c r="T13" s="381">
        <v>53</v>
      </c>
      <c r="U13" s="381">
        <v>391</v>
      </c>
      <c r="V13" s="381">
        <v>1114</v>
      </c>
      <c r="W13" s="381">
        <v>139329</v>
      </c>
      <c r="X13" s="381">
        <v>161</v>
      </c>
      <c r="Y13" s="381">
        <v>909</v>
      </c>
      <c r="Z13" s="381">
        <v>142</v>
      </c>
      <c r="AA13" s="381">
        <v>634</v>
      </c>
      <c r="AB13" s="381">
        <v>20</v>
      </c>
      <c r="AC13" s="381">
        <v>564</v>
      </c>
      <c r="AD13" s="381">
        <v>100</v>
      </c>
      <c r="AE13" s="381">
        <v>4</v>
      </c>
      <c r="AF13" s="381">
        <v>403</v>
      </c>
      <c r="AG13" s="381">
        <v>4539</v>
      </c>
      <c r="AH13" s="381">
        <v>3763</v>
      </c>
      <c r="AI13" s="381">
        <v>85</v>
      </c>
      <c r="AJ13" s="381">
        <v>7621</v>
      </c>
      <c r="AK13" s="381">
        <v>1642</v>
      </c>
      <c r="AL13" s="381">
        <v>534</v>
      </c>
      <c r="AM13" s="382">
        <v>911</v>
      </c>
      <c r="AN13" s="383">
        <v>228940</v>
      </c>
      <c r="AO13" s="380">
        <v>356</v>
      </c>
      <c r="AP13" s="381">
        <v>5616</v>
      </c>
      <c r="AQ13" s="381">
        <v>0</v>
      </c>
      <c r="AR13" s="381">
        <v>0</v>
      </c>
      <c r="AS13" s="381">
        <v>0</v>
      </c>
      <c r="AT13" s="381">
        <v>-1953</v>
      </c>
      <c r="AU13" s="382">
        <v>4019</v>
      </c>
      <c r="AV13" s="380">
        <v>232959</v>
      </c>
      <c r="AW13" s="383">
        <v>150010</v>
      </c>
      <c r="AX13" s="383">
        <v>22951</v>
      </c>
      <c r="AY13" s="383">
        <v>172961</v>
      </c>
      <c r="AZ13" s="383">
        <v>176980</v>
      </c>
      <c r="BA13" s="383">
        <v>405920</v>
      </c>
      <c r="BB13" s="383">
        <v>-117889</v>
      </c>
      <c r="BC13" s="383">
        <v>-29705</v>
      </c>
      <c r="BD13" s="383">
        <v>-2212</v>
      </c>
      <c r="BE13" s="383">
        <v>-149806</v>
      </c>
      <c r="BF13" s="380">
        <v>27174</v>
      </c>
      <c r="BG13" s="384">
        <v>256114</v>
      </c>
      <c r="BH13" s="243"/>
      <c r="BI13" s="475">
        <f t="shared" si="1"/>
        <v>3.7385511862643927E-4</v>
      </c>
      <c r="BJ13" s="289">
        <f t="shared" si="2"/>
        <v>0.35694263797492265</v>
      </c>
    </row>
    <row r="14" spans="1:64" s="206" customFormat="1" ht="16.5">
      <c r="A14" s="279" t="s">
        <v>85</v>
      </c>
      <c r="B14" s="280" t="s">
        <v>9</v>
      </c>
      <c r="C14" s="380">
        <v>219</v>
      </c>
      <c r="D14" s="381">
        <v>631</v>
      </c>
      <c r="E14" s="381">
        <v>0</v>
      </c>
      <c r="F14" s="381">
        <v>38</v>
      </c>
      <c r="G14" s="381">
        <v>25667</v>
      </c>
      <c r="H14" s="381">
        <v>81</v>
      </c>
      <c r="I14" s="381">
        <v>0</v>
      </c>
      <c r="J14" s="381">
        <v>641</v>
      </c>
      <c r="K14" s="381">
        <v>7115</v>
      </c>
      <c r="L14" s="381">
        <v>1160113</v>
      </c>
      <c r="M14" s="381">
        <v>1070</v>
      </c>
      <c r="N14" s="381">
        <v>212536</v>
      </c>
      <c r="O14" s="381">
        <v>149858</v>
      </c>
      <c r="P14" s="381">
        <v>70837</v>
      </c>
      <c r="Q14" s="381">
        <v>8120</v>
      </c>
      <c r="R14" s="381">
        <v>4441</v>
      </c>
      <c r="S14" s="381">
        <v>17259</v>
      </c>
      <c r="T14" s="381">
        <v>1488</v>
      </c>
      <c r="U14" s="381">
        <v>14231</v>
      </c>
      <c r="V14" s="381">
        <v>3509</v>
      </c>
      <c r="W14" s="381">
        <v>207334</v>
      </c>
      <c r="X14" s="381">
        <v>0</v>
      </c>
      <c r="Y14" s="381">
        <v>11</v>
      </c>
      <c r="Z14" s="381">
        <v>0</v>
      </c>
      <c r="AA14" s="381">
        <v>0</v>
      </c>
      <c r="AB14" s="381">
        <v>0</v>
      </c>
      <c r="AC14" s="381">
        <v>0</v>
      </c>
      <c r="AD14" s="381">
        <v>3209</v>
      </c>
      <c r="AE14" s="381">
        <v>0</v>
      </c>
      <c r="AF14" s="381">
        <v>257</v>
      </c>
      <c r="AG14" s="381">
        <v>0</v>
      </c>
      <c r="AH14" s="381">
        <v>21</v>
      </c>
      <c r="AI14" s="381">
        <v>0</v>
      </c>
      <c r="AJ14" s="381">
        <v>2815</v>
      </c>
      <c r="AK14" s="381">
        <v>499</v>
      </c>
      <c r="AL14" s="381">
        <v>0</v>
      </c>
      <c r="AM14" s="382">
        <v>3667</v>
      </c>
      <c r="AN14" s="383">
        <v>1895667</v>
      </c>
      <c r="AO14" s="380">
        <v>0</v>
      </c>
      <c r="AP14" s="381">
        <v>-1736</v>
      </c>
      <c r="AQ14" s="381">
        <v>0</v>
      </c>
      <c r="AR14" s="381">
        <v>-1226</v>
      </c>
      <c r="AS14" s="381">
        <v>-7349</v>
      </c>
      <c r="AT14" s="381">
        <v>-16439</v>
      </c>
      <c r="AU14" s="382">
        <v>-26750</v>
      </c>
      <c r="AV14" s="380">
        <v>1868917</v>
      </c>
      <c r="AW14" s="383">
        <v>717748</v>
      </c>
      <c r="AX14" s="383">
        <v>213500</v>
      </c>
      <c r="AY14" s="383">
        <v>931248</v>
      </c>
      <c r="AZ14" s="383">
        <v>904498</v>
      </c>
      <c r="BA14" s="383">
        <v>2800165</v>
      </c>
      <c r="BB14" s="383">
        <v>-544013</v>
      </c>
      <c r="BC14" s="383">
        <v>-37051</v>
      </c>
      <c r="BD14" s="383">
        <v>-8849</v>
      </c>
      <c r="BE14" s="383">
        <v>-589913</v>
      </c>
      <c r="BF14" s="380">
        <v>314585</v>
      </c>
      <c r="BG14" s="384">
        <v>2210252</v>
      </c>
      <c r="BH14" s="243"/>
      <c r="BI14" s="476"/>
      <c r="BJ14" s="289">
        <f t="shared" si="2"/>
        <v>0.68435569904923543</v>
      </c>
    </row>
    <row r="15" spans="1:64" s="206" customFormat="1" ht="16.5">
      <c r="A15" s="279" t="s">
        <v>86</v>
      </c>
      <c r="B15" s="280" t="s">
        <v>10</v>
      </c>
      <c r="C15" s="380">
        <v>0</v>
      </c>
      <c r="D15" s="381">
        <v>113</v>
      </c>
      <c r="E15" s="381">
        <v>1863</v>
      </c>
      <c r="F15" s="381">
        <v>0</v>
      </c>
      <c r="G15" s="381">
        <v>990</v>
      </c>
      <c r="H15" s="381">
        <v>11247</v>
      </c>
      <c r="I15" s="381">
        <v>27</v>
      </c>
      <c r="J15" s="381">
        <v>121</v>
      </c>
      <c r="K15" s="381">
        <v>4258</v>
      </c>
      <c r="L15" s="381">
        <v>44438</v>
      </c>
      <c r="M15" s="381">
        <v>154416</v>
      </c>
      <c r="N15" s="381">
        <v>12656</v>
      </c>
      <c r="O15" s="381">
        <v>13945</v>
      </c>
      <c r="P15" s="381">
        <v>4433</v>
      </c>
      <c r="Q15" s="381">
        <v>6223</v>
      </c>
      <c r="R15" s="381">
        <v>21698</v>
      </c>
      <c r="S15" s="381">
        <v>8901</v>
      </c>
      <c r="T15" s="381">
        <v>2868</v>
      </c>
      <c r="U15" s="381">
        <v>2870</v>
      </c>
      <c r="V15" s="381">
        <v>4525</v>
      </c>
      <c r="W15" s="381">
        <v>61792</v>
      </c>
      <c r="X15" s="381">
        <v>1095</v>
      </c>
      <c r="Y15" s="381">
        <v>60</v>
      </c>
      <c r="Z15" s="381">
        <v>0</v>
      </c>
      <c r="AA15" s="381">
        <v>38</v>
      </c>
      <c r="AB15" s="381">
        <v>0</v>
      </c>
      <c r="AC15" s="381">
        <v>0</v>
      </c>
      <c r="AD15" s="381">
        <v>18</v>
      </c>
      <c r="AE15" s="381">
        <v>48</v>
      </c>
      <c r="AF15" s="381">
        <v>831</v>
      </c>
      <c r="AG15" s="381">
        <v>296</v>
      </c>
      <c r="AH15" s="381">
        <v>9550</v>
      </c>
      <c r="AI15" s="381">
        <v>30</v>
      </c>
      <c r="AJ15" s="381">
        <v>2212</v>
      </c>
      <c r="AK15" s="381">
        <v>597</v>
      </c>
      <c r="AL15" s="381">
        <v>98</v>
      </c>
      <c r="AM15" s="382">
        <v>1823</v>
      </c>
      <c r="AN15" s="383">
        <v>374080</v>
      </c>
      <c r="AO15" s="380">
        <v>49</v>
      </c>
      <c r="AP15" s="381">
        <v>9811</v>
      </c>
      <c r="AQ15" s="381">
        <v>0</v>
      </c>
      <c r="AR15" s="381">
        <v>0</v>
      </c>
      <c r="AS15" s="381">
        <v>-3128</v>
      </c>
      <c r="AT15" s="381">
        <v>-522</v>
      </c>
      <c r="AU15" s="382">
        <v>6210</v>
      </c>
      <c r="AV15" s="380">
        <v>380290</v>
      </c>
      <c r="AW15" s="383">
        <v>283541</v>
      </c>
      <c r="AX15" s="383">
        <v>13048</v>
      </c>
      <c r="AY15" s="383">
        <v>296589</v>
      </c>
      <c r="AZ15" s="383">
        <v>302799</v>
      </c>
      <c r="BA15" s="383">
        <v>676879</v>
      </c>
      <c r="BB15" s="383">
        <v>-127048</v>
      </c>
      <c r="BC15" s="383">
        <v>-207978</v>
      </c>
      <c r="BD15" s="383">
        <v>-14702</v>
      </c>
      <c r="BE15" s="383">
        <v>-349728</v>
      </c>
      <c r="BF15" s="380">
        <v>-46929</v>
      </c>
      <c r="BG15" s="384">
        <v>327151</v>
      </c>
      <c r="BH15" s="243"/>
      <c r="BI15" s="475">
        <f t="shared" si="1"/>
        <v>6.5311477365455762E-4</v>
      </c>
      <c r="BJ15" s="289">
        <f t="shared" si="2"/>
        <v>8.036498461700281E-2</v>
      </c>
    </row>
    <row r="16" spans="1:64" s="206" customFormat="1" ht="16.5">
      <c r="A16" s="279" t="s">
        <v>87</v>
      </c>
      <c r="B16" s="280" t="s">
        <v>11</v>
      </c>
      <c r="C16" s="380">
        <v>3215</v>
      </c>
      <c r="D16" s="381">
        <v>702</v>
      </c>
      <c r="E16" s="381">
        <v>40772</v>
      </c>
      <c r="F16" s="381">
        <v>49</v>
      </c>
      <c r="G16" s="381">
        <v>9134</v>
      </c>
      <c r="H16" s="381">
        <v>10577</v>
      </c>
      <c r="I16" s="381">
        <v>1370</v>
      </c>
      <c r="J16" s="381">
        <v>353</v>
      </c>
      <c r="K16" s="381">
        <v>2748</v>
      </c>
      <c r="L16" s="381">
        <v>1493</v>
      </c>
      <c r="M16" s="381">
        <v>540</v>
      </c>
      <c r="N16" s="381">
        <v>23923</v>
      </c>
      <c r="O16" s="381">
        <v>19106</v>
      </c>
      <c r="P16" s="381">
        <v>10278</v>
      </c>
      <c r="Q16" s="381">
        <v>5708</v>
      </c>
      <c r="R16" s="381">
        <v>4648</v>
      </c>
      <c r="S16" s="381">
        <v>3334</v>
      </c>
      <c r="T16" s="381">
        <v>1374</v>
      </c>
      <c r="U16" s="381">
        <v>1226</v>
      </c>
      <c r="V16" s="381">
        <v>3114</v>
      </c>
      <c r="W16" s="381">
        <v>338228</v>
      </c>
      <c r="X16" s="381">
        <v>2320</v>
      </c>
      <c r="Y16" s="381">
        <v>269</v>
      </c>
      <c r="Z16" s="381">
        <v>90</v>
      </c>
      <c r="AA16" s="381">
        <v>14518</v>
      </c>
      <c r="AB16" s="381">
        <v>348</v>
      </c>
      <c r="AC16" s="381">
        <v>3328</v>
      </c>
      <c r="AD16" s="381">
        <v>5467</v>
      </c>
      <c r="AE16" s="381">
        <v>1600</v>
      </c>
      <c r="AF16" s="381">
        <v>11551</v>
      </c>
      <c r="AG16" s="381">
        <v>589</v>
      </c>
      <c r="AH16" s="381">
        <v>3405</v>
      </c>
      <c r="AI16" s="381">
        <v>617</v>
      </c>
      <c r="AJ16" s="381">
        <v>4847</v>
      </c>
      <c r="AK16" s="381">
        <v>8176</v>
      </c>
      <c r="AL16" s="381">
        <v>80</v>
      </c>
      <c r="AM16" s="382">
        <v>1478</v>
      </c>
      <c r="AN16" s="383">
        <v>540575</v>
      </c>
      <c r="AO16" s="380">
        <v>1143</v>
      </c>
      <c r="AP16" s="381">
        <v>12828</v>
      </c>
      <c r="AQ16" s="381">
        <v>23</v>
      </c>
      <c r="AR16" s="381">
        <v>1258</v>
      </c>
      <c r="AS16" s="381">
        <v>18941</v>
      </c>
      <c r="AT16" s="381">
        <v>-6418</v>
      </c>
      <c r="AU16" s="382">
        <v>27775</v>
      </c>
      <c r="AV16" s="380">
        <v>568350</v>
      </c>
      <c r="AW16" s="383">
        <v>301700</v>
      </c>
      <c r="AX16" s="383">
        <v>16725</v>
      </c>
      <c r="AY16" s="383">
        <v>318425</v>
      </c>
      <c r="AZ16" s="383">
        <v>346200</v>
      </c>
      <c r="BA16" s="383">
        <v>886775</v>
      </c>
      <c r="BB16" s="383">
        <v>-249356</v>
      </c>
      <c r="BC16" s="383">
        <v>-47695</v>
      </c>
      <c r="BD16" s="383">
        <v>-5471</v>
      </c>
      <c r="BE16" s="383">
        <v>-302522</v>
      </c>
      <c r="BF16" s="380">
        <v>43678</v>
      </c>
      <c r="BG16" s="384">
        <v>584253</v>
      </c>
      <c r="BH16" s="243"/>
      <c r="BI16" s="475">
        <f t="shared" si="1"/>
        <v>8.5395538848646055E-4</v>
      </c>
      <c r="BJ16" s="289">
        <f t="shared" si="2"/>
        <v>0.46771883522477342</v>
      </c>
    </row>
    <row r="17" spans="1:62" s="206" customFormat="1" ht="16.5">
      <c r="A17" s="279" t="s">
        <v>88</v>
      </c>
      <c r="B17" s="280" t="s">
        <v>89</v>
      </c>
      <c r="C17" s="380">
        <v>0</v>
      </c>
      <c r="D17" s="381">
        <v>647</v>
      </c>
      <c r="E17" s="381">
        <v>0</v>
      </c>
      <c r="F17" s="381">
        <v>0</v>
      </c>
      <c r="G17" s="381">
        <v>471</v>
      </c>
      <c r="H17" s="381">
        <v>55</v>
      </c>
      <c r="I17" s="381">
        <v>0</v>
      </c>
      <c r="J17" s="381">
        <v>136</v>
      </c>
      <c r="K17" s="381">
        <v>2853</v>
      </c>
      <c r="L17" s="381">
        <v>584</v>
      </c>
      <c r="M17" s="381">
        <v>7</v>
      </c>
      <c r="N17" s="381">
        <v>2333</v>
      </c>
      <c r="O17" s="381">
        <v>403907</v>
      </c>
      <c r="P17" s="381">
        <v>47518</v>
      </c>
      <c r="Q17" s="381">
        <v>3951</v>
      </c>
      <c r="R17" s="381">
        <v>3341</v>
      </c>
      <c r="S17" s="381">
        <v>6709</v>
      </c>
      <c r="T17" s="381">
        <v>477</v>
      </c>
      <c r="U17" s="381">
        <v>5292</v>
      </c>
      <c r="V17" s="381">
        <v>522</v>
      </c>
      <c r="W17" s="381">
        <v>29408</v>
      </c>
      <c r="X17" s="381">
        <v>0</v>
      </c>
      <c r="Y17" s="381">
        <v>24474</v>
      </c>
      <c r="Z17" s="381">
        <v>0</v>
      </c>
      <c r="AA17" s="381">
        <v>165</v>
      </c>
      <c r="AB17" s="381">
        <v>0</v>
      </c>
      <c r="AC17" s="381">
        <v>0</v>
      </c>
      <c r="AD17" s="381">
        <v>3120</v>
      </c>
      <c r="AE17" s="381">
        <v>17</v>
      </c>
      <c r="AF17" s="381">
        <v>4074</v>
      </c>
      <c r="AG17" s="381">
        <v>0</v>
      </c>
      <c r="AH17" s="381">
        <v>0</v>
      </c>
      <c r="AI17" s="381">
        <v>0</v>
      </c>
      <c r="AJ17" s="381">
        <v>77744</v>
      </c>
      <c r="AK17" s="381">
        <v>524</v>
      </c>
      <c r="AL17" s="381">
        <v>0</v>
      </c>
      <c r="AM17" s="382">
        <v>0</v>
      </c>
      <c r="AN17" s="383">
        <v>618329</v>
      </c>
      <c r="AO17" s="380">
        <v>0</v>
      </c>
      <c r="AP17" s="381">
        <v>721</v>
      </c>
      <c r="AQ17" s="381">
        <v>0</v>
      </c>
      <c r="AR17" s="381">
        <v>14661</v>
      </c>
      <c r="AS17" s="381">
        <v>399603</v>
      </c>
      <c r="AT17" s="381">
        <v>-1780</v>
      </c>
      <c r="AU17" s="382">
        <v>413205</v>
      </c>
      <c r="AV17" s="380">
        <v>1031534</v>
      </c>
      <c r="AW17" s="383">
        <v>814348</v>
      </c>
      <c r="AX17" s="383">
        <v>77239</v>
      </c>
      <c r="AY17" s="383">
        <v>891587</v>
      </c>
      <c r="AZ17" s="383">
        <v>1304792</v>
      </c>
      <c r="BA17" s="383">
        <v>1923121</v>
      </c>
      <c r="BB17" s="383">
        <v>-562211</v>
      </c>
      <c r="BC17" s="383">
        <v>-58044</v>
      </c>
      <c r="BD17" s="383">
        <v>-19212</v>
      </c>
      <c r="BE17" s="383">
        <v>-639467</v>
      </c>
      <c r="BF17" s="380">
        <v>665325</v>
      </c>
      <c r="BG17" s="384">
        <v>1283654</v>
      </c>
      <c r="BH17" s="243"/>
      <c r="BI17" s="475">
        <f t="shared" si="1"/>
        <v>4.799671305727612E-5</v>
      </c>
      <c r="BJ17" s="289">
        <f t="shared" si="2"/>
        <v>0.38008150967394194</v>
      </c>
    </row>
    <row r="18" spans="1:62" s="206" customFormat="1" ht="16.5">
      <c r="A18" s="279" t="s">
        <v>90</v>
      </c>
      <c r="B18" s="280" t="s">
        <v>91</v>
      </c>
      <c r="C18" s="380">
        <v>0</v>
      </c>
      <c r="D18" s="381">
        <v>35</v>
      </c>
      <c r="E18" s="381">
        <v>0</v>
      </c>
      <c r="F18" s="381">
        <v>0</v>
      </c>
      <c r="G18" s="381">
        <v>36</v>
      </c>
      <c r="H18" s="381">
        <v>0</v>
      </c>
      <c r="I18" s="381">
        <v>13</v>
      </c>
      <c r="J18" s="381">
        <v>84</v>
      </c>
      <c r="K18" s="381">
        <v>159</v>
      </c>
      <c r="L18" s="381">
        <v>55</v>
      </c>
      <c r="M18" s="381">
        <v>12</v>
      </c>
      <c r="N18" s="381">
        <v>77</v>
      </c>
      <c r="O18" s="381">
        <v>2006</v>
      </c>
      <c r="P18" s="381">
        <v>66540</v>
      </c>
      <c r="Q18" s="381">
        <v>121</v>
      </c>
      <c r="R18" s="381">
        <v>460</v>
      </c>
      <c r="S18" s="381">
        <v>141</v>
      </c>
      <c r="T18" s="381">
        <v>18</v>
      </c>
      <c r="U18" s="381">
        <v>77</v>
      </c>
      <c r="V18" s="381">
        <v>13</v>
      </c>
      <c r="W18" s="381">
        <v>86</v>
      </c>
      <c r="X18" s="381">
        <v>10</v>
      </c>
      <c r="Y18" s="381">
        <v>53</v>
      </c>
      <c r="Z18" s="381">
        <v>0</v>
      </c>
      <c r="AA18" s="381">
        <v>8</v>
      </c>
      <c r="AB18" s="381">
        <v>0</v>
      </c>
      <c r="AC18" s="381">
        <v>0</v>
      </c>
      <c r="AD18" s="381">
        <v>149</v>
      </c>
      <c r="AE18" s="381">
        <v>14</v>
      </c>
      <c r="AF18" s="381">
        <v>33</v>
      </c>
      <c r="AG18" s="381">
        <v>0</v>
      </c>
      <c r="AH18" s="381">
        <v>0</v>
      </c>
      <c r="AI18" s="381">
        <v>0</v>
      </c>
      <c r="AJ18" s="381">
        <v>26957</v>
      </c>
      <c r="AK18" s="381">
        <v>14</v>
      </c>
      <c r="AL18" s="381">
        <v>0</v>
      </c>
      <c r="AM18" s="382">
        <v>0</v>
      </c>
      <c r="AN18" s="383">
        <v>97171</v>
      </c>
      <c r="AO18" s="380">
        <v>0</v>
      </c>
      <c r="AP18" s="381">
        <v>223</v>
      </c>
      <c r="AQ18" s="381">
        <v>0</v>
      </c>
      <c r="AR18" s="381">
        <v>2629</v>
      </c>
      <c r="AS18" s="381">
        <v>392052</v>
      </c>
      <c r="AT18" s="381">
        <v>-4652</v>
      </c>
      <c r="AU18" s="382">
        <v>390252</v>
      </c>
      <c r="AV18" s="380">
        <v>487423</v>
      </c>
      <c r="AW18" s="383">
        <v>296260</v>
      </c>
      <c r="AX18" s="383">
        <v>127054</v>
      </c>
      <c r="AY18" s="383">
        <v>423314</v>
      </c>
      <c r="AZ18" s="383">
        <v>813566</v>
      </c>
      <c r="BA18" s="383">
        <v>910737</v>
      </c>
      <c r="BB18" s="383">
        <v>-408682</v>
      </c>
      <c r="BC18" s="383">
        <v>-70017</v>
      </c>
      <c r="BD18" s="383">
        <v>-5039</v>
      </c>
      <c r="BE18" s="383">
        <v>-483738</v>
      </c>
      <c r="BF18" s="380">
        <v>329828</v>
      </c>
      <c r="BG18" s="384">
        <v>426999</v>
      </c>
      <c r="BH18" s="243"/>
      <c r="BI18" s="475">
        <f t="shared" si="1"/>
        <v>1.4845030529504264E-5</v>
      </c>
      <c r="BJ18" s="289">
        <f t="shared" si="2"/>
        <v>7.5601684778928702E-3</v>
      </c>
    </row>
    <row r="19" spans="1:62" s="206" customFormat="1" ht="16.5">
      <c r="A19" s="279" t="s">
        <v>92</v>
      </c>
      <c r="B19" s="280" t="s">
        <v>93</v>
      </c>
      <c r="C19" s="380">
        <v>1</v>
      </c>
      <c r="D19" s="381">
        <v>0</v>
      </c>
      <c r="E19" s="381">
        <v>0</v>
      </c>
      <c r="F19" s="381">
        <v>0</v>
      </c>
      <c r="G19" s="381">
        <v>0</v>
      </c>
      <c r="H19" s="381">
        <v>0</v>
      </c>
      <c r="I19" s="381">
        <v>0</v>
      </c>
      <c r="J19" s="381">
        <v>0</v>
      </c>
      <c r="K19" s="381">
        <v>0</v>
      </c>
      <c r="L19" s="381">
        <v>0</v>
      </c>
      <c r="M19" s="381">
        <v>0</v>
      </c>
      <c r="N19" s="381">
        <v>3</v>
      </c>
      <c r="O19" s="381">
        <v>219</v>
      </c>
      <c r="P19" s="381">
        <v>474</v>
      </c>
      <c r="Q19" s="381">
        <v>11356</v>
      </c>
      <c r="R19" s="381">
        <v>5</v>
      </c>
      <c r="S19" s="381">
        <v>23</v>
      </c>
      <c r="T19" s="381">
        <v>3</v>
      </c>
      <c r="U19" s="381">
        <v>8</v>
      </c>
      <c r="V19" s="381">
        <v>7</v>
      </c>
      <c r="W19" s="381">
        <v>231</v>
      </c>
      <c r="X19" s="381">
        <v>0</v>
      </c>
      <c r="Y19" s="381">
        <v>9</v>
      </c>
      <c r="Z19" s="381">
        <v>3</v>
      </c>
      <c r="AA19" s="381">
        <v>1151</v>
      </c>
      <c r="AB19" s="381">
        <v>9</v>
      </c>
      <c r="AC19" s="381">
        <v>0</v>
      </c>
      <c r="AD19" s="381">
        <v>31</v>
      </c>
      <c r="AE19" s="381">
        <v>53</v>
      </c>
      <c r="AF19" s="381">
        <v>523</v>
      </c>
      <c r="AG19" s="381">
        <v>0</v>
      </c>
      <c r="AH19" s="381">
        <v>23935</v>
      </c>
      <c r="AI19" s="381">
        <v>0</v>
      </c>
      <c r="AJ19" s="381">
        <v>2583</v>
      </c>
      <c r="AK19" s="381">
        <v>3073</v>
      </c>
      <c r="AL19" s="381">
        <v>177</v>
      </c>
      <c r="AM19" s="382">
        <v>0</v>
      </c>
      <c r="AN19" s="383">
        <v>43877</v>
      </c>
      <c r="AO19" s="380">
        <v>84</v>
      </c>
      <c r="AP19" s="381">
        <v>4066</v>
      </c>
      <c r="AQ19" s="381">
        <v>10</v>
      </c>
      <c r="AR19" s="381">
        <v>22971</v>
      </c>
      <c r="AS19" s="381">
        <v>141557</v>
      </c>
      <c r="AT19" s="381">
        <v>-3313</v>
      </c>
      <c r="AU19" s="382">
        <v>165375</v>
      </c>
      <c r="AV19" s="380">
        <v>209252</v>
      </c>
      <c r="AW19" s="383">
        <v>120384</v>
      </c>
      <c r="AX19" s="383">
        <v>13107</v>
      </c>
      <c r="AY19" s="383">
        <v>133491</v>
      </c>
      <c r="AZ19" s="383">
        <v>298866</v>
      </c>
      <c r="BA19" s="383">
        <v>342743</v>
      </c>
      <c r="BB19" s="383">
        <v>-83725</v>
      </c>
      <c r="BC19" s="383">
        <v>-117917</v>
      </c>
      <c r="BD19" s="383">
        <v>-5061</v>
      </c>
      <c r="BE19" s="383">
        <v>-206703</v>
      </c>
      <c r="BF19" s="380">
        <v>92163</v>
      </c>
      <c r="BG19" s="384">
        <v>136040</v>
      </c>
      <c r="BH19" s="243"/>
      <c r="BI19" s="475">
        <f t="shared" si="1"/>
        <v>2.7067217099984011E-4</v>
      </c>
      <c r="BJ19" s="289">
        <f t="shared" si="2"/>
        <v>1.2181484525834896E-2</v>
      </c>
    </row>
    <row r="20" spans="1:62" s="206" customFormat="1" ht="16.5">
      <c r="A20" s="279" t="s">
        <v>94</v>
      </c>
      <c r="B20" s="280" t="s">
        <v>95</v>
      </c>
      <c r="C20" s="380">
        <v>0</v>
      </c>
      <c r="D20" s="381">
        <v>0</v>
      </c>
      <c r="E20" s="381">
        <v>0</v>
      </c>
      <c r="F20" s="381">
        <v>0</v>
      </c>
      <c r="G20" s="381">
        <v>4</v>
      </c>
      <c r="H20" s="381">
        <v>1</v>
      </c>
      <c r="I20" s="381">
        <v>0</v>
      </c>
      <c r="J20" s="381">
        <v>0</v>
      </c>
      <c r="K20" s="381">
        <v>0</v>
      </c>
      <c r="L20" s="381">
        <v>0</v>
      </c>
      <c r="M20" s="381">
        <v>19</v>
      </c>
      <c r="N20" s="381">
        <v>97</v>
      </c>
      <c r="O20" s="381">
        <v>2338</v>
      </c>
      <c r="P20" s="381">
        <v>3287</v>
      </c>
      <c r="Q20" s="381">
        <v>29159</v>
      </c>
      <c r="R20" s="381">
        <v>130634</v>
      </c>
      <c r="S20" s="381">
        <v>30790</v>
      </c>
      <c r="T20" s="381">
        <v>26326</v>
      </c>
      <c r="U20" s="381">
        <v>2179</v>
      </c>
      <c r="V20" s="381">
        <v>3710</v>
      </c>
      <c r="W20" s="381">
        <v>991</v>
      </c>
      <c r="X20" s="381">
        <v>9</v>
      </c>
      <c r="Y20" s="381">
        <v>5</v>
      </c>
      <c r="Z20" s="381">
        <v>0</v>
      </c>
      <c r="AA20" s="381">
        <v>99</v>
      </c>
      <c r="AB20" s="381">
        <v>71</v>
      </c>
      <c r="AC20" s="381">
        <v>0</v>
      </c>
      <c r="AD20" s="381">
        <v>15</v>
      </c>
      <c r="AE20" s="381">
        <v>1107</v>
      </c>
      <c r="AF20" s="381">
        <v>3201</v>
      </c>
      <c r="AG20" s="381">
        <v>1282</v>
      </c>
      <c r="AH20" s="381">
        <v>9</v>
      </c>
      <c r="AI20" s="381">
        <v>0</v>
      </c>
      <c r="AJ20" s="381">
        <v>34028</v>
      </c>
      <c r="AK20" s="381">
        <v>54</v>
      </c>
      <c r="AL20" s="381">
        <v>3698</v>
      </c>
      <c r="AM20" s="382">
        <v>0</v>
      </c>
      <c r="AN20" s="383">
        <v>273113</v>
      </c>
      <c r="AO20" s="380">
        <v>15</v>
      </c>
      <c r="AP20" s="381">
        <v>2025</v>
      </c>
      <c r="AQ20" s="381">
        <v>0</v>
      </c>
      <c r="AR20" s="381">
        <v>0</v>
      </c>
      <c r="AS20" s="381">
        <v>0</v>
      </c>
      <c r="AT20" s="381">
        <v>4865</v>
      </c>
      <c r="AU20" s="382">
        <v>6905</v>
      </c>
      <c r="AV20" s="380">
        <v>280018</v>
      </c>
      <c r="AW20" s="383">
        <v>35600</v>
      </c>
      <c r="AX20" s="383">
        <v>337469</v>
      </c>
      <c r="AY20" s="383">
        <v>373069</v>
      </c>
      <c r="AZ20" s="383">
        <v>379974</v>
      </c>
      <c r="BA20" s="383">
        <v>653087</v>
      </c>
      <c r="BB20" s="383">
        <v>-65154</v>
      </c>
      <c r="BC20" s="383">
        <v>-200537</v>
      </c>
      <c r="BD20" s="383">
        <v>-13866</v>
      </c>
      <c r="BE20" s="383">
        <v>-279557</v>
      </c>
      <c r="BF20" s="380">
        <v>100417</v>
      </c>
      <c r="BG20" s="384">
        <v>373530</v>
      </c>
      <c r="BH20" s="243"/>
      <c r="BI20" s="475">
        <f t="shared" si="1"/>
        <v>1.3480352835087953E-4</v>
      </c>
      <c r="BJ20" s="289">
        <f t="shared" si="2"/>
        <v>1.6463227363955335E-3</v>
      </c>
    </row>
    <row r="21" spans="1:62" s="206" customFormat="1" ht="16.5">
      <c r="A21" s="279" t="s">
        <v>96</v>
      </c>
      <c r="B21" s="280" t="s">
        <v>12</v>
      </c>
      <c r="C21" s="380">
        <v>44</v>
      </c>
      <c r="D21" s="381">
        <v>2</v>
      </c>
      <c r="E21" s="381">
        <v>0</v>
      </c>
      <c r="F21" s="381">
        <v>0</v>
      </c>
      <c r="G21" s="381">
        <v>32</v>
      </c>
      <c r="H21" s="381">
        <v>1</v>
      </c>
      <c r="I21" s="381">
        <v>0</v>
      </c>
      <c r="J21" s="381">
        <v>0</v>
      </c>
      <c r="K21" s="381">
        <v>1</v>
      </c>
      <c r="L21" s="381">
        <v>0</v>
      </c>
      <c r="M21" s="381">
        <v>3</v>
      </c>
      <c r="N21" s="381">
        <v>43</v>
      </c>
      <c r="O21" s="381">
        <v>6328</v>
      </c>
      <c r="P21" s="381">
        <v>3491</v>
      </c>
      <c r="Q21" s="381">
        <v>1544</v>
      </c>
      <c r="R21" s="381">
        <v>829</v>
      </c>
      <c r="S21" s="381">
        <v>10462</v>
      </c>
      <c r="T21" s="381">
        <v>465</v>
      </c>
      <c r="U21" s="381">
        <v>2687</v>
      </c>
      <c r="V21" s="381">
        <v>109</v>
      </c>
      <c r="W21" s="381">
        <v>13433</v>
      </c>
      <c r="X21" s="381">
        <v>4</v>
      </c>
      <c r="Y21" s="381">
        <v>25</v>
      </c>
      <c r="Z21" s="381">
        <v>0</v>
      </c>
      <c r="AA21" s="381">
        <v>326</v>
      </c>
      <c r="AB21" s="381">
        <v>2</v>
      </c>
      <c r="AC21" s="381">
        <v>65</v>
      </c>
      <c r="AD21" s="381">
        <v>328</v>
      </c>
      <c r="AE21" s="381">
        <v>73</v>
      </c>
      <c r="AF21" s="381">
        <v>1294</v>
      </c>
      <c r="AG21" s="381">
        <v>658</v>
      </c>
      <c r="AH21" s="381">
        <v>206</v>
      </c>
      <c r="AI21" s="381">
        <v>0</v>
      </c>
      <c r="AJ21" s="381">
        <v>14668</v>
      </c>
      <c r="AK21" s="381">
        <v>116</v>
      </c>
      <c r="AL21" s="381">
        <v>0</v>
      </c>
      <c r="AM21" s="382">
        <v>46</v>
      </c>
      <c r="AN21" s="383">
        <v>57285</v>
      </c>
      <c r="AO21" s="380">
        <v>2610</v>
      </c>
      <c r="AP21" s="381">
        <v>158739</v>
      </c>
      <c r="AQ21" s="381">
        <v>0</v>
      </c>
      <c r="AR21" s="381">
        <v>22550</v>
      </c>
      <c r="AS21" s="381">
        <v>216585</v>
      </c>
      <c r="AT21" s="381">
        <v>-2858</v>
      </c>
      <c r="AU21" s="382">
        <v>397626</v>
      </c>
      <c r="AV21" s="380">
        <v>454911</v>
      </c>
      <c r="AW21" s="383">
        <v>119312</v>
      </c>
      <c r="AX21" s="383">
        <v>29652</v>
      </c>
      <c r="AY21" s="383">
        <v>148964</v>
      </c>
      <c r="AZ21" s="383">
        <v>546590</v>
      </c>
      <c r="BA21" s="383">
        <v>603875</v>
      </c>
      <c r="BB21" s="383">
        <v>-228839</v>
      </c>
      <c r="BC21" s="383">
        <v>-220447</v>
      </c>
      <c r="BD21" s="383">
        <v>-3744</v>
      </c>
      <c r="BE21" s="383">
        <v>-453030</v>
      </c>
      <c r="BF21" s="380">
        <v>93560</v>
      </c>
      <c r="BG21" s="384">
        <v>150845</v>
      </c>
      <c r="BH21" s="243"/>
      <c r="BI21" s="475">
        <f t="shared" si="1"/>
        <v>1.0567198660192725E-2</v>
      </c>
      <c r="BJ21" s="289">
        <f t="shared" si="2"/>
        <v>4.1348747337390801E-3</v>
      </c>
    </row>
    <row r="22" spans="1:62" s="206" customFormat="1" ht="16.5">
      <c r="A22" s="279" t="s">
        <v>97</v>
      </c>
      <c r="B22" s="280" t="s">
        <v>479</v>
      </c>
      <c r="C22" s="380">
        <v>0</v>
      </c>
      <c r="D22" s="381">
        <v>0</v>
      </c>
      <c r="E22" s="381">
        <v>18</v>
      </c>
      <c r="F22" s="381">
        <v>0</v>
      </c>
      <c r="G22" s="381">
        <v>0</v>
      </c>
      <c r="H22" s="381">
        <v>8</v>
      </c>
      <c r="I22" s="381">
        <v>13</v>
      </c>
      <c r="J22" s="381">
        <v>0</v>
      </c>
      <c r="K22" s="381">
        <v>4</v>
      </c>
      <c r="L22" s="381">
        <v>0</v>
      </c>
      <c r="M22" s="381">
        <v>0</v>
      </c>
      <c r="N22" s="381">
        <v>8</v>
      </c>
      <c r="O22" s="381">
        <v>70</v>
      </c>
      <c r="P22" s="381">
        <v>11</v>
      </c>
      <c r="Q22" s="381">
        <v>0</v>
      </c>
      <c r="R22" s="381">
        <v>5</v>
      </c>
      <c r="S22" s="381">
        <v>2</v>
      </c>
      <c r="T22" s="381">
        <v>305</v>
      </c>
      <c r="U22" s="381">
        <v>40</v>
      </c>
      <c r="V22" s="381">
        <v>4</v>
      </c>
      <c r="W22" s="381">
        <v>2484</v>
      </c>
      <c r="X22" s="381">
        <v>10</v>
      </c>
      <c r="Y22" s="381">
        <v>0</v>
      </c>
      <c r="Z22" s="381">
        <v>7</v>
      </c>
      <c r="AA22" s="381">
        <v>432</v>
      </c>
      <c r="AB22" s="381">
        <v>115</v>
      </c>
      <c r="AC22" s="381">
        <v>214</v>
      </c>
      <c r="AD22" s="381">
        <v>110</v>
      </c>
      <c r="AE22" s="381">
        <v>148</v>
      </c>
      <c r="AF22" s="381">
        <v>2053</v>
      </c>
      <c r="AG22" s="381">
        <v>81</v>
      </c>
      <c r="AH22" s="381">
        <v>57</v>
      </c>
      <c r="AI22" s="381">
        <v>4</v>
      </c>
      <c r="AJ22" s="381">
        <v>1998</v>
      </c>
      <c r="AK22" s="381">
        <v>82</v>
      </c>
      <c r="AL22" s="381">
        <v>0</v>
      </c>
      <c r="AM22" s="382">
        <v>0</v>
      </c>
      <c r="AN22" s="383">
        <v>8283</v>
      </c>
      <c r="AO22" s="380">
        <v>1315</v>
      </c>
      <c r="AP22" s="381">
        <v>206022</v>
      </c>
      <c r="AQ22" s="381">
        <v>0</v>
      </c>
      <c r="AR22" s="381">
        <v>69646</v>
      </c>
      <c r="AS22" s="381">
        <v>224992</v>
      </c>
      <c r="AT22" s="381">
        <v>-1498</v>
      </c>
      <c r="AU22" s="382">
        <v>500477</v>
      </c>
      <c r="AV22" s="380">
        <v>508760</v>
      </c>
      <c r="AW22" s="383">
        <v>50301</v>
      </c>
      <c r="AX22" s="383">
        <v>1129</v>
      </c>
      <c r="AY22" s="383">
        <v>51430</v>
      </c>
      <c r="AZ22" s="383">
        <v>551907</v>
      </c>
      <c r="BA22" s="383">
        <v>560190</v>
      </c>
      <c r="BB22" s="383">
        <v>-91309</v>
      </c>
      <c r="BC22" s="383">
        <v>-402033</v>
      </c>
      <c r="BD22" s="383">
        <v>-7731</v>
      </c>
      <c r="BE22" s="383">
        <v>-501073</v>
      </c>
      <c r="BF22" s="380">
        <v>50834</v>
      </c>
      <c r="BG22" s="384">
        <v>59117</v>
      </c>
      <c r="BH22" s="243"/>
      <c r="BI22" s="475">
        <f t="shared" si="1"/>
        <v>1.3714811119953039E-2</v>
      </c>
      <c r="BJ22" s="289">
        <f t="shared" si="2"/>
        <v>1.510928532117306E-2</v>
      </c>
    </row>
    <row r="23" spans="1:62" s="206" customFormat="1" ht="16.5">
      <c r="A23" s="279" t="s">
        <v>98</v>
      </c>
      <c r="B23" s="280" t="s">
        <v>35</v>
      </c>
      <c r="C23" s="380">
        <v>83</v>
      </c>
      <c r="D23" s="381">
        <v>0</v>
      </c>
      <c r="E23" s="381">
        <v>0</v>
      </c>
      <c r="F23" s="381">
        <v>0</v>
      </c>
      <c r="G23" s="381">
        <v>0</v>
      </c>
      <c r="H23" s="381">
        <v>0</v>
      </c>
      <c r="I23" s="381">
        <v>0</v>
      </c>
      <c r="J23" s="381">
        <v>0</v>
      </c>
      <c r="K23" s="381">
        <v>0</v>
      </c>
      <c r="L23" s="381">
        <v>0</v>
      </c>
      <c r="M23" s="381">
        <v>0</v>
      </c>
      <c r="N23" s="381">
        <v>0</v>
      </c>
      <c r="O23" s="381">
        <v>0</v>
      </c>
      <c r="P23" s="381">
        <v>61</v>
      </c>
      <c r="Q23" s="381">
        <v>0</v>
      </c>
      <c r="R23" s="381">
        <v>0</v>
      </c>
      <c r="S23" s="381">
        <v>0</v>
      </c>
      <c r="T23" s="381">
        <v>0</v>
      </c>
      <c r="U23" s="381">
        <v>5063</v>
      </c>
      <c r="V23" s="381">
        <v>0</v>
      </c>
      <c r="W23" s="381">
        <v>0</v>
      </c>
      <c r="X23" s="381">
        <v>0</v>
      </c>
      <c r="Y23" s="381">
        <v>0</v>
      </c>
      <c r="Z23" s="381">
        <v>0</v>
      </c>
      <c r="AA23" s="381">
        <v>0</v>
      </c>
      <c r="AB23" s="381">
        <v>0</v>
      </c>
      <c r="AC23" s="381">
        <v>0</v>
      </c>
      <c r="AD23" s="381">
        <v>5228</v>
      </c>
      <c r="AE23" s="381">
        <v>0</v>
      </c>
      <c r="AF23" s="381">
        <v>701</v>
      </c>
      <c r="AG23" s="381">
        <v>16</v>
      </c>
      <c r="AH23" s="381">
        <v>0</v>
      </c>
      <c r="AI23" s="381">
        <v>0</v>
      </c>
      <c r="AJ23" s="381">
        <v>29659</v>
      </c>
      <c r="AK23" s="381">
        <v>91</v>
      </c>
      <c r="AL23" s="381">
        <v>0</v>
      </c>
      <c r="AM23" s="382">
        <v>0</v>
      </c>
      <c r="AN23" s="383">
        <v>40902</v>
      </c>
      <c r="AO23" s="380">
        <v>0</v>
      </c>
      <c r="AP23" s="381">
        <v>269289</v>
      </c>
      <c r="AQ23" s="381">
        <v>0</v>
      </c>
      <c r="AR23" s="381">
        <v>37963</v>
      </c>
      <c r="AS23" s="381">
        <v>359851</v>
      </c>
      <c r="AT23" s="381">
        <v>-3083</v>
      </c>
      <c r="AU23" s="382">
        <v>664020</v>
      </c>
      <c r="AV23" s="380">
        <v>704922</v>
      </c>
      <c r="AW23" s="383">
        <v>22482</v>
      </c>
      <c r="AX23" s="383">
        <v>264</v>
      </c>
      <c r="AY23" s="383">
        <v>22746</v>
      </c>
      <c r="AZ23" s="383">
        <v>686766</v>
      </c>
      <c r="BA23" s="383">
        <v>727668</v>
      </c>
      <c r="BB23" s="383">
        <v>-435114</v>
      </c>
      <c r="BC23" s="383">
        <v>-227309</v>
      </c>
      <c r="BD23" s="383">
        <v>-371</v>
      </c>
      <c r="BE23" s="383">
        <v>-662794</v>
      </c>
      <c r="BF23" s="380">
        <v>23972</v>
      </c>
      <c r="BG23" s="384">
        <v>64874</v>
      </c>
      <c r="BH23" s="243"/>
      <c r="BI23" s="475">
        <f t="shared" si="1"/>
        <v>1.7926472763496296E-2</v>
      </c>
      <c r="BJ23" s="289">
        <f t="shared" si="2"/>
        <v>5.9762640405605194E-2</v>
      </c>
    </row>
    <row r="24" spans="1:62" s="206" customFormat="1" ht="16.5">
      <c r="A24" s="279" t="s">
        <v>99</v>
      </c>
      <c r="B24" s="280" t="s">
        <v>25</v>
      </c>
      <c r="C24" s="380">
        <v>621</v>
      </c>
      <c r="D24" s="381">
        <v>54</v>
      </c>
      <c r="E24" s="381">
        <v>11812</v>
      </c>
      <c r="F24" s="381">
        <v>306</v>
      </c>
      <c r="G24" s="381">
        <v>1591</v>
      </c>
      <c r="H24" s="381">
        <v>2063</v>
      </c>
      <c r="I24" s="381">
        <v>744</v>
      </c>
      <c r="J24" s="381">
        <v>134</v>
      </c>
      <c r="K24" s="381">
        <v>1233</v>
      </c>
      <c r="L24" s="381">
        <v>16683</v>
      </c>
      <c r="M24" s="381">
        <v>10158</v>
      </c>
      <c r="N24" s="381">
        <v>156</v>
      </c>
      <c r="O24" s="381">
        <v>260</v>
      </c>
      <c r="P24" s="381">
        <v>332</v>
      </c>
      <c r="Q24" s="381">
        <v>204</v>
      </c>
      <c r="R24" s="381">
        <v>443</v>
      </c>
      <c r="S24" s="381">
        <v>158</v>
      </c>
      <c r="T24" s="381">
        <v>111</v>
      </c>
      <c r="U24" s="381">
        <v>73</v>
      </c>
      <c r="V24" s="381">
        <v>10074</v>
      </c>
      <c r="W24" s="381">
        <v>5238</v>
      </c>
      <c r="X24" s="381">
        <v>14058</v>
      </c>
      <c r="Y24" s="381">
        <v>662</v>
      </c>
      <c r="Z24" s="381">
        <v>1837</v>
      </c>
      <c r="AA24" s="381">
        <v>18684</v>
      </c>
      <c r="AB24" s="381">
        <v>24442</v>
      </c>
      <c r="AC24" s="381">
        <v>335</v>
      </c>
      <c r="AD24" s="381">
        <v>4124</v>
      </c>
      <c r="AE24" s="381">
        <v>24404</v>
      </c>
      <c r="AF24" s="381">
        <v>11309</v>
      </c>
      <c r="AG24" s="381">
        <v>21073</v>
      </c>
      <c r="AH24" s="381">
        <v>14958</v>
      </c>
      <c r="AI24" s="381">
        <v>5998</v>
      </c>
      <c r="AJ24" s="381">
        <v>14769</v>
      </c>
      <c r="AK24" s="381">
        <v>9169</v>
      </c>
      <c r="AL24" s="381">
        <v>11743</v>
      </c>
      <c r="AM24" s="382">
        <v>178</v>
      </c>
      <c r="AN24" s="383">
        <v>240191</v>
      </c>
      <c r="AO24" s="380">
        <v>7608</v>
      </c>
      <c r="AP24" s="381">
        <v>120361</v>
      </c>
      <c r="AQ24" s="381">
        <v>0</v>
      </c>
      <c r="AR24" s="381">
        <v>4467</v>
      </c>
      <c r="AS24" s="381">
        <v>50655</v>
      </c>
      <c r="AT24" s="381">
        <v>-4062</v>
      </c>
      <c r="AU24" s="382">
        <v>179029</v>
      </c>
      <c r="AV24" s="380">
        <v>419220</v>
      </c>
      <c r="AW24" s="383">
        <v>269343</v>
      </c>
      <c r="AX24" s="383">
        <v>22156</v>
      </c>
      <c r="AY24" s="383">
        <v>291499</v>
      </c>
      <c r="AZ24" s="383">
        <v>470528</v>
      </c>
      <c r="BA24" s="383">
        <v>710719</v>
      </c>
      <c r="BB24" s="383">
        <v>-265294</v>
      </c>
      <c r="BC24" s="383">
        <v>-122077</v>
      </c>
      <c r="BD24" s="383">
        <v>-9478</v>
      </c>
      <c r="BE24" s="383">
        <v>-396849</v>
      </c>
      <c r="BF24" s="380">
        <v>73679</v>
      </c>
      <c r="BG24" s="384">
        <v>313870</v>
      </c>
      <c r="BH24" s="243"/>
      <c r="BI24" s="475">
        <f t="shared" si="1"/>
        <v>8.0123888769581299E-3</v>
      </c>
      <c r="BJ24" s="289">
        <f t="shared" si="2"/>
        <v>5.3363389151280916E-2</v>
      </c>
    </row>
    <row r="25" spans="1:62" s="206" customFormat="1" ht="16.5">
      <c r="A25" s="279" t="s">
        <v>100</v>
      </c>
      <c r="B25" s="280" t="s">
        <v>26</v>
      </c>
      <c r="C25" s="380">
        <v>711</v>
      </c>
      <c r="D25" s="381">
        <v>29</v>
      </c>
      <c r="E25" s="381">
        <v>516</v>
      </c>
      <c r="F25" s="381">
        <v>26</v>
      </c>
      <c r="G25" s="381">
        <v>403</v>
      </c>
      <c r="H25" s="381">
        <v>1326</v>
      </c>
      <c r="I25" s="381">
        <v>254</v>
      </c>
      <c r="J25" s="381">
        <v>56</v>
      </c>
      <c r="K25" s="381">
        <v>429</v>
      </c>
      <c r="L25" s="381">
        <v>3527</v>
      </c>
      <c r="M25" s="381">
        <v>423</v>
      </c>
      <c r="N25" s="381">
        <v>287</v>
      </c>
      <c r="O25" s="381">
        <v>312</v>
      </c>
      <c r="P25" s="381">
        <v>128</v>
      </c>
      <c r="Q25" s="381">
        <v>32</v>
      </c>
      <c r="R25" s="381">
        <v>189</v>
      </c>
      <c r="S25" s="381">
        <v>54</v>
      </c>
      <c r="T25" s="381">
        <v>24</v>
      </c>
      <c r="U25" s="381">
        <v>27</v>
      </c>
      <c r="V25" s="381">
        <v>176</v>
      </c>
      <c r="W25" s="381">
        <v>614</v>
      </c>
      <c r="X25" s="381">
        <v>16696</v>
      </c>
      <c r="Y25" s="381">
        <v>3532</v>
      </c>
      <c r="Z25" s="381">
        <v>344</v>
      </c>
      <c r="AA25" s="381">
        <v>4272</v>
      </c>
      <c r="AB25" s="381">
        <v>1997</v>
      </c>
      <c r="AC25" s="381">
        <v>34098</v>
      </c>
      <c r="AD25" s="381">
        <v>8636</v>
      </c>
      <c r="AE25" s="381">
        <v>3852</v>
      </c>
      <c r="AF25" s="381">
        <v>4850</v>
      </c>
      <c r="AG25" s="381">
        <v>4732</v>
      </c>
      <c r="AH25" s="381">
        <v>5006</v>
      </c>
      <c r="AI25" s="381">
        <v>81</v>
      </c>
      <c r="AJ25" s="381">
        <v>1751</v>
      </c>
      <c r="AK25" s="381">
        <v>1974</v>
      </c>
      <c r="AL25" s="381">
        <v>0</v>
      </c>
      <c r="AM25" s="382">
        <v>1431</v>
      </c>
      <c r="AN25" s="383">
        <v>102795</v>
      </c>
      <c r="AO25" s="380">
        <v>0</v>
      </c>
      <c r="AP25" s="381">
        <v>0</v>
      </c>
      <c r="AQ25" s="381">
        <v>0</v>
      </c>
      <c r="AR25" s="381">
        <v>787187</v>
      </c>
      <c r="AS25" s="381">
        <v>1873290</v>
      </c>
      <c r="AT25" s="381">
        <v>0</v>
      </c>
      <c r="AU25" s="382">
        <v>2660477</v>
      </c>
      <c r="AV25" s="380">
        <v>2763272</v>
      </c>
      <c r="AW25" s="383">
        <v>0</v>
      </c>
      <c r="AX25" s="383">
        <v>0</v>
      </c>
      <c r="AY25" s="383">
        <v>0</v>
      </c>
      <c r="AZ25" s="383">
        <v>2660477</v>
      </c>
      <c r="BA25" s="383">
        <v>2763272</v>
      </c>
      <c r="BB25" s="383">
        <v>0</v>
      </c>
      <c r="BC25" s="383">
        <v>0</v>
      </c>
      <c r="BD25" s="383">
        <v>0</v>
      </c>
      <c r="BE25" s="383">
        <v>0</v>
      </c>
      <c r="BF25" s="380">
        <v>2660477</v>
      </c>
      <c r="BG25" s="384">
        <v>2763272</v>
      </c>
      <c r="BH25" s="243"/>
      <c r="BI25" s="475">
        <f t="shared" si="1"/>
        <v>0</v>
      </c>
      <c r="BJ25" s="289">
        <f t="shared" si="2"/>
        <v>1</v>
      </c>
    </row>
    <row r="26" spans="1:62" s="206" customFormat="1" ht="16.5">
      <c r="A26" s="279" t="s">
        <v>101</v>
      </c>
      <c r="B26" s="280" t="s">
        <v>812</v>
      </c>
      <c r="C26" s="380">
        <v>11280</v>
      </c>
      <c r="D26" s="381">
        <v>2510</v>
      </c>
      <c r="E26" s="381">
        <v>56806</v>
      </c>
      <c r="F26" s="381">
        <v>1115</v>
      </c>
      <c r="G26" s="381">
        <v>11800</v>
      </c>
      <c r="H26" s="381">
        <v>53598</v>
      </c>
      <c r="I26" s="381">
        <v>21722</v>
      </c>
      <c r="J26" s="381">
        <v>1816</v>
      </c>
      <c r="K26" s="381">
        <v>19618</v>
      </c>
      <c r="L26" s="381">
        <v>162644</v>
      </c>
      <c r="M26" s="381">
        <v>27200</v>
      </c>
      <c r="N26" s="381">
        <v>6673</v>
      </c>
      <c r="O26" s="381">
        <v>10528</v>
      </c>
      <c r="P26" s="381">
        <v>3242</v>
      </c>
      <c r="Q26" s="381">
        <v>959</v>
      </c>
      <c r="R26" s="381">
        <v>10105</v>
      </c>
      <c r="S26" s="381">
        <v>1100</v>
      </c>
      <c r="T26" s="381">
        <v>285</v>
      </c>
      <c r="U26" s="381">
        <v>1601</v>
      </c>
      <c r="V26" s="381">
        <v>11663</v>
      </c>
      <c r="W26" s="381">
        <v>14539</v>
      </c>
      <c r="X26" s="381">
        <v>410587</v>
      </c>
      <c r="Y26" s="381">
        <v>21656</v>
      </c>
      <c r="Z26" s="381">
        <v>45311</v>
      </c>
      <c r="AA26" s="381">
        <v>184556</v>
      </c>
      <c r="AB26" s="381">
        <v>18892</v>
      </c>
      <c r="AC26" s="381">
        <v>52109</v>
      </c>
      <c r="AD26" s="381">
        <v>71274</v>
      </c>
      <c r="AE26" s="381">
        <v>27321</v>
      </c>
      <c r="AF26" s="381">
        <v>39242</v>
      </c>
      <c r="AG26" s="381">
        <v>47887</v>
      </c>
      <c r="AH26" s="381">
        <v>116406</v>
      </c>
      <c r="AI26" s="381">
        <v>1327</v>
      </c>
      <c r="AJ26" s="381">
        <v>32456</v>
      </c>
      <c r="AK26" s="381">
        <v>110877</v>
      </c>
      <c r="AL26" s="381">
        <v>0</v>
      </c>
      <c r="AM26" s="382">
        <v>1597</v>
      </c>
      <c r="AN26" s="383">
        <v>1612302</v>
      </c>
      <c r="AO26" s="380">
        <v>220</v>
      </c>
      <c r="AP26" s="381">
        <v>367132</v>
      </c>
      <c r="AQ26" s="381">
        <v>0</v>
      </c>
      <c r="AR26" s="381">
        <v>0</v>
      </c>
      <c r="AS26" s="381">
        <v>0</v>
      </c>
      <c r="AT26" s="381">
        <v>0</v>
      </c>
      <c r="AU26" s="382">
        <v>367352</v>
      </c>
      <c r="AV26" s="380">
        <v>1979654</v>
      </c>
      <c r="AW26" s="383">
        <v>897721</v>
      </c>
      <c r="AX26" s="383">
        <v>1798</v>
      </c>
      <c r="AY26" s="383">
        <v>899519</v>
      </c>
      <c r="AZ26" s="383">
        <v>1266871</v>
      </c>
      <c r="BA26" s="383">
        <v>2879173</v>
      </c>
      <c r="BB26" s="383">
        <v>-375296</v>
      </c>
      <c r="BC26" s="383">
        <v>-191</v>
      </c>
      <c r="BD26" s="383">
        <v>0</v>
      </c>
      <c r="BE26" s="383">
        <v>-375487</v>
      </c>
      <c r="BF26" s="380">
        <v>891384</v>
      </c>
      <c r="BG26" s="384">
        <v>2503686</v>
      </c>
      <c r="BH26" s="243"/>
      <c r="BI26" s="475">
        <f t="shared" si="1"/>
        <v>2.4439846405192645E-2</v>
      </c>
      <c r="BJ26" s="289">
        <f t="shared" si="2"/>
        <v>0.81032695612465611</v>
      </c>
    </row>
    <row r="27" spans="1:62" s="206" customFormat="1" ht="16.5">
      <c r="A27" s="279" t="s">
        <v>102</v>
      </c>
      <c r="B27" s="280" t="s">
        <v>103</v>
      </c>
      <c r="C27" s="380">
        <v>360</v>
      </c>
      <c r="D27" s="381">
        <v>101</v>
      </c>
      <c r="E27" s="381">
        <v>3914</v>
      </c>
      <c r="F27" s="381">
        <v>31</v>
      </c>
      <c r="G27" s="381">
        <v>383</v>
      </c>
      <c r="H27" s="381">
        <v>2216</v>
      </c>
      <c r="I27" s="381">
        <v>1116</v>
      </c>
      <c r="J27" s="381">
        <v>25</v>
      </c>
      <c r="K27" s="381">
        <v>190</v>
      </c>
      <c r="L27" s="381">
        <v>3891</v>
      </c>
      <c r="M27" s="381">
        <v>218</v>
      </c>
      <c r="N27" s="381">
        <v>102</v>
      </c>
      <c r="O27" s="381">
        <v>243</v>
      </c>
      <c r="P27" s="381">
        <v>82</v>
      </c>
      <c r="Q27" s="381">
        <v>21</v>
      </c>
      <c r="R27" s="381">
        <v>217</v>
      </c>
      <c r="S27" s="381">
        <v>30</v>
      </c>
      <c r="T27" s="381">
        <v>7</v>
      </c>
      <c r="U27" s="381">
        <v>35</v>
      </c>
      <c r="V27" s="381">
        <v>144</v>
      </c>
      <c r="W27" s="381">
        <v>2124</v>
      </c>
      <c r="X27" s="381">
        <v>2345</v>
      </c>
      <c r="Y27" s="381">
        <v>19771</v>
      </c>
      <c r="Z27" s="381">
        <v>3064</v>
      </c>
      <c r="AA27" s="381">
        <v>10239</v>
      </c>
      <c r="AB27" s="381">
        <v>2225</v>
      </c>
      <c r="AC27" s="381">
        <v>3042</v>
      </c>
      <c r="AD27" s="381">
        <v>10650</v>
      </c>
      <c r="AE27" s="381">
        <v>5135</v>
      </c>
      <c r="AF27" s="381">
        <v>7139</v>
      </c>
      <c r="AG27" s="381">
        <v>14242</v>
      </c>
      <c r="AH27" s="381">
        <v>23957</v>
      </c>
      <c r="AI27" s="381">
        <v>364</v>
      </c>
      <c r="AJ27" s="381">
        <v>2773</v>
      </c>
      <c r="AK27" s="381">
        <v>15642</v>
      </c>
      <c r="AL27" s="381">
        <v>0</v>
      </c>
      <c r="AM27" s="382">
        <v>255</v>
      </c>
      <c r="AN27" s="383">
        <v>136293</v>
      </c>
      <c r="AO27" s="380">
        <v>98</v>
      </c>
      <c r="AP27" s="381">
        <v>118916</v>
      </c>
      <c r="AQ27" s="381">
        <v>-6187</v>
      </c>
      <c r="AR27" s="381">
        <v>0</v>
      </c>
      <c r="AS27" s="381">
        <v>0</v>
      </c>
      <c r="AT27" s="381">
        <v>0</v>
      </c>
      <c r="AU27" s="382">
        <v>112827</v>
      </c>
      <c r="AV27" s="380">
        <v>249120</v>
      </c>
      <c r="AW27" s="383">
        <v>0</v>
      </c>
      <c r="AX27" s="383">
        <v>623</v>
      </c>
      <c r="AY27" s="383">
        <v>623</v>
      </c>
      <c r="AZ27" s="383">
        <v>113450</v>
      </c>
      <c r="BA27" s="383">
        <v>249743</v>
      </c>
      <c r="BB27" s="383">
        <v>-1244</v>
      </c>
      <c r="BC27" s="383">
        <v>-49</v>
      </c>
      <c r="BD27" s="383">
        <v>0</v>
      </c>
      <c r="BE27" s="383">
        <v>-1293</v>
      </c>
      <c r="BF27" s="380">
        <v>112157</v>
      </c>
      <c r="BG27" s="384">
        <v>248450</v>
      </c>
      <c r="BH27" s="243"/>
      <c r="BI27" s="475">
        <f t="shared" si="1"/>
        <v>7.9161957419126867E-3</v>
      </c>
      <c r="BJ27" s="289">
        <f t="shared" si="2"/>
        <v>0.99480973025048169</v>
      </c>
    </row>
    <row r="28" spans="1:62" s="206" customFormat="1" ht="16.5">
      <c r="A28" s="279" t="s">
        <v>104</v>
      </c>
      <c r="B28" s="280" t="s">
        <v>105</v>
      </c>
      <c r="C28" s="380">
        <v>166</v>
      </c>
      <c r="D28" s="381">
        <v>109</v>
      </c>
      <c r="E28" s="381">
        <v>3275</v>
      </c>
      <c r="F28" s="381">
        <v>21</v>
      </c>
      <c r="G28" s="381">
        <v>246</v>
      </c>
      <c r="H28" s="381">
        <v>3172</v>
      </c>
      <c r="I28" s="381">
        <v>21</v>
      </c>
      <c r="J28" s="381">
        <v>4</v>
      </c>
      <c r="K28" s="381">
        <v>737</v>
      </c>
      <c r="L28" s="381">
        <v>625</v>
      </c>
      <c r="M28" s="381">
        <v>28</v>
      </c>
      <c r="N28" s="381">
        <v>29</v>
      </c>
      <c r="O28" s="381">
        <v>146</v>
      </c>
      <c r="P28" s="381">
        <v>8</v>
      </c>
      <c r="Q28" s="381">
        <v>18</v>
      </c>
      <c r="R28" s="381">
        <v>259</v>
      </c>
      <c r="S28" s="381">
        <v>23</v>
      </c>
      <c r="T28" s="381">
        <v>9</v>
      </c>
      <c r="U28" s="381">
        <v>121</v>
      </c>
      <c r="V28" s="381">
        <v>175</v>
      </c>
      <c r="W28" s="381">
        <v>6839</v>
      </c>
      <c r="X28" s="381">
        <v>40020</v>
      </c>
      <c r="Y28" s="381">
        <v>798</v>
      </c>
      <c r="Z28" s="381">
        <v>0</v>
      </c>
      <c r="AA28" s="381">
        <v>6546</v>
      </c>
      <c r="AB28" s="381">
        <v>9846</v>
      </c>
      <c r="AC28" s="381">
        <v>167</v>
      </c>
      <c r="AD28" s="381">
        <v>36183</v>
      </c>
      <c r="AE28" s="381">
        <v>18133</v>
      </c>
      <c r="AF28" s="381">
        <v>66860</v>
      </c>
      <c r="AG28" s="381">
        <v>16705</v>
      </c>
      <c r="AH28" s="381">
        <v>32141</v>
      </c>
      <c r="AI28" s="381">
        <v>12</v>
      </c>
      <c r="AJ28" s="381">
        <v>6979</v>
      </c>
      <c r="AK28" s="381">
        <v>46979</v>
      </c>
      <c r="AL28" s="381">
        <v>0</v>
      </c>
      <c r="AM28" s="382">
        <v>4614</v>
      </c>
      <c r="AN28" s="383">
        <v>302014</v>
      </c>
      <c r="AO28" s="380">
        <v>0</v>
      </c>
      <c r="AP28" s="381">
        <v>25652</v>
      </c>
      <c r="AQ28" s="381">
        <v>29835</v>
      </c>
      <c r="AR28" s="381">
        <v>0</v>
      </c>
      <c r="AS28" s="381">
        <v>0</v>
      </c>
      <c r="AT28" s="381">
        <v>0</v>
      </c>
      <c r="AU28" s="382">
        <v>55487</v>
      </c>
      <c r="AV28" s="380">
        <v>357501</v>
      </c>
      <c r="AW28" s="383">
        <v>132054</v>
      </c>
      <c r="AX28" s="383">
        <v>330</v>
      </c>
      <c r="AY28" s="383">
        <v>132384</v>
      </c>
      <c r="AZ28" s="383">
        <v>187871</v>
      </c>
      <c r="BA28" s="383">
        <v>489885</v>
      </c>
      <c r="BB28" s="383">
        <v>-80231</v>
      </c>
      <c r="BC28" s="383">
        <v>-15</v>
      </c>
      <c r="BD28" s="383">
        <v>0</v>
      </c>
      <c r="BE28" s="383">
        <v>-80246</v>
      </c>
      <c r="BF28" s="380">
        <v>107625</v>
      </c>
      <c r="BG28" s="384">
        <v>409639</v>
      </c>
      <c r="BH28" s="243"/>
      <c r="BI28" s="475">
        <f t="shared" si="1"/>
        <v>1.707644498398401E-3</v>
      </c>
      <c r="BJ28" s="289">
        <f t="shared" si="2"/>
        <v>0.7755362922061757</v>
      </c>
    </row>
    <row r="29" spans="1:62" s="206" customFormat="1" ht="16.5">
      <c r="A29" s="279" t="s">
        <v>106</v>
      </c>
      <c r="B29" s="280" t="s">
        <v>27</v>
      </c>
      <c r="C29" s="380">
        <v>27648</v>
      </c>
      <c r="D29" s="381">
        <v>185</v>
      </c>
      <c r="E29" s="381">
        <v>73781</v>
      </c>
      <c r="F29" s="381">
        <v>1201</v>
      </c>
      <c r="G29" s="381">
        <v>11244</v>
      </c>
      <c r="H29" s="381">
        <v>12846</v>
      </c>
      <c r="I29" s="381">
        <v>5971</v>
      </c>
      <c r="J29" s="381">
        <v>945</v>
      </c>
      <c r="K29" s="381">
        <v>3285</v>
      </c>
      <c r="L29" s="381">
        <v>11854</v>
      </c>
      <c r="M29" s="381">
        <v>2256</v>
      </c>
      <c r="N29" s="381">
        <v>2916</v>
      </c>
      <c r="O29" s="381">
        <v>6929</v>
      </c>
      <c r="P29" s="381">
        <v>3696</v>
      </c>
      <c r="Q29" s="381">
        <v>1795</v>
      </c>
      <c r="R29" s="381">
        <v>4131</v>
      </c>
      <c r="S29" s="381">
        <v>1672</v>
      </c>
      <c r="T29" s="381">
        <v>653</v>
      </c>
      <c r="U29" s="381">
        <v>1268</v>
      </c>
      <c r="V29" s="381">
        <v>7721</v>
      </c>
      <c r="W29" s="381">
        <v>61010</v>
      </c>
      <c r="X29" s="381">
        <v>5976</v>
      </c>
      <c r="Y29" s="381">
        <v>2200</v>
      </c>
      <c r="Z29" s="381">
        <v>3955</v>
      </c>
      <c r="AA29" s="381">
        <v>20479</v>
      </c>
      <c r="AB29" s="381">
        <v>5892</v>
      </c>
      <c r="AC29" s="381">
        <v>8110</v>
      </c>
      <c r="AD29" s="381">
        <v>30953</v>
      </c>
      <c r="AE29" s="381">
        <v>9856</v>
      </c>
      <c r="AF29" s="381">
        <v>11570</v>
      </c>
      <c r="AG29" s="381">
        <v>17577</v>
      </c>
      <c r="AH29" s="381">
        <v>132799</v>
      </c>
      <c r="AI29" s="381">
        <v>3955</v>
      </c>
      <c r="AJ29" s="381">
        <v>34806</v>
      </c>
      <c r="AK29" s="381">
        <v>77702</v>
      </c>
      <c r="AL29" s="381">
        <v>19544</v>
      </c>
      <c r="AM29" s="382">
        <v>589</v>
      </c>
      <c r="AN29" s="383">
        <v>628970</v>
      </c>
      <c r="AO29" s="380">
        <v>62019</v>
      </c>
      <c r="AP29" s="381">
        <v>2351382</v>
      </c>
      <c r="AQ29" s="381">
        <v>436</v>
      </c>
      <c r="AR29" s="381">
        <v>27888</v>
      </c>
      <c r="AS29" s="381">
        <v>332919</v>
      </c>
      <c r="AT29" s="381">
        <v>7439</v>
      </c>
      <c r="AU29" s="382">
        <v>2782083</v>
      </c>
      <c r="AV29" s="380">
        <v>3411053</v>
      </c>
      <c r="AW29" s="383">
        <v>667874</v>
      </c>
      <c r="AX29" s="383">
        <v>400640</v>
      </c>
      <c r="AY29" s="383">
        <v>1068514</v>
      </c>
      <c r="AZ29" s="383">
        <v>3850597</v>
      </c>
      <c r="BA29" s="383">
        <v>4479567</v>
      </c>
      <c r="BB29" s="383">
        <v>-1528431</v>
      </c>
      <c r="BC29" s="383">
        <v>-5713</v>
      </c>
      <c r="BD29" s="383">
        <v>0</v>
      </c>
      <c r="BE29" s="383">
        <v>-1534144</v>
      </c>
      <c r="BF29" s="380">
        <v>2316453</v>
      </c>
      <c r="BG29" s="384">
        <v>2945423</v>
      </c>
      <c r="BH29" s="243"/>
      <c r="BI29" s="475">
        <f t="shared" si="1"/>
        <v>0.15653066177814709</v>
      </c>
      <c r="BJ29" s="289">
        <f t="shared" si="2"/>
        <v>0.55024328264615063</v>
      </c>
    </row>
    <row r="30" spans="1:62" s="206" customFormat="1" ht="16.5">
      <c r="A30" s="279" t="s">
        <v>107</v>
      </c>
      <c r="B30" s="280" t="s">
        <v>28</v>
      </c>
      <c r="C30" s="380">
        <v>1930</v>
      </c>
      <c r="D30" s="381">
        <v>498</v>
      </c>
      <c r="E30" s="381">
        <v>7878</v>
      </c>
      <c r="F30" s="381">
        <v>233</v>
      </c>
      <c r="G30" s="381">
        <v>1641</v>
      </c>
      <c r="H30" s="381">
        <v>2898</v>
      </c>
      <c r="I30" s="381">
        <v>3597</v>
      </c>
      <c r="J30" s="381">
        <v>79</v>
      </c>
      <c r="K30" s="381">
        <v>945</v>
      </c>
      <c r="L30" s="381">
        <v>4433</v>
      </c>
      <c r="M30" s="381">
        <v>1366</v>
      </c>
      <c r="N30" s="381">
        <v>1070</v>
      </c>
      <c r="O30" s="381">
        <v>1217</v>
      </c>
      <c r="P30" s="381">
        <v>631</v>
      </c>
      <c r="Q30" s="381">
        <v>305</v>
      </c>
      <c r="R30" s="381">
        <v>577</v>
      </c>
      <c r="S30" s="381">
        <v>231</v>
      </c>
      <c r="T30" s="381">
        <v>108</v>
      </c>
      <c r="U30" s="381">
        <v>186</v>
      </c>
      <c r="V30" s="381">
        <v>2229</v>
      </c>
      <c r="W30" s="381">
        <v>11952</v>
      </c>
      <c r="X30" s="381">
        <v>18506</v>
      </c>
      <c r="Y30" s="381">
        <v>1697</v>
      </c>
      <c r="Z30" s="381">
        <v>4095</v>
      </c>
      <c r="AA30" s="381">
        <v>27815</v>
      </c>
      <c r="AB30" s="381">
        <v>77575</v>
      </c>
      <c r="AC30" s="381">
        <v>263718</v>
      </c>
      <c r="AD30" s="381">
        <v>42438</v>
      </c>
      <c r="AE30" s="381">
        <v>6743</v>
      </c>
      <c r="AF30" s="381">
        <v>13292</v>
      </c>
      <c r="AG30" s="381">
        <v>6806</v>
      </c>
      <c r="AH30" s="381">
        <v>16143</v>
      </c>
      <c r="AI30" s="381">
        <v>1792</v>
      </c>
      <c r="AJ30" s="381">
        <v>20440</v>
      </c>
      <c r="AK30" s="381">
        <v>11420</v>
      </c>
      <c r="AL30" s="381">
        <v>0</v>
      </c>
      <c r="AM30" s="382">
        <v>4526</v>
      </c>
      <c r="AN30" s="383">
        <v>561010</v>
      </c>
      <c r="AO30" s="380">
        <v>11</v>
      </c>
      <c r="AP30" s="381">
        <v>798801</v>
      </c>
      <c r="AQ30" s="381">
        <v>0</v>
      </c>
      <c r="AR30" s="381">
        <v>0</v>
      </c>
      <c r="AS30" s="381">
        <v>0</v>
      </c>
      <c r="AT30" s="381">
        <v>0</v>
      </c>
      <c r="AU30" s="382">
        <v>798812</v>
      </c>
      <c r="AV30" s="380">
        <v>1359822</v>
      </c>
      <c r="AW30" s="383">
        <v>287193</v>
      </c>
      <c r="AX30" s="383">
        <v>81956</v>
      </c>
      <c r="AY30" s="383">
        <v>369149</v>
      </c>
      <c r="AZ30" s="383">
        <v>1167961</v>
      </c>
      <c r="BA30" s="383">
        <v>1728971</v>
      </c>
      <c r="BB30" s="383">
        <v>-445233</v>
      </c>
      <c r="BC30" s="383">
        <v>-121290</v>
      </c>
      <c r="BD30" s="383">
        <v>0</v>
      </c>
      <c r="BE30" s="383">
        <v>-566523</v>
      </c>
      <c r="BF30" s="380">
        <v>601438</v>
      </c>
      <c r="BG30" s="384">
        <v>1162448</v>
      </c>
      <c r="BH30" s="243"/>
      <c r="BI30" s="475">
        <f t="shared" si="1"/>
        <v>5.3175897901338726E-2</v>
      </c>
      <c r="BJ30" s="289">
        <f t="shared" si="2"/>
        <v>0.5833844429638585</v>
      </c>
    </row>
    <row r="31" spans="1:62" s="206" customFormat="1" ht="16.5">
      <c r="A31" s="279" t="s">
        <v>108</v>
      </c>
      <c r="B31" s="280" t="s">
        <v>29</v>
      </c>
      <c r="C31" s="380">
        <v>105</v>
      </c>
      <c r="D31" s="381">
        <v>310</v>
      </c>
      <c r="E31" s="381">
        <v>4138</v>
      </c>
      <c r="F31" s="381">
        <v>71</v>
      </c>
      <c r="G31" s="381">
        <v>561</v>
      </c>
      <c r="H31" s="381">
        <v>1365</v>
      </c>
      <c r="I31" s="381">
        <v>575</v>
      </c>
      <c r="J31" s="381">
        <v>90</v>
      </c>
      <c r="K31" s="381">
        <v>487</v>
      </c>
      <c r="L31" s="381">
        <v>1585</v>
      </c>
      <c r="M31" s="381">
        <v>129</v>
      </c>
      <c r="N31" s="381">
        <v>720</v>
      </c>
      <c r="O31" s="381">
        <v>777</v>
      </c>
      <c r="P31" s="381">
        <v>249</v>
      </c>
      <c r="Q31" s="381">
        <v>75</v>
      </c>
      <c r="R31" s="381">
        <v>166</v>
      </c>
      <c r="S31" s="381">
        <v>94</v>
      </c>
      <c r="T31" s="381">
        <v>38</v>
      </c>
      <c r="U31" s="381">
        <v>30</v>
      </c>
      <c r="V31" s="381">
        <v>710</v>
      </c>
      <c r="W31" s="381">
        <v>8722</v>
      </c>
      <c r="X31" s="381">
        <v>10759</v>
      </c>
      <c r="Y31" s="381">
        <v>165</v>
      </c>
      <c r="Z31" s="381">
        <v>330</v>
      </c>
      <c r="AA31" s="381">
        <v>72934</v>
      </c>
      <c r="AB31" s="381">
        <v>18427</v>
      </c>
      <c r="AC31" s="381">
        <v>213227</v>
      </c>
      <c r="AD31" s="381">
        <v>55420</v>
      </c>
      <c r="AE31" s="381">
        <v>40890</v>
      </c>
      <c r="AF31" s="381">
        <v>3794</v>
      </c>
      <c r="AG31" s="381">
        <v>6780</v>
      </c>
      <c r="AH31" s="381">
        <v>70353</v>
      </c>
      <c r="AI31" s="381">
        <v>1647</v>
      </c>
      <c r="AJ31" s="381">
        <v>22773</v>
      </c>
      <c r="AK31" s="381">
        <v>38084</v>
      </c>
      <c r="AL31" s="381">
        <v>0</v>
      </c>
      <c r="AM31" s="382">
        <v>3439</v>
      </c>
      <c r="AN31" s="383">
        <v>580019</v>
      </c>
      <c r="AO31" s="380">
        <v>0</v>
      </c>
      <c r="AP31" s="381">
        <v>3374584</v>
      </c>
      <c r="AQ31" s="381">
        <v>186</v>
      </c>
      <c r="AR31" s="381">
        <v>0</v>
      </c>
      <c r="AS31" s="381">
        <v>242135</v>
      </c>
      <c r="AT31" s="381">
        <v>0</v>
      </c>
      <c r="AU31" s="382">
        <v>3616905</v>
      </c>
      <c r="AV31" s="380">
        <v>4196924</v>
      </c>
      <c r="AW31" s="383">
        <v>53730</v>
      </c>
      <c r="AX31" s="383">
        <v>1549</v>
      </c>
      <c r="AY31" s="383">
        <v>55279</v>
      </c>
      <c r="AZ31" s="383">
        <v>3672184</v>
      </c>
      <c r="BA31" s="383">
        <v>4252203</v>
      </c>
      <c r="BB31" s="383">
        <v>-297989</v>
      </c>
      <c r="BC31" s="383">
        <v>-75</v>
      </c>
      <c r="BD31" s="383">
        <v>0</v>
      </c>
      <c r="BE31" s="383">
        <v>-298064</v>
      </c>
      <c r="BF31" s="380">
        <v>3374120</v>
      </c>
      <c r="BG31" s="384">
        <v>3954139</v>
      </c>
      <c r="BH31" s="243"/>
      <c r="BI31" s="475">
        <f t="shared" si="1"/>
        <v>0.22464485427971578</v>
      </c>
      <c r="BJ31" s="289">
        <f t="shared" si="2"/>
        <v>0.92898036752631219</v>
      </c>
    </row>
    <row r="32" spans="1:62" s="206" customFormat="1" ht="16.5">
      <c r="A32" s="279" t="s">
        <v>109</v>
      </c>
      <c r="B32" s="280" t="s">
        <v>110</v>
      </c>
      <c r="C32" s="380">
        <v>41671</v>
      </c>
      <c r="D32" s="381">
        <v>3933</v>
      </c>
      <c r="E32" s="381">
        <v>109508</v>
      </c>
      <c r="F32" s="381">
        <v>871</v>
      </c>
      <c r="G32" s="381">
        <v>13590</v>
      </c>
      <c r="H32" s="381">
        <v>22250</v>
      </c>
      <c r="I32" s="381">
        <v>46884</v>
      </c>
      <c r="J32" s="381">
        <v>697</v>
      </c>
      <c r="K32" s="381">
        <v>14157</v>
      </c>
      <c r="L32" s="381">
        <v>51336</v>
      </c>
      <c r="M32" s="381">
        <v>22350</v>
      </c>
      <c r="N32" s="381">
        <v>7334</v>
      </c>
      <c r="O32" s="381">
        <v>8935</v>
      </c>
      <c r="P32" s="381">
        <v>4210</v>
      </c>
      <c r="Q32" s="381">
        <v>1884</v>
      </c>
      <c r="R32" s="381">
        <v>3331</v>
      </c>
      <c r="S32" s="381">
        <v>1500</v>
      </c>
      <c r="T32" s="381">
        <v>608</v>
      </c>
      <c r="U32" s="381">
        <v>1085</v>
      </c>
      <c r="V32" s="381">
        <v>40577</v>
      </c>
      <c r="W32" s="381">
        <v>102769</v>
      </c>
      <c r="X32" s="381">
        <v>81797</v>
      </c>
      <c r="Y32" s="381">
        <v>5982</v>
      </c>
      <c r="Z32" s="381">
        <v>35032</v>
      </c>
      <c r="AA32" s="381">
        <v>193520</v>
      </c>
      <c r="AB32" s="381">
        <v>71300</v>
      </c>
      <c r="AC32" s="381">
        <v>21268</v>
      </c>
      <c r="AD32" s="381">
        <v>228681</v>
      </c>
      <c r="AE32" s="381">
        <v>59023</v>
      </c>
      <c r="AF32" s="381">
        <v>71588</v>
      </c>
      <c r="AG32" s="381">
        <v>66521</v>
      </c>
      <c r="AH32" s="381">
        <v>101586</v>
      </c>
      <c r="AI32" s="381">
        <v>9747</v>
      </c>
      <c r="AJ32" s="381">
        <v>71117</v>
      </c>
      <c r="AK32" s="381">
        <v>74957</v>
      </c>
      <c r="AL32" s="381">
        <v>6646</v>
      </c>
      <c r="AM32" s="382">
        <v>17229</v>
      </c>
      <c r="AN32" s="383">
        <v>1615474</v>
      </c>
      <c r="AO32" s="380">
        <v>13922</v>
      </c>
      <c r="AP32" s="381">
        <v>601761</v>
      </c>
      <c r="AQ32" s="381">
        <v>3882</v>
      </c>
      <c r="AR32" s="381">
        <v>3527</v>
      </c>
      <c r="AS32" s="381">
        <v>37881</v>
      </c>
      <c r="AT32" s="381">
        <v>3109</v>
      </c>
      <c r="AU32" s="382">
        <v>664082</v>
      </c>
      <c r="AV32" s="380">
        <v>2279556</v>
      </c>
      <c r="AW32" s="383">
        <v>710249</v>
      </c>
      <c r="AX32" s="383">
        <v>265755</v>
      </c>
      <c r="AY32" s="383">
        <v>976004</v>
      </c>
      <c r="AZ32" s="383">
        <v>1640086</v>
      </c>
      <c r="BA32" s="383">
        <v>3255560</v>
      </c>
      <c r="BB32" s="383">
        <v>-538109</v>
      </c>
      <c r="BC32" s="383">
        <v>-99190</v>
      </c>
      <c r="BD32" s="383">
        <v>0</v>
      </c>
      <c r="BE32" s="383">
        <v>-637299</v>
      </c>
      <c r="BF32" s="380">
        <v>1002787</v>
      </c>
      <c r="BG32" s="384">
        <v>2618261</v>
      </c>
      <c r="BH32" s="243"/>
      <c r="BI32" s="475">
        <f t="shared" si="1"/>
        <v>4.0059015320470924E-2</v>
      </c>
      <c r="BJ32" s="289">
        <f t="shared" si="2"/>
        <v>0.72042845185641413</v>
      </c>
    </row>
    <row r="33" spans="1:62" s="206" customFormat="1" ht="16.5">
      <c r="A33" s="279" t="s">
        <v>111</v>
      </c>
      <c r="B33" s="280" t="s">
        <v>112</v>
      </c>
      <c r="C33" s="380">
        <v>924</v>
      </c>
      <c r="D33" s="381">
        <v>242</v>
      </c>
      <c r="E33" s="381">
        <v>5829</v>
      </c>
      <c r="F33" s="381">
        <v>50</v>
      </c>
      <c r="G33" s="381">
        <v>629</v>
      </c>
      <c r="H33" s="381">
        <v>3369</v>
      </c>
      <c r="I33" s="381">
        <v>794</v>
      </c>
      <c r="J33" s="381">
        <v>75</v>
      </c>
      <c r="K33" s="381">
        <v>527</v>
      </c>
      <c r="L33" s="381">
        <v>1854</v>
      </c>
      <c r="M33" s="381">
        <v>178</v>
      </c>
      <c r="N33" s="381">
        <v>832</v>
      </c>
      <c r="O33" s="381">
        <v>1398</v>
      </c>
      <c r="P33" s="381">
        <v>886</v>
      </c>
      <c r="Q33" s="381">
        <v>192</v>
      </c>
      <c r="R33" s="381">
        <v>397</v>
      </c>
      <c r="S33" s="381">
        <v>300</v>
      </c>
      <c r="T33" s="381">
        <v>202</v>
      </c>
      <c r="U33" s="381">
        <v>97</v>
      </c>
      <c r="V33" s="381">
        <v>799</v>
      </c>
      <c r="W33" s="381">
        <v>12461</v>
      </c>
      <c r="X33" s="381">
        <v>9743</v>
      </c>
      <c r="Y33" s="381">
        <v>2849</v>
      </c>
      <c r="Z33" s="381">
        <v>2400</v>
      </c>
      <c r="AA33" s="381">
        <v>116099</v>
      </c>
      <c r="AB33" s="381">
        <v>50702</v>
      </c>
      <c r="AC33" s="381">
        <v>11601</v>
      </c>
      <c r="AD33" s="381">
        <v>16731</v>
      </c>
      <c r="AE33" s="381">
        <v>374300</v>
      </c>
      <c r="AF33" s="381">
        <v>28304</v>
      </c>
      <c r="AG33" s="381">
        <v>19124</v>
      </c>
      <c r="AH33" s="381">
        <v>30745</v>
      </c>
      <c r="AI33" s="381">
        <v>4381</v>
      </c>
      <c r="AJ33" s="381">
        <v>81247</v>
      </c>
      <c r="AK33" s="381">
        <v>40891</v>
      </c>
      <c r="AL33" s="381">
        <v>0</v>
      </c>
      <c r="AM33" s="382">
        <v>17882</v>
      </c>
      <c r="AN33" s="383">
        <v>839034</v>
      </c>
      <c r="AO33" s="380">
        <v>6866</v>
      </c>
      <c r="AP33" s="381">
        <v>828909</v>
      </c>
      <c r="AQ33" s="381">
        <v>1870</v>
      </c>
      <c r="AR33" s="381">
        <v>69900</v>
      </c>
      <c r="AS33" s="381">
        <v>535251</v>
      </c>
      <c r="AT33" s="381">
        <v>-1711</v>
      </c>
      <c r="AU33" s="382">
        <v>1441085</v>
      </c>
      <c r="AV33" s="380">
        <v>2280119</v>
      </c>
      <c r="AW33" s="383">
        <v>223665</v>
      </c>
      <c r="AX33" s="383">
        <v>49734</v>
      </c>
      <c r="AY33" s="383">
        <v>273399</v>
      </c>
      <c r="AZ33" s="383">
        <v>1714484</v>
      </c>
      <c r="BA33" s="383">
        <v>2553518</v>
      </c>
      <c r="BB33" s="383">
        <v>-675941</v>
      </c>
      <c r="BC33" s="383">
        <v>-186084</v>
      </c>
      <c r="BD33" s="383">
        <v>-41</v>
      </c>
      <c r="BE33" s="383">
        <v>-862066</v>
      </c>
      <c r="BF33" s="380">
        <v>852418</v>
      </c>
      <c r="BG33" s="384">
        <v>1691452</v>
      </c>
      <c r="BH33" s="243"/>
      <c r="BI33" s="475">
        <f t="shared" si="1"/>
        <v>5.5180176731752698E-2</v>
      </c>
      <c r="BJ33" s="289">
        <f t="shared" si="2"/>
        <v>0.62192061028393697</v>
      </c>
    </row>
    <row r="34" spans="1:62" s="206" customFormat="1" ht="16.5">
      <c r="A34" s="279" t="s">
        <v>113</v>
      </c>
      <c r="B34" s="280" t="s">
        <v>30</v>
      </c>
      <c r="C34" s="380">
        <v>0</v>
      </c>
      <c r="D34" s="381">
        <v>0</v>
      </c>
      <c r="E34" s="381">
        <v>0</v>
      </c>
      <c r="F34" s="381">
        <v>0</v>
      </c>
      <c r="G34" s="381">
        <v>0</v>
      </c>
      <c r="H34" s="381">
        <v>0</v>
      </c>
      <c r="I34" s="381">
        <v>0</v>
      </c>
      <c r="J34" s="381">
        <v>0</v>
      </c>
      <c r="K34" s="381">
        <v>0</v>
      </c>
      <c r="L34" s="381">
        <v>0</v>
      </c>
      <c r="M34" s="381">
        <v>0</v>
      </c>
      <c r="N34" s="381">
        <v>0</v>
      </c>
      <c r="O34" s="381">
        <v>0</v>
      </c>
      <c r="P34" s="381">
        <v>0</v>
      </c>
      <c r="Q34" s="381">
        <v>0</v>
      </c>
      <c r="R34" s="381">
        <v>0</v>
      </c>
      <c r="S34" s="381">
        <v>0</v>
      </c>
      <c r="T34" s="381">
        <v>0</v>
      </c>
      <c r="U34" s="381">
        <v>0</v>
      </c>
      <c r="V34" s="381">
        <v>0</v>
      </c>
      <c r="W34" s="381">
        <v>0</v>
      </c>
      <c r="X34" s="381">
        <v>0</v>
      </c>
      <c r="Y34" s="381">
        <v>0</v>
      </c>
      <c r="Z34" s="381">
        <v>0</v>
      </c>
      <c r="AA34" s="381">
        <v>0</v>
      </c>
      <c r="AB34" s="381">
        <v>0</v>
      </c>
      <c r="AC34" s="381">
        <v>0</v>
      </c>
      <c r="AD34" s="381">
        <v>0</v>
      </c>
      <c r="AE34" s="381">
        <v>0</v>
      </c>
      <c r="AF34" s="381">
        <v>0</v>
      </c>
      <c r="AG34" s="381">
        <v>0</v>
      </c>
      <c r="AH34" s="381">
        <v>0</v>
      </c>
      <c r="AI34" s="381">
        <v>0</v>
      </c>
      <c r="AJ34" s="381">
        <v>0</v>
      </c>
      <c r="AK34" s="381">
        <v>0</v>
      </c>
      <c r="AL34" s="381">
        <v>0</v>
      </c>
      <c r="AM34" s="382">
        <v>27385</v>
      </c>
      <c r="AN34" s="383">
        <v>27385</v>
      </c>
      <c r="AO34" s="380">
        <v>0</v>
      </c>
      <c r="AP34" s="381">
        <v>57913</v>
      </c>
      <c r="AQ34" s="381">
        <v>1539649</v>
      </c>
      <c r="AR34" s="381">
        <v>0</v>
      </c>
      <c r="AS34" s="381">
        <v>0</v>
      </c>
      <c r="AT34" s="381">
        <v>0</v>
      </c>
      <c r="AU34" s="382">
        <v>1597562</v>
      </c>
      <c r="AV34" s="380">
        <v>1624947</v>
      </c>
      <c r="AW34" s="383">
        <v>0</v>
      </c>
      <c r="AX34" s="383">
        <v>0</v>
      </c>
      <c r="AY34" s="383">
        <v>0</v>
      </c>
      <c r="AZ34" s="383">
        <v>1597562</v>
      </c>
      <c r="BA34" s="383">
        <v>1624947</v>
      </c>
      <c r="BB34" s="383">
        <v>0</v>
      </c>
      <c r="BC34" s="383">
        <v>0</v>
      </c>
      <c r="BD34" s="383">
        <v>0</v>
      </c>
      <c r="BE34" s="383">
        <v>0</v>
      </c>
      <c r="BF34" s="380">
        <v>1597562</v>
      </c>
      <c r="BG34" s="384">
        <v>1624947</v>
      </c>
      <c r="BH34" s="243"/>
      <c r="BI34" s="475">
        <f t="shared" si="1"/>
        <v>3.8552477715478946E-3</v>
      </c>
      <c r="BJ34" s="289">
        <f t="shared" si="2"/>
        <v>1</v>
      </c>
    </row>
    <row r="35" spans="1:62" s="206" customFormat="1" ht="16.5">
      <c r="A35" s="279" t="s">
        <v>114</v>
      </c>
      <c r="B35" s="280" t="s">
        <v>31</v>
      </c>
      <c r="C35" s="380">
        <v>0</v>
      </c>
      <c r="D35" s="381">
        <v>1</v>
      </c>
      <c r="E35" s="381">
        <v>363</v>
      </c>
      <c r="F35" s="381">
        <v>0</v>
      </c>
      <c r="G35" s="381">
        <v>26</v>
      </c>
      <c r="H35" s="381">
        <v>148</v>
      </c>
      <c r="I35" s="381">
        <v>15</v>
      </c>
      <c r="J35" s="381">
        <v>4</v>
      </c>
      <c r="K35" s="381">
        <v>46</v>
      </c>
      <c r="L35" s="381">
        <v>50</v>
      </c>
      <c r="M35" s="381">
        <v>1</v>
      </c>
      <c r="N35" s="381">
        <v>103</v>
      </c>
      <c r="O35" s="381">
        <v>170</v>
      </c>
      <c r="P35" s="381">
        <v>76</v>
      </c>
      <c r="Q35" s="381">
        <v>13</v>
      </c>
      <c r="R35" s="381">
        <v>129</v>
      </c>
      <c r="S35" s="381">
        <v>47</v>
      </c>
      <c r="T35" s="381">
        <v>43</v>
      </c>
      <c r="U35" s="381">
        <v>8</v>
      </c>
      <c r="V35" s="381">
        <v>7</v>
      </c>
      <c r="W35" s="381">
        <v>311</v>
      </c>
      <c r="X35" s="381">
        <v>1004</v>
      </c>
      <c r="Y35" s="381">
        <v>16</v>
      </c>
      <c r="Z35" s="381">
        <v>59</v>
      </c>
      <c r="AA35" s="381">
        <v>524</v>
      </c>
      <c r="AB35" s="381">
        <v>260</v>
      </c>
      <c r="AC35" s="381">
        <v>4</v>
      </c>
      <c r="AD35" s="381">
        <v>2156</v>
      </c>
      <c r="AE35" s="381">
        <v>8715</v>
      </c>
      <c r="AF35" s="381">
        <v>168</v>
      </c>
      <c r="AG35" s="381">
        <v>3</v>
      </c>
      <c r="AH35" s="381">
        <v>427</v>
      </c>
      <c r="AI35" s="381">
        <v>0</v>
      </c>
      <c r="AJ35" s="381">
        <v>1191</v>
      </c>
      <c r="AK35" s="381">
        <v>687</v>
      </c>
      <c r="AL35" s="381">
        <v>0</v>
      </c>
      <c r="AM35" s="382">
        <v>496</v>
      </c>
      <c r="AN35" s="383">
        <v>17271</v>
      </c>
      <c r="AO35" s="380">
        <v>0</v>
      </c>
      <c r="AP35" s="381">
        <v>557456</v>
      </c>
      <c r="AQ35" s="381">
        <v>820720</v>
      </c>
      <c r="AR35" s="381">
        <v>122234</v>
      </c>
      <c r="AS35" s="381">
        <v>708565</v>
      </c>
      <c r="AT35" s="381">
        <v>0</v>
      </c>
      <c r="AU35" s="382">
        <v>2208975</v>
      </c>
      <c r="AV35" s="380">
        <v>2226246</v>
      </c>
      <c r="AW35" s="383">
        <v>83148</v>
      </c>
      <c r="AX35" s="383">
        <v>32936</v>
      </c>
      <c r="AY35" s="383">
        <v>116084</v>
      </c>
      <c r="AZ35" s="383">
        <v>2325059</v>
      </c>
      <c r="BA35" s="383">
        <v>2342330</v>
      </c>
      <c r="BB35" s="383">
        <v>-677072</v>
      </c>
      <c r="BC35" s="383">
        <v>-101660</v>
      </c>
      <c r="BD35" s="383">
        <v>0</v>
      </c>
      <c r="BE35" s="383">
        <v>-778732</v>
      </c>
      <c r="BF35" s="380">
        <v>1546327</v>
      </c>
      <c r="BG35" s="384">
        <v>1563598</v>
      </c>
      <c r="BH35" s="243"/>
      <c r="BI35" s="475">
        <f t="shared" si="1"/>
        <v>3.7109647259440944E-2</v>
      </c>
      <c r="BJ35" s="289">
        <f t="shared" si="2"/>
        <v>0.65020397566127008</v>
      </c>
    </row>
    <row r="36" spans="1:62" s="206" customFormat="1" ht="16.5">
      <c r="A36" s="279" t="s">
        <v>115</v>
      </c>
      <c r="B36" s="280" t="s">
        <v>116</v>
      </c>
      <c r="C36" s="380">
        <v>0</v>
      </c>
      <c r="D36" s="381">
        <v>0</v>
      </c>
      <c r="E36" s="381">
        <v>0</v>
      </c>
      <c r="F36" s="381">
        <v>0</v>
      </c>
      <c r="G36" s="381">
        <v>0</v>
      </c>
      <c r="H36" s="381">
        <v>0</v>
      </c>
      <c r="I36" s="381">
        <v>0</v>
      </c>
      <c r="J36" s="381">
        <v>0</v>
      </c>
      <c r="K36" s="381">
        <v>0</v>
      </c>
      <c r="L36" s="381">
        <v>0</v>
      </c>
      <c r="M36" s="381">
        <v>0</v>
      </c>
      <c r="N36" s="381">
        <v>0</v>
      </c>
      <c r="O36" s="381">
        <v>0</v>
      </c>
      <c r="P36" s="381">
        <v>0</v>
      </c>
      <c r="Q36" s="381">
        <v>0</v>
      </c>
      <c r="R36" s="381">
        <v>0</v>
      </c>
      <c r="S36" s="381">
        <v>0</v>
      </c>
      <c r="T36" s="381">
        <v>0</v>
      </c>
      <c r="U36" s="381">
        <v>0</v>
      </c>
      <c r="V36" s="381">
        <v>0</v>
      </c>
      <c r="W36" s="381">
        <v>0</v>
      </c>
      <c r="X36" s="381">
        <v>13</v>
      </c>
      <c r="Y36" s="381">
        <v>9</v>
      </c>
      <c r="Z36" s="381">
        <v>0</v>
      </c>
      <c r="AA36" s="381">
        <v>21</v>
      </c>
      <c r="AB36" s="381">
        <v>59</v>
      </c>
      <c r="AC36" s="381">
        <v>19</v>
      </c>
      <c r="AD36" s="381">
        <v>921</v>
      </c>
      <c r="AE36" s="381">
        <v>224</v>
      </c>
      <c r="AF36" s="381">
        <v>11</v>
      </c>
      <c r="AG36" s="381">
        <v>5</v>
      </c>
      <c r="AH36" s="381">
        <v>33748</v>
      </c>
      <c r="AI36" s="381">
        <v>0</v>
      </c>
      <c r="AJ36" s="381">
        <v>22</v>
      </c>
      <c r="AK36" s="381">
        <v>182</v>
      </c>
      <c r="AL36" s="381">
        <v>0</v>
      </c>
      <c r="AM36" s="382">
        <v>12</v>
      </c>
      <c r="AN36" s="383">
        <v>35246</v>
      </c>
      <c r="AO36" s="380">
        <v>23837</v>
      </c>
      <c r="AP36" s="381">
        <v>732227</v>
      </c>
      <c r="AQ36" s="381">
        <v>2791273</v>
      </c>
      <c r="AR36" s="381">
        <v>0</v>
      </c>
      <c r="AS36" s="381">
        <v>0</v>
      </c>
      <c r="AT36" s="381">
        <v>0</v>
      </c>
      <c r="AU36" s="382">
        <v>3547337</v>
      </c>
      <c r="AV36" s="380">
        <v>3582583</v>
      </c>
      <c r="AW36" s="383">
        <v>134590</v>
      </c>
      <c r="AX36" s="383">
        <v>56</v>
      </c>
      <c r="AY36" s="383">
        <v>134646</v>
      </c>
      <c r="AZ36" s="383">
        <v>3681983</v>
      </c>
      <c r="BA36" s="383">
        <v>3717229</v>
      </c>
      <c r="BB36" s="383">
        <v>-690287</v>
      </c>
      <c r="BC36" s="383">
        <v>-240</v>
      </c>
      <c r="BD36" s="383">
        <v>0</v>
      </c>
      <c r="BE36" s="383">
        <v>-690527</v>
      </c>
      <c r="BF36" s="380">
        <v>2991456</v>
      </c>
      <c r="BG36" s="384">
        <v>3026702</v>
      </c>
      <c r="BH36" s="243"/>
      <c r="BI36" s="475">
        <f t="shared" si="1"/>
        <v>4.8744090446310853E-2</v>
      </c>
      <c r="BJ36" s="289">
        <f t="shared" si="2"/>
        <v>0.80725443067194813</v>
      </c>
    </row>
    <row r="37" spans="1:62" s="206" customFormat="1" ht="16.5">
      <c r="A37" s="279" t="s">
        <v>117</v>
      </c>
      <c r="B37" s="280" t="s">
        <v>480</v>
      </c>
      <c r="C37" s="380">
        <v>807</v>
      </c>
      <c r="D37" s="381">
        <v>60</v>
      </c>
      <c r="E37" s="381">
        <v>1640</v>
      </c>
      <c r="F37" s="381">
        <v>13</v>
      </c>
      <c r="G37" s="381">
        <v>85</v>
      </c>
      <c r="H37" s="381">
        <v>386</v>
      </c>
      <c r="I37" s="381">
        <v>163</v>
      </c>
      <c r="J37" s="381">
        <v>8</v>
      </c>
      <c r="K37" s="381">
        <v>84</v>
      </c>
      <c r="L37" s="381">
        <v>794</v>
      </c>
      <c r="M37" s="381">
        <v>108</v>
      </c>
      <c r="N37" s="381">
        <v>32</v>
      </c>
      <c r="O37" s="381">
        <v>348</v>
      </c>
      <c r="P37" s="381">
        <v>45</v>
      </c>
      <c r="Q37" s="381">
        <v>17</v>
      </c>
      <c r="R37" s="381">
        <v>32</v>
      </c>
      <c r="S37" s="381">
        <v>14</v>
      </c>
      <c r="T37" s="381">
        <v>4</v>
      </c>
      <c r="U37" s="381">
        <v>4</v>
      </c>
      <c r="V37" s="381">
        <v>120</v>
      </c>
      <c r="W37" s="381">
        <v>1014</v>
      </c>
      <c r="X37" s="381">
        <v>2246</v>
      </c>
      <c r="Y37" s="381">
        <v>970</v>
      </c>
      <c r="Z37" s="381">
        <v>337</v>
      </c>
      <c r="AA37" s="381">
        <v>1104</v>
      </c>
      <c r="AB37" s="381">
        <v>2820</v>
      </c>
      <c r="AC37" s="381">
        <v>726</v>
      </c>
      <c r="AD37" s="381">
        <v>1727</v>
      </c>
      <c r="AE37" s="381">
        <v>967</v>
      </c>
      <c r="AF37" s="381">
        <v>2</v>
      </c>
      <c r="AG37" s="381">
        <v>1646</v>
      </c>
      <c r="AH37" s="381">
        <v>3551</v>
      </c>
      <c r="AI37" s="381">
        <v>0</v>
      </c>
      <c r="AJ37" s="381">
        <v>3062</v>
      </c>
      <c r="AK37" s="381">
        <v>2959</v>
      </c>
      <c r="AL37" s="381">
        <v>0</v>
      </c>
      <c r="AM37" s="382">
        <v>36</v>
      </c>
      <c r="AN37" s="383">
        <v>27931</v>
      </c>
      <c r="AO37" s="380">
        <v>0</v>
      </c>
      <c r="AP37" s="381">
        <v>135369</v>
      </c>
      <c r="AQ37" s="381">
        <v>0</v>
      </c>
      <c r="AR37" s="381">
        <v>0</v>
      </c>
      <c r="AS37" s="381">
        <v>0</v>
      </c>
      <c r="AT37" s="381">
        <v>0</v>
      </c>
      <c r="AU37" s="382">
        <v>135369</v>
      </c>
      <c r="AV37" s="380">
        <v>163300</v>
      </c>
      <c r="AW37" s="383">
        <v>1653</v>
      </c>
      <c r="AX37" s="383">
        <v>791</v>
      </c>
      <c r="AY37" s="383">
        <v>2444</v>
      </c>
      <c r="AZ37" s="383">
        <v>137813</v>
      </c>
      <c r="BA37" s="383">
        <v>165744</v>
      </c>
      <c r="BB37" s="383">
        <v>-35638</v>
      </c>
      <c r="BC37" s="383">
        <v>-3778</v>
      </c>
      <c r="BD37" s="383">
        <v>0</v>
      </c>
      <c r="BE37" s="383">
        <v>-39416</v>
      </c>
      <c r="BF37" s="380">
        <v>98397</v>
      </c>
      <c r="BG37" s="384">
        <v>126328</v>
      </c>
      <c r="BH37" s="243"/>
      <c r="BI37" s="475">
        <f t="shared" si="1"/>
        <v>9.0114660885581288E-3</v>
      </c>
      <c r="BJ37" s="289">
        <f t="shared" si="2"/>
        <v>0.75862829148805877</v>
      </c>
    </row>
    <row r="38" spans="1:62" s="206" customFormat="1" ht="16.5">
      <c r="A38" s="279" t="s">
        <v>118</v>
      </c>
      <c r="B38" s="280" t="s">
        <v>32</v>
      </c>
      <c r="C38" s="380">
        <v>10000</v>
      </c>
      <c r="D38" s="381">
        <v>1330</v>
      </c>
      <c r="E38" s="381">
        <v>41521</v>
      </c>
      <c r="F38" s="381">
        <v>517</v>
      </c>
      <c r="G38" s="381">
        <v>5037</v>
      </c>
      <c r="H38" s="381">
        <v>14244</v>
      </c>
      <c r="I38" s="381">
        <v>6291</v>
      </c>
      <c r="J38" s="381">
        <v>888</v>
      </c>
      <c r="K38" s="381">
        <v>7687</v>
      </c>
      <c r="L38" s="381">
        <v>13969</v>
      </c>
      <c r="M38" s="381">
        <v>2419</v>
      </c>
      <c r="N38" s="381">
        <v>3990</v>
      </c>
      <c r="O38" s="381">
        <v>7813</v>
      </c>
      <c r="P38" s="381">
        <v>4936</v>
      </c>
      <c r="Q38" s="381">
        <v>1374</v>
      </c>
      <c r="R38" s="381">
        <v>5354</v>
      </c>
      <c r="S38" s="381">
        <v>1750</v>
      </c>
      <c r="T38" s="381">
        <v>655</v>
      </c>
      <c r="U38" s="381">
        <v>1071</v>
      </c>
      <c r="V38" s="381">
        <v>8246</v>
      </c>
      <c r="W38" s="381">
        <v>168846</v>
      </c>
      <c r="X38" s="381">
        <v>109986</v>
      </c>
      <c r="Y38" s="381">
        <v>20291</v>
      </c>
      <c r="Z38" s="381">
        <v>14645</v>
      </c>
      <c r="AA38" s="381">
        <v>157932</v>
      </c>
      <c r="AB38" s="381">
        <v>105975</v>
      </c>
      <c r="AC38" s="381">
        <v>80185</v>
      </c>
      <c r="AD38" s="381">
        <v>243936</v>
      </c>
      <c r="AE38" s="381">
        <v>222477</v>
      </c>
      <c r="AF38" s="381">
        <v>110578</v>
      </c>
      <c r="AG38" s="381">
        <v>91952</v>
      </c>
      <c r="AH38" s="381">
        <v>164339</v>
      </c>
      <c r="AI38" s="381">
        <v>7661</v>
      </c>
      <c r="AJ38" s="381">
        <v>338560</v>
      </c>
      <c r="AK38" s="381">
        <v>37962</v>
      </c>
      <c r="AL38" s="381">
        <v>0</v>
      </c>
      <c r="AM38" s="382">
        <v>5098</v>
      </c>
      <c r="AN38" s="383">
        <v>2019515</v>
      </c>
      <c r="AO38" s="380">
        <v>2984</v>
      </c>
      <c r="AP38" s="381">
        <v>222197</v>
      </c>
      <c r="AQ38" s="381">
        <v>585</v>
      </c>
      <c r="AR38" s="381">
        <v>9205</v>
      </c>
      <c r="AS38" s="381">
        <v>94919</v>
      </c>
      <c r="AT38" s="381">
        <v>0</v>
      </c>
      <c r="AU38" s="382">
        <v>329890</v>
      </c>
      <c r="AV38" s="380">
        <v>2349405</v>
      </c>
      <c r="AW38" s="383">
        <v>1184198</v>
      </c>
      <c r="AX38" s="383">
        <v>56209</v>
      </c>
      <c r="AY38" s="383">
        <v>1240407</v>
      </c>
      <c r="AZ38" s="383">
        <v>1570297</v>
      </c>
      <c r="BA38" s="383">
        <v>3589812</v>
      </c>
      <c r="BB38" s="383">
        <v>-930549</v>
      </c>
      <c r="BC38" s="383">
        <v>-204590</v>
      </c>
      <c r="BD38" s="383">
        <v>0</v>
      </c>
      <c r="BE38" s="383">
        <v>-1135139</v>
      </c>
      <c r="BF38" s="380">
        <v>435158</v>
      </c>
      <c r="BG38" s="384">
        <v>2454673</v>
      </c>
      <c r="BH38" s="243"/>
      <c r="BI38" s="475">
        <f t="shared" si="1"/>
        <v>1.4791575105669324E-2</v>
      </c>
      <c r="BJ38" s="289">
        <f t="shared" si="2"/>
        <v>0.51683979560782412</v>
      </c>
    </row>
    <row r="39" spans="1:62" s="206" customFormat="1" ht="16.5">
      <c r="A39" s="279" t="s">
        <v>119</v>
      </c>
      <c r="B39" s="280" t="s">
        <v>33</v>
      </c>
      <c r="C39" s="380">
        <v>1396</v>
      </c>
      <c r="D39" s="381">
        <v>0</v>
      </c>
      <c r="E39" s="381">
        <v>711</v>
      </c>
      <c r="F39" s="381">
        <v>3</v>
      </c>
      <c r="G39" s="381">
        <v>33</v>
      </c>
      <c r="H39" s="381">
        <v>118</v>
      </c>
      <c r="I39" s="381">
        <v>105</v>
      </c>
      <c r="J39" s="381">
        <v>3</v>
      </c>
      <c r="K39" s="381">
        <v>47</v>
      </c>
      <c r="L39" s="381">
        <v>110</v>
      </c>
      <c r="M39" s="381">
        <v>18</v>
      </c>
      <c r="N39" s="381">
        <v>18</v>
      </c>
      <c r="O39" s="381">
        <v>57</v>
      </c>
      <c r="P39" s="381">
        <v>47</v>
      </c>
      <c r="Q39" s="381">
        <v>7</v>
      </c>
      <c r="R39" s="381">
        <v>40</v>
      </c>
      <c r="S39" s="381">
        <v>9</v>
      </c>
      <c r="T39" s="381">
        <v>6</v>
      </c>
      <c r="U39" s="381">
        <v>7</v>
      </c>
      <c r="V39" s="381">
        <v>333</v>
      </c>
      <c r="W39" s="381">
        <v>828</v>
      </c>
      <c r="X39" s="381">
        <v>191</v>
      </c>
      <c r="Y39" s="381">
        <v>90</v>
      </c>
      <c r="Z39" s="381">
        <v>14</v>
      </c>
      <c r="AA39" s="381">
        <v>2362</v>
      </c>
      <c r="AB39" s="381">
        <v>467</v>
      </c>
      <c r="AC39" s="381">
        <v>6026</v>
      </c>
      <c r="AD39" s="381">
        <v>1498</v>
      </c>
      <c r="AE39" s="381">
        <v>16414</v>
      </c>
      <c r="AF39" s="381">
        <v>791</v>
      </c>
      <c r="AG39" s="381">
        <v>15133</v>
      </c>
      <c r="AH39" s="381">
        <v>75744</v>
      </c>
      <c r="AI39" s="381">
        <v>433</v>
      </c>
      <c r="AJ39" s="381">
        <v>4016</v>
      </c>
      <c r="AK39" s="381">
        <v>44472</v>
      </c>
      <c r="AL39" s="381">
        <v>0</v>
      </c>
      <c r="AM39" s="382">
        <v>991</v>
      </c>
      <c r="AN39" s="383">
        <v>172538</v>
      </c>
      <c r="AO39" s="380">
        <v>179485</v>
      </c>
      <c r="AP39" s="381">
        <v>1650430</v>
      </c>
      <c r="AQ39" s="381">
        <v>0</v>
      </c>
      <c r="AR39" s="381">
        <v>0</v>
      </c>
      <c r="AS39" s="381">
        <v>18836</v>
      </c>
      <c r="AT39" s="381">
        <v>0</v>
      </c>
      <c r="AU39" s="382">
        <v>1848751</v>
      </c>
      <c r="AV39" s="380">
        <v>2021289</v>
      </c>
      <c r="AW39" s="383">
        <v>1471296</v>
      </c>
      <c r="AX39" s="383">
        <v>37895</v>
      </c>
      <c r="AY39" s="383">
        <v>1509191</v>
      </c>
      <c r="AZ39" s="383">
        <v>3357942</v>
      </c>
      <c r="BA39" s="383">
        <v>3530480</v>
      </c>
      <c r="BB39" s="383">
        <v>-1649775</v>
      </c>
      <c r="BC39" s="383">
        <v>-21678</v>
      </c>
      <c r="BD39" s="383">
        <v>-52</v>
      </c>
      <c r="BE39" s="383">
        <v>-1671505</v>
      </c>
      <c r="BF39" s="380">
        <v>1686437</v>
      </c>
      <c r="BG39" s="384">
        <v>1858975</v>
      </c>
      <c r="BH39" s="243"/>
      <c r="BI39" s="475">
        <f t="shared" si="1"/>
        <v>0.10986853693636647</v>
      </c>
      <c r="BJ39" s="289">
        <f t="shared" si="2"/>
        <v>0.17304996959860763</v>
      </c>
    </row>
    <row r="40" spans="1:62" s="206" customFormat="1" ht="16.5">
      <c r="A40" s="279" t="s">
        <v>120</v>
      </c>
      <c r="B40" s="280" t="s">
        <v>34</v>
      </c>
      <c r="C40" s="380">
        <v>174</v>
      </c>
      <c r="D40" s="381">
        <v>17</v>
      </c>
      <c r="E40" s="381">
        <v>1408</v>
      </c>
      <c r="F40" s="381">
        <v>22</v>
      </c>
      <c r="G40" s="381">
        <v>222</v>
      </c>
      <c r="H40" s="381">
        <v>350</v>
      </c>
      <c r="I40" s="381">
        <v>39</v>
      </c>
      <c r="J40" s="381">
        <v>5</v>
      </c>
      <c r="K40" s="381">
        <v>192</v>
      </c>
      <c r="L40" s="381">
        <v>190</v>
      </c>
      <c r="M40" s="381">
        <v>63</v>
      </c>
      <c r="N40" s="381">
        <v>144</v>
      </c>
      <c r="O40" s="381">
        <v>199</v>
      </c>
      <c r="P40" s="381">
        <v>133</v>
      </c>
      <c r="Q40" s="381">
        <v>45</v>
      </c>
      <c r="R40" s="381">
        <v>171</v>
      </c>
      <c r="S40" s="381">
        <v>53</v>
      </c>
      <c r="T40" s="381">
        <v>23</v>
      </c>
      <c r="U40" s="381">
        <v>32</v>
      </c>
      <c r="V40" s="381">
        <v>256</v>
      </c>
      <c r="W40" s="381">
        <v>1495</v>
      </c>
      <c r="X40" s="381">
        <v>122</v>
      </c>
      <c r="Y40" s="381">
        <v>180</v>
      </c>
      <c r="Z40" s="381">
        <v>925</v>
      </c>
      <c r="AA40" s="381">
        <v>6252</v>
      </c>
      <c r="AB40" s="381">
        <v>5477</v>
      </c>
      <c r="AC40" s="381">
        <v>1915</v>
      </c>
      <c r="AD40" s="381">
        <v>5189</v>
      </c>
      <c r="AE40" s="381">
        <v>3736</v>
      </c>
      <c r="AF40" s="381">
        <v>4388</v>
      </c>
      <c r="AG40" s="381">
        <v>5230</v>
      </c>
      <c r="AH40" s="381">
        <v>9745</v>
      </c>
      <c r="AI40" s="381">
        <v>669</v>
      </c>
      <c r="AJ40" s="381">
        <v>4687</v>
      </c>
      <c r="AK40" s="381">
        <v>3167</v>
      </c>
      <c r="AL40" s="381">
        <v>0</v>
      </c>
      <c r="AM40" s="382">
        <v>32</v>
      </c>
      <c r="AN40" s="383">
        <v>56947</v>
      </c>
      <c r="AO40" s="380">
        <v>0</v>
      </c>
      <c r="AP40" s="381">
        <v>0</v>
      </c>
      <c r="AQ40" s="381">
        <v>0</v>
      </c>
      <c r="AR40" s="381">
        <v>0</v>
      </c>
      <c r="AS40" s="381">
        <v>0</v>
      </c>
      <c r="AT40" s="381">
        <v>0</v>
      </c>
      <c r="AU40" s="382">
        <v>0</v>
      </c>
      <c r="AV40" s="380">
        <v>56947</v>
      </c>
      <c r="AW40" s="383">
        <v>7157</v>
      </c>
      <c r="AX40" s="383">
        <v>0</v>
      </c>
      <c r="AY40" s="383">
        <v>7157</v>
      </c>
      <c r="AZ40" s="383">
        <v>7157</v>
      </c>
      <c r="BA40" s="383">
        <v>64104</v>
      </c>
      <c r="BB40" s="383">
        <v>-2119</v>
      </c>
      <c r="BC40" s="383">
        <v>0</v>
      </c>
      <c r="BD40" s="383">
        <v>0</v>
      </c>
      <c r="BE40" s="383">
        <v>-2119</v>
      </c>
      <c r="BF40" s="380">
        <v>5038</v>
      </c>
      <c r="BG40" s="384">
        <v>61985</v>
      </c>
      <c r="BH40" s="243"/>
      <c r="BI40" s="475">
        <f t="shared" si="1"/>
        <v>0</v>
      </c>
      <c r="BJ40" s="289">
        <f t="shared" si="2"/>
        <v>0.9627899625968005</v>
      </c>
    </row>
    <row r="41" spans="1:62" s="206" customFormat="1" ht="16.5">
      <c r="A41" s="279" t="s">
        <v>121</v>
      </c>
      <c r="B41" s="280" t="s">
        <v>13</v>
      </c>
      <c r="C41" s="380">
        <v>2947</v>
      </c>
      <c r="D41" s="381">
        <v>224</v>
      </c>
      <c r="E41" s="381">
        <v>11362</v>
      </c>
      <c r="F41" s="381">
        <v>67</v>
      </c>
      <c r="G41" s="381">
        <v>855</v>
      </c>
      <c r="H41" s="381">
        <v>469</v>
      </c>
      <c r="I41" s="381">
        <v>891</v>
      </c>
      <c r="J41" s="381">
        <v>60</v>
      </c>
      <c r="K41" s="381">
        <v>2076</v>
      </c>
      <c r="L41" s="381">
        <v>7433</v>
      </c>
      <c r="M41" s="381">
        <v>1176</v>
      </c>
      <c r="N41" s="381">
        <v>763</v>
      </c>
      <c r="O41" s="381">
        <v>2170</v>
      </c>
      <c r="P41" s="381">
        <v>1060</v>
      </c>
      <c r="Q41" s="381">
        <v>142</v>
      </c>
      <c r="R41" s="381">
        <v>117</v>
      </c>
      <c r="S41" s="381">
        <v>159</v>
      </c>
      <c r="T41" s="381">
        <v>72</v>
      </c>
      <c r="U41" s="381">
        <v>152</v>
      </c>
      <c r="V41" s="381">
        <v>536</v>
      </c>
      <c r="W41" s="381">
        <v>30180</v>
      </c>
      <c r="X41" s="381">
        <v>6113</v>
      </c>
      <c r="Y41" s="381">
        <v>1364</v>
      </c>
      <c r="Z41" s="381">
        <v>2360</v>
      </c>
      <c r="AA41" s="381">
        <v>12034</v>
      </c>
      <c r="AB41" s="381">
        <v>15185</v>
      </c>
      <c r="AC41" s="381">
        <v>19122</v>
      </c>
      <c r="AD41" s="381">
        <v>9615</v>
      </c>
      <c r="AE41" s="381">
        <v>11302</v>
      </c>
      <c r="AF41" s="381">
        <v>546</v>
      </c>
      <c r="AG41" s="381">
        <v>9665</v>
      </c>
      <c r="AH41" s="381">
        <v>10756</v>
      </c>
      <c r="AI41" s="381">
        <v>1803</v>
      </c>
      <c r="AJ41" s="381">
        <v>10834</v>
      </c>
      <c r="AK41" s="381">
        <v>7044</v>
      </c>
      <c r="AL41" s="381">
        <v>47</v>
      </c>
      <c r="AM41" s="382">
        <v>558</v>
      </c>
      <c r="AN41" s="383">
        <v>181259</v>
      </c>
      <c r="AO41" s="380">
        <v>0</v>
      </c>
      <c r="AP41" s="381">
        <v>90</v>
      </c>
      <c r="AQ41" s="381">
        <v>0</v>
      </c>
      <c r="AR41" s="381">
        <v>0</v>
      </c>
      <c r="AS41" s="381">
        <v>0</v>
      </c>
      <c r="AT41" s="381">
        <v>0</v>
      </c>
      <c r="AU41" s="382">
        <v>90</v>
      </c>
      <c r="AV41" s="380">
        <v>181349</v>
      </c>
      <c r="AW41" s="383">
        <v>26844</v>
      </c>
      <c r="AX41" s="383">
        <v>180100</v>
      </c>
      <c r="AY41" s="383">
        <v>206944</v>
      </c>
      <c r="AZ41" s="383">
        <v>207034</v>
      </c>
      <c r="BA41" s="383">
        <v>388293</v>
      </c>
      <c r="BB41" s="383">
        <v>-1166</v>
      </c>
      <c r="BC41" s="383">
        <v>-58023</v>
      </c>
      <c r="BD41" s="383">
        <v>-5597</v>
      </c>
      <c r="BE41" s="383">
        <v>-64786</v>
      </c>
      <c r="BF41" s="380">
        <v>142248</v>
      </c>
      <c r="BG41" s="384">
        <v>323507</v>
      </c>
      <c r="BH41" s="243"/>
      <c r="BI41" s="477">
        <f t="shared" si="1"/>
        <v>5.9912679267057576E-6</v>
      </c>
      <c r="BJ41" s="290">
        <f t="shared" si="2"/>
        <v>0.64275512961196368</v>
      </c>
    </row>
    <row r="42" spans="1:62" s="206" customFormat="1" ht="16.5">
      <c r="A42" s="281" t="s">
        <v>122</v>
      </c>
      <c r="B42" s="282" t="s">
        <v>14</v>
      </c>
      <c r="C42" s="385">
        <v>234577</v>
      </c>
      <c r="D42" s="386">
        <v>12910</v>
      </c>
      <c r="E42" s="386">
        <v>1193317</v>
      </c>
      <c r="F42" s="386">
        <v>12138</v>
      </c>
      <c r="G42" s="386">
        <v>177459</v>
      </c>
      <c r="H42" s="386">
        <v>1786498</v>
      </c>
      <c r="I42" s="386">
        <v>1501046</v>
      </c>
      <c r="J42" s="386">
        <v>179910</v>
      </c>
      <c r="K42" s="386">
        <v>128265</v>
      </c>
      <c r="L42" s="386">
        <v>1620970</v>
      </c>
      <c r="M42" s="386">
        <v>262584</v>
      </c>
      <c r="N42" s="386">
        <v>287014</v>
      </c>
      <c r="O42" s="386">
        <v>656908</v>
      </c>
      <c r="P42" s="386">
        <v>233289</v>
      </c>
      <c r="Q42" s="386">
        <v>86373</v>
      </c>
      <c r="R42" s="386">
        <v>228791</v>
      </c>
      <c r="S42" s="386">
        <v>95597</v>
      </c>
      <c r="T42" s="386">
        <v>39222</v>
      </c>
      <c r="U42" s="386">
        <v>47239</v>
      </c>
      <c r="V42" s="386">
        <v>163506</v>
      </c>
      <c r="W42" s="386">
        <v>1412717</v>
      </c>
      <c r="X42" s="386">
        <v>1422653</v>
      </c>
      <c r="Y42" s="386">
        <v>130000</v>
      </c>
      <c r="Z42" s="386">
        <v>143442</v>
      </c>
      <c r="AA42" s="386">
        <v>919834</v>
      </c>
      <c r="AB42" s="386">
        <v>427937</v>
      </c>
      <c r="AC42" s="386">
        <v>739826</v>
      </c>
      <c r="AD42" s="386">
        <v>1387990</v>
      </c>
      <c r="AE42" s="386">
        <v>858162</v>
      </c>
      <c r="AF42" s="386">
        <v>462170</v>
      </c>
      <c r="AG42" s="386">
        <v>437578</v>
      </c>
      <c r="AH42" s="386">
        <v>1251771</v>
      </c>
      <c r="AI42" s="386">
        <v>48349</v>
      </c>
      <c r="AJ42" s="386">
        <v>927582</v>
      </c>
      <c r="AK42" s="386">
        <v>810375</v>
      </c>
      <c r="AL42" s="386">
        <v>61985</v>
      </c>
      <c r="AM42" s="387">
        <v>113905</v>
      </c>
      <c r="AN42" s="388">
        <v>20503889</v>
      </c>
      <c r="AO42" s="385">
        <v>353303</v>
      </c>
      <c r="AP42" s="386">
        <v>15019859</v>
      </c>
      <c r="AQ42" s="386">
        <v>5182532</v>
      </c>
      <c r="AR42" s="386">
        <v>1195333</v>
      </c>
      <c r="AS42" s="386">
        <v>5675218</v>
      </c>
      <c r="AT42" s="386">
        <v>-43934</v>
      </c>
      <c r="AU42" s="387">
        <v>27382311</v>
      </c>
      <c r="AV42" s="385">
        <v>47886200</v>
      </c>
      <c r="AW42" s="388">
        <v>14589596</v>
      </c>
      <c r="AX42" s="388">
        <v>2439956</v>
      </c>
      <c r="AY42" s="388">
        <v>17029552</v>
      </c>
      <c r="AZ42" s="388">
        <v>44411863</v>
      </c>
      <c r="BA42" s="388">
        <v>64915752</v>
      </c>
      <c r="BB42" s="388">
        <v>-15808254</v>
      </c>
      <c r="BC42" s="388">
        <v>-5052398</v>
      </c>
      <c r="BD42" s="388">
        <v>-594374</v>
      </c>
      <c r="BE42" s="388">
        <v>-21455026</v>
      </c>
      <c r="BF42" s="385">
        <v>22956837</v>
      </c>
      <c r="BG42" s="389">
        <v>43460726</v>
      </c>
      <c r="BH42" s="243"/>
      <c r="BI42" s="478">
        <f>SUM(BI5:BI41)</f>
        <v>1.0000000000000002</v>
      </c>
    </row>
    <row r="43" spans="1:62" s="206" customFormat="1" ht="18.75">
      <c r="A43" s="274" t="s">
        <v>123</v>
      </c>
      <c r="B43" s="283" t="s">
        <v>19</v>
      </c>
      <c r="C43" s="390">
        <v>1545</v>
      </c>
      <c r="D43" s="391">
        <v>606</v>
      </c>
      <c r="E43" s="391">
        <v>9921</v>
      </c>
      <c r="F43" s="391">
        <v>200</v>
      </c>
      <c r="G43" s="391">
        <v>3254</v>
      </c>
      <c r="H43" s="391">
        <v>14881</v>
      </c>
      <c r="I43" s="391">
        <v>4703</v>
      </c>
      <c r="J43" s="391">
        <v>4419</v>
      </c>
      <c r="K43" s="391">
        <v>3035</v>
      </c>
      <c r="L43" s="391">
        <v>9653</v>
      </c>
      <c r="M43" s="391">
        <v>2050</v>
      </c>
      <c r="N43" s="391">
        <v>7423</v>
      </c>
      <c r="O43" s="391">
        <v>13331</v>
      </c>
      <c r="P43" s="391">
        <v>3418</v>
      </c>
      <c r="Q43" s="391">
        <v>1660</v>
      </c>
      <c r="R43" s="391">
        <v>4234</v>
      </c>
      <c r="S43" s="391">
        <v>1696</v>
      </c>
      <c r="T43" s="391">
        <v>762</v>
      </c>
      <c r="U43" s="391">
        <v>358</v>
      </c>
      <c r="V43" s="391">
        <v>3918</v>
      </c>
      <c r="W43" s="391">
        <v>33606</v>
      </c>
      <c r="X43" s="391">
        <v>13700</v>
      </c>
      <c r="Y43" s="391">
        <v>2161</v>
      </c>
      <c r="Z43" s="391">
        <v>7075</v>
      </c>
      <c r="AA43" s="391">
        <v>39611</v>
      </c>
      <c r="AB43" s="391">
        <v>28879</v>
      </c>
      <c r="AC43" s="391">
        <v>6719</v>
      </c>
      <c r="AD43" s="391">
        <v>22861</v>
      </c>
      <c r="AE43" s="391">
        <v>8649</v>
      </c>
      <c r="AF43" s="391">
        <v>15308</v>
      </c>
      <c r="AG43" s="391">
        <v>5910</v>
      </c>
      <c r="AH43" s="391">
        <v>24794</v>
      </c>
      <c r="AI43" s="391">
        <v>4426</v>
      </c>
      <c r="AJ43" s="391">
        <v>20913</v>
      </c>
      <c r="AK43" s="391">
        <v>26976</v>
      </c>
      <c r="AL43" s="391">
        <v>0</v>
      </c>
      <c r="AM43" s="392">
        <v>648</v>
      </c>
      <c r="AN43" s="393">
        <v>353303</v>
      </c>
      <c r="AO43" s="394"/>
      <c r="AP43" s="394"/>
      <c r="AQ43" s="394"/>
      <c r="AR43" s="394"/>
      <c r="AS43" s="394"/>
      <c r="AT43" s="394"/>
      <c r="AU43" s="394"/>
      <c r="AV43" s="394"/>
      <c r="AW43" s="394"/>
      <c r="AX43" s="394"/>
      <c r="AY43" s="394"/>
      <c r="AZ43" s="394"/>
      <c r="BA43" s="394"/>
      <c r="BB43" s="394"/>
      <c r="BC43" s="394"/>
      <c r="BD43" s="394"/>
      <c r="BE43" s="394"/>
      <c r="BF43" s="394"/>
      <c r="BG43" s="394"/>
      <c r="BH43" s="231"/>
      <c r="BI43" s="231"/>
    </row>
    <row r="44" spans="1:62" s="206" customFormat="1" ht="16.5">
      <c r="A44" s="279" t="s">
        <v>124</v>
      </c>
      <c r="B44" s="284" t="s">
        <v>20</v>
      </c>
      <c r="C44" s="380">
        <v>73487</v>
      </c>
      <c r="D44" s="381">
        <v>4758</v>
      </c>
      <c r="E44" s="381">
        <v>230404</v>
      </c>
      <c r="F44" s="381">
        <v>5780</v>
      </c>
      <c r="G44" s="381">
        <v>60805</v>
      </c>
      <c r="H44" s="381">
        <v>202324</v>
      </c>
      <c r="I44" s="381">
        <v>34772</v>
      </c>
      <c r="J44" s="381">
        <v>75015</v>
      </c>
      <c r="K44" s="381">
        <v>55325</v>
      </c>
      <c r="L44" s="381">
        <v>156875</v>
      </c>
      <c r="M44" s="381">
        <v>27148</v>
      </c>
      <c r="N44" s="381">
        <v>173203</v>
      </c>
      <c r="O44" s="381">
        <v>371771</v>
      </c>
      <c r="P44" s="381">
        <v>105262</v>
      </c>
      <c r="Q44" s="381">
        <v>33277</v>
      </c>
      <c r="R44" s="381">
        <v>67378</v>
      </c>
      <c r="S44" s="381">
        <v>31784</v>
      </c>
      <c r="T44" s="381">
        <v>10183</v>
      </c>
      <c r="U44" s="381">
        <v>11608</v>
      </c>
      <c r="V44" s="381">
        <v>86240</v>
      </c>
      <c r="W44" s="381">
        <v>953782</v>
      </c>
      <c r="X44" s="381">
        <v>172377</v>
      </c>
      <c r="Y44" s="381">
        <v>29188</v>
      </c>
      <c r="Z44" s="381">
        <v>185486</v>
      </c>
      <c r="AA44" s="381">
        <v>1276911</v>
      </c>
      <c r="AB44" s="381">
        <v>358987</v>
      </c>
      <c r="AC44" s="381">
        <v>225599</v>
      </c>
      <c r="AD44" s="381">
        <v>763034</v>
      </c>
      <c r="AE44" s="381">
        <v>304979</v>
      </c>
      <c r="AF44" s="381">
        <v>548730</v>
      </c>
      <c r="AG44" s="381">
        <v>796325</v>
      </c>
      <c r="AH44" s="381">
        <v>1518299</v>
      </c>
      <c r="AI44" s="381">
        <v>69791</v>
      </c>
      <c r="AJ44" s="381">
        <v>878092</v>
      </c>
      <c r="AK44" s="381">
        <v>588966</v>
      </c>
      <c r="AL44" s="381">
        <v>0</v>
      </c>
      <c r="AM44" s="382">
        <v>71</v>
      </c>
      <c r="AN44" s="383">
        <v>10488016</v>
      </c>
      <c r="AO44" s="395"/>
      <c r="AP44" s="395"/>
      <c r="AQ44" s="395"/>
      <c r="AR44" s="395"/>
      <c r="AS44" s="395"/>
      <c r="AT44" s="395"/>
      <c r="AU44" s="395"/>
      <c r="AV44" s="395"/>
      <c r="AW44" s="395"/>
      <c r="AX44" s="395"/>
      <c r="AY44" s="395"/>
      <c r="AZ44" s="395"/>
      <c r="BA44" s="395"/>
      <c r="BB44" s="395"/>
      <c r="BC44" s="395"/>
      <c r="BD44" s="395"/>
      <c r="BE44" s="395"/>
      <c r="BF44" s="395"/>
      <c r="BG44" s="10"/>
      <c r="BH44" s="232"/>
      <c r="BI44" s="232"/>
    </row>
    <row r="45" spans="1:62" s="206" customFormat="1" ht="16.5">
      <c r="A45" s="279" t="s">
        <v>125</v>
      </c>
      <c r="B45" s="284" t="s">
        <v>21</v>
      </c>
      <c r="C45" s="380">
        <v>68104</v>
      </c>
      <c r="D45" s="381">
        <v>3926</v>
      </c>
      <c r="E45" s="381">
        <v>162004</v>
      </c>
      <c r="F45" s="381">
        <v>105</v>
      </c>
      <c r="G45" s="381">
        <v>32127</v>
      </c>
      <c r="H45" s="381">
        <v>171133</v>
      </c>
      <c r="I45" s="381">
        <v>212327</v>
      </c>
      <c r="J45" s="381">
        <v>18780</v>
      </c>
      <c r="K45" s="381">
        <v>29277</v>
      </c>
      <c r="L45" s="381">
        <v>276238</v>
      </c>
      <c r="M45" s="381">
        <v>20417</v>
      </c>
      <c r="N45" s="381">
        <v>42256</v>
      </c>
      <c r="O45" s="381">
        <v>101801</v>
      </c>
      <c r="P45" s="381">
        <v>33574</v>
      </c>
      <c r="Q45" s="381">
        <v>-1376</v>
      </c>
      <c r="R45" s="381">
        <v>8585</v>
      </c>
      <c r="S45" s="381">
        <v>-1637</v>
      </c>
      <c r="T45" s="381">
        <v>-1</v>
      </c>
      <c r="U45" s="381">
        <v>-750</v>
      </c>
      <c r="V45" s="381">
        <v>16430</v>
      </c>
      <c r="W45" s="381">
        <v>109569</v>
      </c>
      <c r="X45" s="381">
        <v>196416</v>
      </c>
      <c r="Y45" s="381">
        <v>32877</v>
      </c>
      <c r="Z45" s="381">
        <v>23678</v>
      </c>
      <c r="AA45" s="381">
        <v>240965</v>
      </c>
      <c r="AB45" s="381">
        <v>253811</v>
      </c>
      <c r="AC45" s="381">
        <v>1375139</v>
      </c>
      <c r="AD45" s="381">
        <v>-168169</v>
      </c>
      <c r="AE45" s="381">
        <v>241348</v>
      </c>
      <c r="AF45" s="381">
        <v>0</v>
      </c>
      <c r="AG45" s="381">
        <v>24762</v>
      </c>
      <c r="AH45" s="381">
        <v>45649</v>
      </c>
      <c r="AI45" s="381">
        <v>-661</v>
      </c>
      <c r="AJ45" s="381">
        <v>191785</v>
      </c>
      <c r="AK45" s="381">
        <v>72111</v>
      </c>
      <c r="AL45" s="381">
        <v>0</v>
      </c>
      <c r="AM45" s="382">
        <v>187658</v>
      </c>
      <c r="AN45" s="383">
        <v>4020258</v>
      </c>
      <c r="AO45" s="395"/>
      <c r="AP45" s="395"/>
      <c r="AQ45" s="395"/>
      <c r="AR45" s="395"/>
      <c r="AS45" s="395"/>
      <c r="AT45" s="395"/>
      <c r="AU45" s="395"/>
      <c r="AV45" s="395"/>
      <c r="AW45" s="395"/>
      <c r="AX45" s="395"/>
      <c r="AY45" s="395"/>
      <c r="AZ45" s="395"/>
      <c r="BA45" s="395"/>
      <c r="BB45" s="395"/>
      <c r="BC45" s="395"/>
      <c r="BD45" s="395"/>
      <c r="BE45" s="395"/>
      <c r="BF45" s="395"/>
      <c r="BG45" s="10"/>
      <c r="BH45" s="232"/>
      <c r="BI45" s="232"/>
    </row>
    <row r="46" spans="1:62" s="206" customFormat="1" ht="16.5">
      <c r="A46" s="279" t="s">
        <v>126</v>
      </c>
      <c r="B46" s="284" t="s">
        <v>22</v>
      </c>
      <c r="C46" s="380">
        <v>75200</v>
      </c>
      <c r="D46" s="381">
        <v>5360</v>
      </c>
      <c r="E46" s="381">
        <v>117490</v>
      </c>
      <c r="F46" s="381">
        <v>3075</v>
      </c>
      <c r="G46" s="381">
        <v>18693</v>
      </c>
      <c r="H46" s="381">
        <v>310073</v>
      </c>
      <c r="I46" s="381">
        <v>67442</v>
      </c>
      <c r="J46" s="381">
        <v>30341</v>
      </c>
      <c r="K46" s="381">
        <v>29815</v>
      </c>
      <c r="L46" s="381">
        <v>114337</v>
      </c>
      <c r="M46" s="381">
        <v>14324</v>
      </c>
      <c r="N46" s="381">
        <v>50204</v>
      </c>
      <c r="O46" s="381">
        <v>137763</v>
      </c>
      <c r="P46" s="381">
        <v>49461</v>
      </c>
      <c r="Q46" s="381">
        <v>20022</v>
      </c>
      <c r="R46" s="381">
        <v>85036</v>
      </c>
      <c r="S46" s="381">
        <v>27080</v>
      </c>
      <c r="T46" s="381">
        <v>11758</v>
      </c>
      <c r="U46" s="381">
        <v>6719</v>
      </c>
      <c r="V46" s="381">
        <v>34673</v>
      </c>
      <c r="W46" s="381">
        <v>135524</v>
      </c>
      <c r="X46" s="381">
        <v>602203</v>
      </c>
      <c r="Y46" s="381">
        <v>54937</v>
      </c>
      <c r="Z46" s="381">
        <v>31872</v>
      </c>
      <c r="AA46" s="381">
        <v>295280</v>
      </c>
      <c r="AB46" s="381">
        <v>87592</v>
      </c>
      <c r="AC46" s="381">
        <v>1327114</v>
      </c>
      <c r="AD46" s="381">
        <v>565000</v>
      </c>
      <c r="AE46" s="381">
        <v>224909</v>
      </c>
      <c r="AF46" s="381">
        <v>595848</v>
      </c>
      <c r="AG46" s="381">
        <v>288531</v>
      </c>
      <c r="AH46" s="381">
        <v>192100</v>
      </c>
      <c r="AI46" s="381">
        <v>3303</v>
      </c>
      <c r="AJ46" s="381">
        <v>301054</v>
      </c>
      <c r="AK46" s="381">
        <v>238069</v>
      </c>
      <c r="AL46" s="381">
        <v>0</v>
      </c>
      <c r="AM46" s="382">
        <v>11466</v>
      </c>
      <c r="AN46" s="383">
        <v>6163668</v>
      </c>
      <c r="AO46" s="395"/>
      <c r="AP46" s="395"/>
      <c r="AQ46" s="395"/>
      <c r="AR46" s="395"/>
      <c r="AS46" s="395"/>
      <c r="AT46" s="395"/>
      <c r="AU46" s="395"/>
      <c r="AV46" s="395"/>
      <c r="AW46" s="395"/>
      <c r="AX46" s="395"/>
      <c r="AY46" s="395"/>
      <c r="AZ46" s="395"/>
      <c r="BA46" s="395"/>
      <c r="BB46" s="395"/>
      <c r="BC46" s="395"/>
      <c r="BD46" s="395"/>
      <c r="BE46" s="395"/>
      <c r="BF46" s="395"/>
      <c r="BG46" s="10"/>
      <c r="BH46" s="232"/>
      <c r="BI46" s="232"/>
    </row>
    <row r="47" spans="1:62" s="206" customFormat="1" ht="33">
      <c r="A47" s="279" t="s">
        <v>127</v>
      </c>
      <c r="B47" s="284" t="s">
        <v>731</v>
      </c>
      <c r="C47" s="380">
        <v>10548</v>
      </c>
      <c r="D47" s="381">
        <v>2463</v>
      </c>
      <c r="E47" s="381">
        <v>118046</v>
      </c>
      <c r="F47" s="381">
        <v>0</v>
      </c>
      <c r="G47" s="381">
        <v>11990</v>
      </c>
      <c r="H47" s="381">
        <v>-14375</v>
      </c>
      <c r="I47" s="381">
        <v>728527</v>
      </c>
      <c r="J47" s="381">
        <v>7902</v>
      </c>
      <c r="K47" s="381">
        <v>10397</v>
      </c>
      <c r="L47" s="381">
        <v>32179</v>
      </c>
      <c r="M47" s="381">
        <v>628</v>
      </c>
      <c r="N47" s="381">
        <v>24157</v>
      </c>
      <c r="O47" s="381">
        <v>2080</v>
      </c>
      <c r="P47" s="381">
        <v>1995</v>
      </c>
      <c r="Q47" s="381">
        <v>-3916</v>
      </c>
      <c r="R47" s="381">
        <v>-20493</v>
      </c>
      <c r="S47" s="381">
        <v>-3675</v>
      </c>
      <c r="T47" s="381">
        <v>-2807</v>
      </c>
      <c r="U47" s="381">
        <v>-300</v>
      </c>
      <c r="V47" s="381">
        <v>9103</v>
      </c>
      <c r="W47" s="381">
        <v>133704</v>
      </c>
      <c r="X47" s="381">
        <v>96760</v>
      </c>
      <c r="Y47" s="381">
        <v>9142</v>
      </c>
      <c r="Z47" s="381">
        <v>18086</v>
      </c>
      <c r="AA47" s="381">
        <v>175022</v>
      </c>
      <c r="AB47" s="381">
        <v>18534</v>
      </c>
      <c r="AC47" s="381">
        <v>280737</v>
      </c>
      <c r="AD47" s="381">
        <v>55295</v>
      </c>
      <c r="AE47" s="381">
        <v>53415</v>
      </c>
      <c r="AF47" s="381">
        <v>2891</v>
      </c>
      <c r="AG47" s="381">
        <v>15446</v>
      </c>
      <c r="AH47" s="381">
        <v>36506</v>
      </c>
      <c r="AI47" s="381">
        <v>2409</v>
      </c>
      <c r="AJ47" s="381">
        <v>135338</v>
      </c>
      <c r="AK47" s="381">
        <v>122488</v>
      </c>
      <c r="AL47" s="381">
        <v>0</v>
      </c>
      <c r="AM47" s="382">
        <v>10724</v>
      </c>
      <c r="AN47" s="383">
        <v>2080946</v>
      </c>
      <c r="AO47" s="395"/>
      <c r="AP47" s="395"/>
      <c r="AQ47" s="395"/>
      <c r="AR47" s="395"/>
      <c r="AS47" s="395"/>
      <c r="AT47" s="395"/>
      <c r="AU47" s="395"/>
      <c r="AV47" s="395"/>
      <c r="AW47" s="395"/>
      <c r="AX47" s="395"/>
      <c r="AY47" s="395"/>
      <c r="AZ47" s="395"/>
      <c r="BA47" s="395"/>
      <c r="BB47" s="395"/>
      <c r="BC47" s="395"/>
      <c r="BD47" s="395"/>
      <c r="BE47" s="395"/>
      <c r="BF47" s="395"/>
      <c r="BG47" s="10"/>
      <c r="BH47" s="232"/>
      <c r="BI47" s="232"/>
    </row>
    <row r="48" spans="1:62" s="206" customFormat="1" ht="16.5">
      <c r="A48" s="285" t="s">
        <v>128</v>
      </c>
      <c r="B48" s="277" t="s">
        <v>23</v>
      </c>
      <c r="C48" s="396">
        <v>-31418</v>
      </c>
      <c r="D48" s="397">
        <v>-30</v>
      </c>
      <c r="E48" s="397">
        <v>-4518</v>
      </c>
      <c r="F48" s="397">
        <v>0</v>
      </c>
      <c r="G48" s="397">
        <v>0</v>
      </c>
      <c r="H48" s="397">
        <v>0</v>
      </c>
      <c r="I48" s="397">
        <v>-13502</v>
      </c>
      <c r="J48" s="397">
        <v>0</v>
      </c>
      <c r="K48" s="397">
        <v>0</v>
      </c>
      <c r="L48" s="397">
        <v>0</v>
      </c>
      <c r="M48" s="397">
        <v>0</v>
      </c>
      <c r="N48" s="397">
        <v>-4</v>
      </c>
      <c r="O48" s="397">
        <v>0</v>
      </c>
      <c r="P48" s="397">
        <v>0</v>
      </c>
      <c r="Q48" s="397">
        <v>0</v>
      </c>
      <c r="R48" s="397">
        <v>-1</v>
      </c>
      <c r="S48" s="397">
        <v>0</v>
      </c>
      <c r="T48" s="397">
        <v>0</v>
      </c>
      <c r="U48" s="397">
        <v>0</v>
      </c>
      <c r="V48" s="397">
        <v>0</v>
      </c>
      <c r="W48" s="397">
        <v>-15630</v>
      </c>
      <c r="X48" s="397">
        <v>-423</v>
      </c>
      <c r="Y48" s="397">
        <v>-9855</v>
      </c>
      <c r="Z48" s="397">
        <v>0</v>
      </c>
      <c r="AA48" s="397">
        <v>-2200</v>
      </c>
      <c r="AB48" s="397">
        <v>-13292</v>
      </c>
      <c r="AC48" s="397">
        <v>-995</v>
      </c>
      <c r="AD48" s="397">
        <v>-7750</v>
      </c>
      <c r="AE48" s="397">
        <v>-10</v>
      </c>
      <c r="AF48" s="397">
        <v>0</v>
      </c>
      <c r="AG48" s="397">
        <v>-4954</v>
      </c>
      <c r="AH48" s="397">
        <v>-42417</v>
      </c>
      <c r="AI48" s="397">
        <v>-1289</v>
      </c>
      <c r="AJ48" s="397">
        <v>-91</v>
      </c>
      <c r="AK48" s="397">
        <v>-10</v>
      </c>
      <c r="AL48" s="397">
        <v>0</v>
      </c>
      <c r="AM48" s="398">
        <v>-965</v>
      </c>
      <c r="AN48" s="399">
        <v>-149354</v>
      </c>
      <c r="AO48" s="395"/>
      <c r="AP48" s="395"/>
      <c r="AQ48" s="395"/>
      <c r="AR48" s="395"/>
      <c r="AS48" s="395"/>
      <c r="AT48" s="395"/>
      <c r="AU48" s="395"/>
      <c r="AV48" s="395"/>
      <c r="AW48" s="395"/>
      <c r="AX48" s="395"/>
      <c r="AY48" s="395"/>
      <c r="AZ48" s="395"/>
      <c r="BA48" s="395"/>
      <c r="BB48" s="395"/>
      <c r="BC48" s="395"/>
      <c r="BD48" s="395"/>
      <c r="BE48" s="395"/>
      <c r="BF48" s="395"/>
      <c r="BG48" s="10"/>
      <c r="BH48" s="232"/>
      <c r="BI48" s="232"/>
    </row>
    <row r="49" spans="1:61" s="206" customFormat="1" ht="16.5">
      <c r="A49" s="281" t="s">
        <v>129</v>
      </c>
      <c r="B49" s="286" t="s">
        <v>24</v>
      </c>
      <c r="C49" s="385">
        <v>197466</v>
      </c>
      <c r="D49" s="386">
        <v>17083</v>
      </c>
      <c r="E49" s="386">
        <v>633347</v>
      </c>
      <c r="F49" s="386">
        <v>9160</v>
      </c>
      <c r="G49" s="386">
        <v>126869</v>
      </c>
      <c r="H49" s="386">
        <v>684036</v>
      </c>
      <c r="I49" s="386">
        <v>1034269</v>
      </c>
      <c r="J49" s="386">
        <v>136457</v>
      </c>
      <c r="K49" s="386">
        <v>127849</v>
      </c>
      <c r="L49" s="386">
        <v>589282</v>
      </c>
      <c r="M49" s="386">
        <v>64567</v>
      </c>
      <c r="N49" s="386">
        <v>297239</v>
      </c>
      <c r="O49" s="386">
        <v>626746</v>
      </c>
      <c r="P49" s="386">
        <v>193710</v>
      </c>
      <c r="Q49" s="386">
        <v>49667</v>
      </c>
      <c r="R49" s="386">
        <v>144739</v>
      </c>
      <c r="S49" s="386">
        <v>55248</v>
      </c>
      <c r="T49" s="386">
        <v>19895</v>
      </c>
      <c r="U49" s="386">
        <v>17635</v>
      </c>
      <c r="V49" s="386">
        <v>150364</v>
      </c>
      <c r="W49" s="386">
        <v>1350555</v>
      </c>
      <c r="X49" s="386">
        <v>1081033</v>
      </c>
      <c r="Y49" s="386">
        <v>118450</v>
      </c>
      <c r="Z49" s="386">
        <v>266197</v>
      </c>
      <c r="AA49" s="386">
        <v>2025589</v>
      </c>
      <c r="AB49" s="386">
        <v>734511</v>
      </c>
      <c r="AC49" s="386">
        <v>3214313</v>
      </c>
      <c r="AD49" s="386">
        <v>1230271</v>
      </c>
      <c r="AE49" s="386">
        <v>833290</v>
      </c>
      <c r="AF49" s="386">
        <v>1162777</v>
      </c>
      <c r="AG49" s="386">
        <v>1126020</v>
      </c>
      <c r="AH49" s="386">
        <v>1774931</v>
      </c>
      <c r="AI49" s="386">
        <v>77979</v>
      </c>
      <c r="AJ49" s="386">
        <v>1527091</v>
      </c>
      <c r="AK49" s="386">
        <v>1048600</v>
      </c>
      <c r="AL49" s="386">
        <v>0</v>
      </c>
      <c r="AM49" s="387">
        <v>209602</v>
      </c>
      <c r="AN49" s="388">
        <v>22956837</v>
      </c>
      <c r="AO49" s="395"/>
      <c r="AP49" s="395"/>
      <c r="AQ49" s="395"/>
      <c r="AR49" s="395"/>
      <c r="AS49" s="395"/>
      <c r="AT49" s="395"/>
      <c r="AU49" s="395"/>
      <c r="AV49" s="395"/>
      <c r="AW49" s="395"/>
      <c r="AX49" s="395"/>
      <c r="AY49" s="395"/>
      <c r="AZ49" s="395"/>
      <c r="BA49" s="395"/>
      <c r="BB49" s="395"/>
      <c r="BC49" s="395"/>
      <c r="BD49" s="395"/>
      <c r="BE49" s="395"/>
      <c r="BF49" s="395"/>
      <c r="BG49" s="10"/>
      <c r="BH49" s="232"/>
      <c r="BI49" s="232"/>
    </row>
    <row r="50" spans="1:61" s="206" customFormat="1" ht="18.75">
      <c r="A50" s="281" t="s">
        <v>130</v>
      </c>
      <c r="B50" s="286" t="s">
        <v>732</v>
      </c>
      <c r="C50" s="385">
        <v>432043</v>
      </c>
      <c r="D50" s="386">
        <v>29993</v>
      </c>
      <c r="E50" s="386">
        <v>1826664</v>
      </c>
      <c r="F50" s="386">
        <v>21298</v>
      </c>
      <c r="G50" s="386">
        <v>304328</v>
      </c>
      <c r="H50" s="386">
        <v>2470534</v>
      </c>
      <c r="I50" s="386">
        <v>2535315</v>
      </c>
      <c r="J50" s="386">
        <v>316367</v>
      </c>
      <c r="K50" s="386">
        <v>256114</v>
      </c>
      <c r="L50" s="386">
        <v>2210252</v>
      </c>
      <c r="M50" s="386">
        <v>327151</v>
      </c>
      <c r="N50" s="386">
        <v>584253</v>
      </c>
      <c r="O50" s="386">
        <v>1283654</v>
      </c>
      <c r="P50" s="386">
        <v>426999</v>
      </c>
      <c r="Q50" s="386">
        <v>136040</v>
      </c>
      <c r="R50" s="386">
        <v>373530</v>
      </c>
      <c r="S50" s="386">
        <v>150845</v>
      </c>
      <c r="T50" s="386">
        <v>59117</v>
      </c>
      <c r="U50" s="386">
        <v>64874</v>
      </c>
      <c r="V50" s="386">
        <v>313870</v>
      </c>
      <c r="W50" s="386">
        <v>2763272</v>
      </c>
      <c r="X50" s="386">
        <v>2503686</v>
      </c>
      <c r="Y50" s="386">
        <v>248450</v>
      </c>
      <c r="Z50" s="386">
        <v>409639</v>
      </c>
      <c r="AA50" s="386">
        <v>2945423</v>
      </c>
      <c r="AB50" s="386">
        <v>1162448</v>
      </c>
      <c r="AC50" s="386">
        <v>3954139</v>
      </c>
      <c r="AD50" s="386">
        <v>2618261</v>
      </c>
      <c r="AE50" s="386">
        <v>1691452</v>
      </c>
      <c r="AF50" s="386">
        <v>1624947</v>
      </c>
      <c r="AG50" s="386">
        <v>1563598</v>
      </c>
      <c r="AH50" s="386">
        <v>3026702</v>
      </c>
      <c r="AI50" s="386">
        <v>126328</v>
      </c>
      <c r="AJ50" s="386">
        <v>2454673</v>
      </c>
      <c r="AK50" s="386">
        <v>1858975</v>
      </c>
      <c r="AL50" s="386">
        <v>61985</v>
      </c>
      <c r="AM50" s="387">
        <v>323507</v>
      </c>
      <c r="AN50" s="388">
        <v>43460726</v>
      </c>
      <c r="AO50" s="400"/>
      <c r="AP50" s="400"/>
      <c r="AQ50" s="10"/>
      <c r="AR50" s="10"/>
      <c r="AS50" s="10"/>
      <c r="AT50" s="10"/>
      <c r="AU50" s="10"/>
      <c r="AV50" s="10"/>
      <c r="AW50" s="10"/>
      <c r="AX50" s="10"/>
      <c r="AY50" s="10"/>
      <c r="AZ50" s="10"/>
      <c r="BA50" s="10"/>
      <c r="BB50" s="10"/>
      <c r="BC50" s="10"/>
      <c r="BD50" s="10"/>
      <c r="BE50" s="10"/>
      <c r="BF50" s="10"/>
      <c r="BG50" s="10"/>
      <c r="BH50" s="232"/>
      <c r="BI50" s="232"/>
    </row>
    <row r="51" spans="1:61" s="206" customFormat="1">
      <c r="A51" s="28"/>
      <c r="B51" s="203"/>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1"/>
      <c r="AP51" s="31"/>
      <c r="AQ51" s="31"/>
      <c r="AR51" s="31"/>
      <c r="AS51" s="31"/>
      <c r="AT51" s="31"/>
      <c r="AU51" s="31"/>
      <c r="AV51" s="31"/>
      <c r="AW51" s="31"/>
      <c r="AX51" s="31"/>
      <c r="AY51" s="31"/>
      <c r="AZ51" s="31"/>
      <c r="BA51" s="31"/>
      <c r="BB51" s="31"/>
      <c r="BC51" s="31"/>
      <c r="BD51" s="31"/>
      <c r="BE51" s="31"/>
      <c r="BF51" s="183"/>
      <c r="BG51" s="225"/>
      <c r="BH51" s="232"/>
      <c r="BI51" s="232"/>
    </row>
    <row r="52" spans="1:61" s="206" customFormat="1">
      <c r="A52" s="28"/>
      <c r="B52" s="28"/>
      <c r="C52" s="162"/>
      <c r="D52" s="162"/>
      <c r="E52" s="162"/>
      <c r="F52" s="162"/>
      <c r="G52" s="162"/>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28"/>
      <c r="BG52" s="226"/>
      <c r="BH52" s="232"/>
      <c r="BI52" s="232"/>
    </row>
    <row r="53" spans="1:61" s="206" customFormat="1">
      <c r="A53" s="204"/>
      <c r="B53" s="204" t="s">
        <v>460</v>
      </c>
      <c r="C53" s="291">
        <f>C49/C50</f>
        <v>0.45705172864738003</v>
      </c>
      <c r="D53" s="291">
        <f t="shared" ref="D53:AM53" si="3">D49/D50</f>
        <v>0.56956623212082824</v>
      </c>
      <c r="E53" s="291">
        <f t="shared" si="3"/>
        <v>0.34672331638440346</v>
      </c>
      <c r="F53" s="291">
        <f t="shared" si="3"/>
        <v>0.4300873321438633</v>
      </c>
      <c r="G53" s="291">
        <f t="shared" si="3"/>
        <v>0.4168824426276912</v>
      </c>
      <c r="H53" s="291">
        <f t="shared" si="3"/>
        <v>0.27687779241249055</v>
      </c>
      <c r="I53" s="291">
        <f t="shared" si="3"/>
        <v>0.40794496936278135</v>
      </c>
      <c r="J53" s="291">
        <f t="shared" si="3"/>
        <v>0.4313250117743001</v>
      </c>
      <c r="K53" s="291">
        <f t="shared" si="3"/>
        <v>0.49918786165535661</v>
      </c>
      <c r="L53" s="291">
        <f t="shared" si="3"/>
        <v>0.26661303778935613</v>
      </c>
      <c r="M53" s="291">
        <f t="shared" si="3"/>
        <v>0.1973614630552864</v>
      </c>
      <c r="N53" s="291">
        <f t="shared" si="3"/>
        <v>0.50875048994185734</v>
      </c>
      <c r="O53" s="291">
        <f t="shared" si="3"/>
        <v>0.48825150702603659</v>
      </c>
      <c r="P53" s="291">
        <f t="shared" si="3"/>
        <v>0.4536544582071621</v>
      </c>
      <c r="Q53" s="291">
        <f t="shared" si="3"/>
        <v>0.36509114966186418</v>
      </c>
      <c r="R53" s="291">
        <f t="shared" si="3"/>
        <v>0.38748962600058895</v>
      </c>
      <c r="S53" s="291">
        <f t="shared" si="3"/>
        <v>0.36625675362126686</v>
      </c>
      <c r="T53" s="291">
        <f t="shared" si="3"/>
        <v>0.33653602178730313</v>
      </c>
      <c r="U53" s="291">
        <f t="shared" si="3"/>
        <v>0.27183463328914509</v>
      </c>
      <c r="V53" s="291">
        <f t="shared" si="3"/>
        <v>0.47906458087743331</v>
      </c>
      <c r="W53" s="291">
        <f t="shared" si="3"/>
        <v>0.48875210257984014</v>
      </c>
      <c r="X53" s="291">
        <f t="shared" si="3"/>
        <v>0.43177658859777146</v>
      </c>
      <c r="Y53" s="291">
        <f t="shared" si="3"/>
        <v>0.47675588649627693</v>
      </c>
      <c r="Z53" s="291">
        <f t="shared" si="3"/>
        <v>0.64983314576981199</v>
      </c>
      <c r="AA53" s="291">
        <f t="shared" si="3"/>
        <v>0.68770733439645171</v>
      </c>
      <c r="AB53" s="291">
        <f t="shared" si="3"/>
        <v>0.63186568345422767</v>
      </c>
      <c r="AC53" s="291">
        <f t="shared" si="3"/>
        <v>0.81289833260793309</v>
      </c>
      <c r="AD53" s="291">
        <f t="shared" si="3"/>
        <v>0.46988096297504334</v>
      </c>
      <c r="AE53" s="291">
        <f t="shared" si="3"/>
        <v>0.49264773697391356</v>
      </c>
      <c r="AF53" s="291">
        <f t="shared" si="3"/>
        <v>0.71557841578833037</v>
      </c>
      <c r="AG53" s="291">
        <f t="shared" si="3"/>
        <v>0.72014673848393262</v>
      </c>
      <c r="AH53" s="291">
        <f t="shared" si="3"/>
        <v>0.58642410121643951</v>
      </c>
      <c r="AI53" s="291">
        <f t="shared" si="3"/>
        <v>0.61727408017225005</v>
      </c>
      <c r="AJ53" s="291">
        <f t="shared" si="3"/>
        <v>0.62211585820188675</v>
      </c>
      <c r="AK53" s="291">
        <f t="shared" si="3"/>
        <v>0.56407428825024541</v>
      </c>
      <c r="AL53" s="291">
        <f t="shared" si="3"/>
        <v>0</v>
      </c>
      <c r="AM53" s="291">
        <f t="shared" si="3"/>
        <v>0.64790560946130993</v>
      </c>
      <c r="AN53" s="162"/>
      <c r="AO53" s="162"/>
      <c r="AP53" s="162"/>
      <c r="AQ53" s="162"/>
      <c r="AR53" s="162"/>
      <c r="AS53" s="162"/>
      <c r="AT53" s="162"/>
      <c r="AU53" s="162"/>
      <c r="AV53" s="162"/>
      <c r="AW53" s="162"/>
      <c r="AX53" s="162"/>
      <c r="AY53" s="162"/>
      <c r="AZ53" s="162"/>
      <c r="BA53" s="162"/>
      <c r="BB53" s="162"/>
      <c r="BC53" s="162"/>
      <c r="BD53" s="162"/>
      <c r="BE53" s="162"/>
      <c r="BF53" s="28"/>
      <c r="BG53" s="227"/>
      <c r="BH53" s="232"/>
      <c r="BI53" s="232"/>
    </row>
    <row r="54" spans="1:61" s="206" customFormat="1">
      <c r="A54" s="790" t="s">
        <v>140</v>
      </c>
      <c r="B54" s="790"/>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3"/>
      <c r="AN54" s="162"/>
      <c r="AO54" s="162"/>
      <c r="AP54" s="162"/>
      <c r="AQ54" s="162"/>
      <c r="AR54" s="162"/>
      <c r="AS54" s="162"/>
      <c r="AT54" s="162"/>
      <c r="AU54" s="162"/>
      <c r="AV54" s="162"/>
      <c r="AW54" s="162"/>
      <c r="AX54" s="162"/>
      <c r="AY54" s="162"/>
      <c r="AZ54" s="162"/>
      <c r="BA54" s="162"/>
      <c r="BB54" s="162"/>
      <c r="BC54" s="162"/>
      <c r="BD54" s="162"/>
      <c r="BE54" s="162"/>
      <c r="BF54" s="28"/>
      <c r="BG54" s="227"/>
      <c r="BH54" s="232"/>
      <c r="BI54" s="232"/>
    </row>
    <row r="55" spans="1:61" s="206" customFormat="1">
      <c r="A55" s="144"/>
      <c r="B55" s="144"/>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253"/>
      <c r="AN55" s="162"/>
      <c r="AO55" s="162"/>
      <c r="AP55" s="162"/>
      <c r="AQ55" s="162"/>
      <c r="AR55" s="162"/>
      <c r="AS55" s="162"/>
      <c r="AT55" s="162"/>
      <c r="AU55" s="162"/>
      <c r="AV55" s="162"/>
      <c r="AW55" s="162"/>
      <c r="AX55" s="162"/>
      <c r="AY55" s="162"/>
      <c r="AZ55" s="162"/>
      <c r="BA55" s="162"/>
      <c r="BB55" s="162"/>
      <c r="BC55" s="162"/>
      <c r="BD55" s="162"/>
      <c r="BE55" s="162"/>
      <c r="BF55" s="28"/>
      <c r="BG55" s="227"/>
      <c r="BH55" s="232"/>
      <c r="BI55" s="232"/>
    </row>
    <row r="56" spans="1:61" s="206" customFormat="1">
      <c r="A56" s="144"/>
      <c r="B56" s="144"/>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162"/>
      <c r="AO56" s="162"/>
      <c r="AP56" s="162"/>
      <c r="AQ56" s="162"/>
      <c r="AR56" s="162"/>
      <c r="AS56" s="162"/>
      <c r="AT56" s="162"/>
      <c r="AU56" s="162"/>
      <c r="AV56" s="162"/>
      <c r="AW56" s="162"/>
      <c r="AX56" s="162"/>
      <c r="AY56" s="162"/>
      <c r="AZ56" s="162"/>
      <c r="BA56" s="162"/>
      <c r="BB56" s="162"/>
      <c r="BC56" s="162"/>
      <c r="BD56" s="162"/>
      <c r="BE56" s="162"/>
      <c r="BF56" s="28"/>
      <c r="BG56" s="227"/>
      <c r="BH56" s="232"/>
      <c r="BI56" s="232"/>
    </row>
    <row r="57" spans="1:61" s="206" customFormat="1">
      <c r="A57" s="144"/>
      <c r="B57" s="144" t="s">
        <v>71</v>
      </c>
      <c r="C57" s="291">
        <f>C44/C50</f>
        <v>0.17009186585594491</v>
      </c>
      <c r="D57" s="291">
        <f t="shared" ref="D57:AM57" si="4">D44/D50</f>
        <v>0.15863701530357083</v>
      </c>
      <c r="E57" s="291">
        <f t="shared" si="4"/>
        <v>0.12613376077921282</v>
      </c>
      <c r="F57" s="291">
        <f t="shared" si="4"/>
        <v>0.27138698469339845</v>
      </c>
      <c r="G57" s="291">
        <f t="shared" si="4"/>
        <v>0.19980087274256722</v>
      </c>
      <c r="H57" s="291">
        <f t="shared" si="4"/>
        <v>8.1894845405892008E-2</v>
      </c>
      <c r="I57" s="291">
        <f t="shared" si="4"/>
        <v>1.3715061047641024E-2</v>
      </c>
      <c r="J57" s="291">
        <f t="shared" si="4"/>
        <v>0.23711385827219653</v>
      </c>
      <c r="K57" s="291">
        <f t="shared" si="4"/>
        <v>0.2160170861413277</v>
      </c>
      <c r="L57" s="291">
        <f t="shared" si="4"/>
        <v>7.097606969703002E-2</v>
      </c>
      <c r="M57" s="291">
        <f t="shared" si="4"/>
        <v>8.2983087320533944E-2</v>
      </c>
      <c r="N57" s="291">
        <f t="shared" si="4"/>
        <v>0.29645205073829317</v>
      </c>
      <c r="O57" s="291">
        <f t="shared" si="4"/>
        <v>0.2896193210943136</v>
      </c>
      <c r="P57" s="291">
        <f t="shared" si="4"/>
        <v>0.24651579980280985</v>
      </c>
      <c r="Q57" s="291">
        <f t="shared" si="4"/>
        <v>0.24461187885915908</v>
      </c>
      <c r="R57" s="291">
        <f t="shared" si="4"/>
        <v>0.18038176317832572</v>
      </c>
      <c r="S57" s="291">
        <f t="shared" si="4"/>
        <v>0.21070635420464714</v>
      </c>
      <c r="T57" s="291">
        <f t="shared" si="4"/>
        <v>0.17225163658507706</v>
      </c>
      <c r="U57" s="291">
        <f t="shared" si="4"/>
        <v>0.17893146715170946</v>
      </c>
      <c r="V57" s="291">
        <f t="shared" si="4"/>
        <v>0.27476343709178958</v>
      </c>
      <c r="W57" s="291">
        <f t="shared" si="4"/>
        <v>0.34516399398973391</v>
      </c>
      <c r="X57" s="291">
        <f t="shared" si="4"/>
        <v>6.884928860887507E-2</v>
      </c>
      <c r="Y57" s="291">
        <f t="shared" si="4"/>
        <v>0.11748037834574361</v>
      </c>
      <c r="Z57" s="291">
        <f t="shared" si="4"/>
        <v>0.45280356606670752</v>
      </c>
      <c r="AA57" s="291">
        <f t="shared" si="4"/>
        <v>0.43352380965314657</v>
      </c>
      <c r="AB57" s="291">
        <f t="shared" si="4"/>
        <v>0.30881983538188373</v>
      </c>
      <c r="AC57" s="291">
        <f t="shared" si="4"/>
        <v>5.7053887078830565E-2</v>
      </c>
      <c r="AD57" s="291">
        <f t="shared" si="4"/>
        <v>0.29142778355557369</v>
      </c>
      <c r="AE57" s="291">
        <f t="shared" si="4"/>
        <v>0.18030603292319261</v>
      </c>
      <c r="AF57" s="291">
        <f t="shared" si="4"/>
        <v>0.33769101392230022</v>
      </c>
      <c r="AG57" s="291">
        <f t="shared" si="4"/>
        <v>0.50929011165273941</v>
      </c>
      <c r="AH57" s="291">
        <f t="shared" si="4"/>
        <v>0.50163478267764716</v>
      </c>
      <c r="AI57" s="291">
        <f t="shared" si="4"/>
        <v>0.55245867899436385</v>
      </c>
      <c r="AJ57" s="291">
        <f t="shared" si="4"/>
        <v>0.3577225968591336</v>
      </c>
      <c r="AK57" s="291">
        <f t="shared" si="4"/>
        <v>0.31682298040586881</v>
      </c>
      <c r="AL57" s="291">
        <f t="shared" si="4"/>
        <v>0</v>
      </c>
      <c r="AM57" s="291">
        <f t="shared" si="4"/>
        <v>2.1946974872259333E-4</v>
      </c>
      <c r="AN57" s="162"/>
      <c r="AO57" s="162"/>
      <c r="AP57" s="162"/>
      <c r="AQ57" s="162"/>
      <c r="AR57" s="162"/>
      <c r="AS57" s="162"/>
      <c r="AT57" s="162"/>
      <c r="AU57" s="162"/>
      <c r="AV57" s="162"/>
      <c r="AW57" s="162"/>
      <c r="AX57" s="162"/>
      <c r="AY57" s="162"/>
      <c r="AZ57" s="162"/>
      <c r="BA57" s="162"/>
      <c r="BB57" s="162"/>
      <c r="BC57" s="162"/>
      <c r="BD57" s="162"/>
      <c r="BE57" s="162"/>
      <c r="BF57" s="28"/>
      <c r="BG57" s="227"/>
      <c r="BH57" s="232"/>
      <c r="BI57" s="232"/>
    </row>
    <row r="58" spans="1:61" s="206" customFormat="1">
      <c r="A58" s="790" t="s">
        <v>141</v>
      </c>
      <c r="B58" s="790"/>
      <c r="C58" s="162"/>
      <c r="D58" s="162"/>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28"/>
      <c r="BG58" s="227"/>
      <c r="BH58" s="229"/>
      <c r="BI58" s="229"/>
    </row>
    <row r="59" spans="1:61" s="206" customFormat="1">
      <c r="A59" s="208"/>
      <c r="C59" s="213"/>
      <c r="D59" s="213"/>
      <c r="E59" s="213"/>
      <c r="F59" s="214"/>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5"/>
      <c r="BE59" s="213"/>
      <c r="BG59" s="229"/>
      <c r="BH59" s="229"/>
      <c r="BI59" s="229"/>
    </row>
    <row r="60" spans="1:61">
      <c r="C60" s="163"/>
      <c r="D60" s="163"/>
      <c r="E60" s="163"/>
      <c r="F60" s="164"/>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5"/>
      <c r="BE60" s="163"/>
    </row>
    <row r="61" spans="1:61">
      <c r="C61" s="163"/>
      <c r="D61" s="163"/>
      <c r="E61" s="163"/>
      <c r="F61" s="164"/>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5"/>
      <c r="BE61" s="163"/>
    </row>
    <row r="62" spans="1:61">
      <c r="C62" s="163"/>
      <c r="D62" s="163"/>
      <c r="E62" s="163"/>
      <c r="F62" s="164"/>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5"/>
      <c r="BE62" s="163"/>
    </row>
  </sheetData>
  <sheetProtection sheet="1" objects="1" scenarios="1"/>
  <mergeCells count="3">
    <mergeCell ref="A54:B54"/>
    <mergeCell ref="A58:B58"/>
    <mergeCell ref="A3:B4"/>
  </mergeCells>
  <phoneticPr fontId="5"/>
  <conditionalFormatting sqref="AO43:BG43">
    <cfRule type="cellIs" dxfId="1" priority="1" operator="equal">
      <formula>"NG"</formula>
    </cfRule>
  </conditionalFormatting>
  <pageMargins left="0.47244094488188981" right="0.31496062992125984" top="0.78740157480314965" bottom="0.47244094488188981" header="0.51181102362204722" footer="0.27559055118110237"/>
  <pageSetup paperSize="9" scale="52" fitToWidth="0" orientation="landscape" blackAndWhite="1" r:id="rId1"/>
  <headerFooter scaleWithDoc="0" alignWithMargins="0">
    <oddFooter>&amp;C&amp;9&amp;P／&amp;N&amp;R&amp;9&amp;F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AN52"/>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ColWidth="9" defaultRowHeight="13.5"/>
  <cols>
    <col min="1" max="1" width="4.625" style="4" customWidth="1"/>
    <col min="2" max="2" width="25.75" style="4" customWidth="1"/>
    <col min="3" max="39" width="11.625" style="4" customWidth="1"/>
    <col min="40" max="40" width="11.625" style="1" customWidth="1"/>
    <col min="41" max="16384" width="9" style="4"/>
  </cols>
  <sheetData>
    <row r="2" spans="1:40" ht="17.25">
      <c r="A2" s="158" t="s">
        <v>453</v>
      </c>
      <c r="B2" s="114"/>
      <c r="C2" s="255"/>
      <c r="D2" s="136"/>
      <c r="E2" s="136"/>
      <c r="F2" s="136"/>
      <c r="G2" s="136"/>
      <c r="H2" s="136"/>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row>
    <row r="3" spans="1:40" s="1" customFormat="1">
      <c r="A3" s="216"/>
      <c r="B3" s="217"/>
      <c r="C3" s="216">
        <v>1</v>
      </c>
      <c r="D3" s="218">
        <v>6</v>
      </c>
      <c r="E3" s="218">
        <v>11</v>
      </c>
      <c r="F3" s="218">
        <v>15</v>
      </c>
      <c r="G3" s="218">
        <v>16</v>
      </c>
      <c r="H3" s="218">
        <v>20</v>
      </c>
      <c r="I3" s="218">
        <v>21</v>
      </c>
      <c r="J3" s="218">
        <v>22</v>
      </c>
      <c r="K3" s="218">
        <v>25</v>
      </c>
      <c r="L3" s="218">
        <v>26</v>
      </c>
      <c r="M3" s="218">
        <v>27</v>
      </c>
      <c r="N3" s="218">
        <v>28</v>
      </c>
      <c r="O3" s="218">
        <v>29</v>
      </c>
      <c r="P3" s="218">
        <v>30</v>
      </c>
      <c r="Q3" s="218">
        <v>31</v>
      </c>
      <c r="R3" s="218">
        <v>32</v>
      </c>
      <c r="S3" s="218">
        <v>33</v>
      </c>
      <c r="T3" s="218">
        <v>34</v>
      </c>
      <c r="U3" s="218">
        <v>35</v>
      </c>
      <c r="V3" s="218">
        <v>39</v>
      </c>
      <c r="W3" s="218">
        <v>41</v>
      </c>
      <c r="X3" s="218">
        <v>46</v>
      </c>
      <c r="Y3" s="218">
        <v>47</v>
      </c>
      <c r="Z3" s="218">
        <v>48</v>
      </c>
      <c r="AA3" s="218">
        <v>51</v>
      </c>
      <c r="AB3" s="218">
        <v>53</v>
      </c>
      <c r="AC3" s="218">
        <v>55</v>
      </c>
      <c r="AD3" s="218">
        <v>57</v>
      </c>
      <c r="AE3" s="218">
        <v>59</v>
      </c>
      <c r="AF3" s="218">
        <v>61</v>
      </c>
      <c r="AG3" s="218">
        <v>63</v>
      </c>
      <c r="AH3" s="218">
        <v>64</v>
      </c>
      <c r="AI3" s="218">
        <v>65</v>
      </c>
      <c r="AJ3" s="218">
        <v>66</v>
      </c>
      <c r="AK3" s="218">
        <v>67</v>
      </c>
      <c r="AL3" s="218">
        <v>68</v>
      </c>
      <c r="AM3" s="219">
        <v>69</v>
      </c>
      <c r="AN3" s="220"/>
    </row>
    <row r="4" spans="1:40" s="1" customFormat="1" ht="45" customHeight="1">
      <c r="A4" s="221"/>
      <c r="B4" s="222"/>
      <c r="C4" s="480" t="s">
        <v>477</v>
      </c>
      <c r="D4" s="481" t="s">
        <v>3</v>
      </c>
      <c r="E4" s="481" t="s">
        <v>78</v>
      </c>
      <c r="F4" s="481" t="s">
        <v>4</v>
      </c>
      <c r="G4" s="481" t="s">
        <v>795</v>
      </c>
      <c r="H4" s="481" t="s">
        <v>6</v>
      </c>
      <c r="I4" s="481" t="s">
        <v>809</v>
      </c>
      <c r="J4" s="482" t="s">
        <v>796</v>
      </c>
      <c r="K4" s="481" t="s">
        <v>797</v>
      </c>
      <c r="L4" s="481" t="s">
        <v>9</v>
      </c>
      <c r="M4" s="481" t="s">
        <v>10</v>
      </c>
      <c r="N4" s="481" t="s">
        <v>11</v>
      </c>
      <c r="O4" s="481" t="s">
        <v>89</v>
      </c>
      <c r="P4" s="481" t="s">
        <v>91</v>
      </c>
      <c r="Q4" s="481" t="s">
        <v>93</v>
      </c>
      <c r="R4" s="481" t="s">
        <v>95</v>
      </c>
      <c r="S4" s="481" t="s">
        <v>12</v>
      </c>
      <c r="T4" s="481" t="s">
        <v>479</v>
      </c>
      <c r="U4" s="481" t="s">
        <v>35</v>
      </c>
      <c r="V4" s="482" t="s">
        <v>798</v>
      </c>
      <c r="W4" s="481" t="s">
        <v>26</v>
      </c>
      <c r="X4" s="482" t="s">
        <v>813</v>
      </c>
      <c r="Y4" s="481" t="s">
        <v>103</v>
      </c>
      <c r="Z4" s="481" t="s">
        <v>105</v>
      </c>
      <c r="AA4" s="481" t="s">
        <v>27</v>
      </c>
      <c r="AB4" s="481" t="s">
        <v>28</v>
      </c>
      <c r="AC4" s="481" t="s">
        <v>29</v>
      </c>
      <c r="AD4" s="481" t="s">
        <v>110</v>
      </c>
      <c r="AE4" s="481" t="s">
        <v>112</v>
      </c>
      <c r="AF4" s="481" t="s">
        <v>30</v>
      </c>
      <c r="AG4" s="481" t="s">
        <v>31</v>
      </c>
      <c r="AH4" s="481" t="s">
        <v>116</v>
      </c>
      <c r="AI4" s="488" t="s">
        <v>480</v>
      </c>
      <c r="AJ4" s="481" t="s">
        <v>799</v>
      </c>
      <c r="AK4" s="481" t="s">
        <v>800</v>
      </c>
      <c r="AL4" s="481" t="s">
        <v>34</v>
      </c>
      <c r="AM4" s="483" t="s">
        <v>13</v>
      </c>
      <c r="AN4" s="180" t="s">
        <v>490</v>
      </c>
    </row>
    <row r="5" spans="1:40">
      <c r="A5" s="147" t="s">
        <v>1</v>
      </c>
      <c r="B5" s="148" t="s">
        <v>477</v>
      </c>
      <c r="C5" s="401">
        <v>0.10785269058866825</v>
      </c>
      <c r="D5" s="402">
        <v>0</v>
      </c>
      <c r="E5" s="402">
        <v>0.11905364095422037</v>
      </c>
      <c r="F5" s="402">
        <v>6.2916705793971267E-3</v>
      </c>
      <c r="G5" s="402">
        <v>1.8532635840277595E-3</v>
      </c>
      <c r="H5" s="402">
        <v>1.5664629590201955E-4</v>
      </c>
      <c r="I5" s="252">
        <v>0</v>
      </c>
      <c r="J5" s="252">
        <v>1.6752695445479459E-4</v>
      </c>
      <c r="K5" s="252">
        <v>5.8567669084860647E-5</v>
      </c>
      <c r="L5" s="252">
        <v>0</v>
      </c>
      <c r="M5" s="252">
        <v>0</v>
      </c>
      <c r="N5" s="252">
        <v>0</v>
      </c>
      <c r="O5" s="252">
        <v>0</v>
      </c>
      <c r="P5" s="252">
        <v>0</v>
      </c>
      <c r="Q5" s="252">
        <v>0</v>
      </c>
      <c r="R5" s="252">
        <v>0</v>
      </c>
      <c r="S5" s="252">
        <v>0</v>
      </c>
      <c r="T5" s="252">
        <v>0</v>
      </c>
      <c r="U5" s="252">
        <v>0</v>
      </c>
      <c r="V5" s="252">
        <v>7.5827571924682192E-4</v>
      </c>
      <c r="W5" s="252">
        <v>6.9410467011571787E-4</v>
      </c>
      <c r="X5" s="252">
        <v>0</v>
      </c>
      <c r="Y5" s="252">
        <v>0</v>
      </c>
      <c r="Z5" s="252">
        <v>0</v>
      </c>
      <c r="AA5" s="252">
        <v>1.6975490447382259E-4</v>
      </c>
      <c r="AB5" s="252">
        <v>0</v>
      </c>
      <c r="AC5" s="252">
        <v>8.598584925820766E-6</v>
      </c>
      <c r="AD5" s="252">
        <v>3.3228161745524988E-5</v>
      </c>
      <c r="AE5" s="252">
        <v>0</v>
      </c>
      <c r="AF5" s="252">
        <v>1.8462140611355323E-5</v>
      </c>
      <c r="AG5" s="252">
        <v>9.7915193035550047E-4</v>
      </c>
      <c r="AH5" s="252">
        <v>1.8604408362633653E-3</v>
      </c>
      <c r="AI5" s="252">
        <v>1.8523209423089101E-3</v>
      </c>
      <c r="AJ5" s="252">
        <v>1.3851132105987233E-5</v>
      </c>
      <c r="AK5" s="252">
        <v>1.025887922107613E-2</v>
      </c>
      <c r="AL5" s="252">
        <v>0</v>
      </c>
      <c r="AM5" s="254">
        <v>0</v>
      </c>
      <c r="AN5" s="248">
        <v>6.776900137379205E-3</v>
      </c>
    </row>
    <row r="6" spans="1:40">
      <c r="A6" s="151" t="s">
        <v>2</v>
      </c>
      <c r="B6" s="118" t="s">
        <v>3</v>
      </c>
      <c r="C6" s="403">
        <v>1.3887506567633314E-5</v>
      </c>
      <c r="D6" s="252">
        <v>5.0011669389524226E-4</v>
      </c>
      <c r="E6" s="252">
        <v>2.1240906921032E-4</v>
      </c>
      <c r="F6" s="252">
        <v>9.3905531035778003E-5</v>
      </c>
      <c r="G6" s="252">
        <v>3.2859283404747507E-4</v>
      </c>
      <c r="H6" s="252">
        <v>1.0107126637399039E-3</v>
      </c>
      <c r="I6" s="252">
        <v>0.40253814614752015</v>
      </c>
      <c r="J6" s="252">
        <v>3.1608859331093318E-6</v>
      </c>
      <c r="K6" s="252">
        <v>1.8062269145771023E-2</v>
      </c>
      <c r="L6" s="252">
        <v>1.0942191207156469E-2</v>
      </c>
      <c r="M6" s="252">
        <v>3.1749864741357964E-2</v>
      </c>
      <c r="N6" s="252">
        <v>2.0539047296291162E-5</v>
      </c>
      <c r="O6" s="252">
        <v>1.0127339610206488E-5</v>
      </c>
      <c r="P6" s="252">
        <v>4.683851718622292E-6</v>
      </c>
      <c r="Q6" s="252">
        <v>7.3507791825933551E-6</v>
      </c>
      <c r="R6" s="252">
        <v>3.7480255936604823E-5</v>
      </c>
      <c r="S6" s="252">
        <v>1.3258642977891213E-5</v>
      </c>
      <c r="T6" s="252">
        <v>0</v>
      </c>
      <c r="U6" s="252">
        <v>7.7072478959213243E-5</v>
      </c>
      <c r="V6" s="252">
        <v>5.0976518940962821E-5</v>
      </c>
      <c r="W6" s="252">
        <v>1.5908676380754409E-3</v>
      </c>
      <c r="X6" s="252">
        <v>0.21070733310806547</v>
      </c>
      <c r="Y6" s="252">
        <v>0</v>
      </c>
      <c r="Z6" s="252">
        <v>0</v>
      </c>
      <c r="AA6" s="252">
        <v>1.6975490447382261E-6</v>
      </c>
      <c r="AB6" s="252">
        <v>0</v>
      </c>
      <c r="AC6" s="252">
        <v>1.5173973398507235E-6</v>
      </c>
      <c r="AD6" s="252">
        <v>6.4928591916543075E-6</v>
      </c>
      <c r="AE6" s="252">
        <v>0</v>
      </c>
      <c r="AF6" s="252">
        <v>6.7694515574969522E-6</v>
      </c>
      <c r="AG6" s="252">
        <v>3.5175281626095709E-5</v>
      </c>
      <c r="AH6" s="252">
        <v>1.1563741656760395E-5</v>
      </c>
      <c r="AI6" s="252">
        <v>6.3327211702868721E-5</v>
      </c>
      <c r="AJ6" s="252">
        <v>8.1477247682277841E-6</v>
      </c>
      <c r="AK6" s="252">
        <v>1.0220686130797886E-5</v>
      </c>
      <c r="AL6" s="252">
        <v>0</v>
      </c>
      <c r="AM6" s="254">
        <v>9.2733696643349288E-6</v>
      </c>
      <c r="AN6" s="249">
        <v>3.6698719667039158E-2</v>
      </c>
    </row>
    <row r="7" spans="1:40">
      <c r="A7" s="151" t="s">
        <v>77</v>
      </c>
      <c r="B7" s="118" t="s">
        <v>78</v>
      </c>
      <c r="C7" s="403">
        <v>7.8693555965494169E-2</v>
      </c>
      <c r="D7" s="252">
        <v>0</v>
      </c>
      <c r="E7" s="252">
        <v>0.23874067699368903</v>
      </c>
      <c r="F7" s="252">
        <v>3.1458352896985634E-3</v>
      </c>
      <c r="G7" s="252">
        <v>1.2519386977208802E-3</v>
      </c>
      <c r="H7" s="252">
        <v>3.6206747205260077E-3</v>
      </c>
      <c r="I7" s="252">
        <v>9.8607076438233509E-6</v>
      </c>
      <c r="J7" s="252">
        <v>3.1608859331093318E-6</v>
      </c>
      <c r="K7" s="252">
        <v>4.0606917232170048E-4</v>
      </c>
      <c r="L7" s="252">
        <v>0</v>
      </c>
      <c r="M7" s="252">
        <v>0</v>
      </c>
      <c r="N7" s="252">
        <v>0</v>
      </c>
      <c r="O7" s="252">
        <v>0</v>
      </c>
      <c r="P7" s="252">
        <v>0</v>
      </c>
      <c r="Q7" s="252">
        <v>0</v>
      </c>
      <c r="R7" s="252">
        <v>0</v>
      </c>
      <c r="S7" s="252">
        <v>0</v>
      </c>
      <c r="T7" s="252">
        <v>0</v>
      </c>
      <c r="U7" s="252">
        <v>0</v>
      </c>
      <c r="V7" s="252">
        <v>8.6341478956255776E-4</v>
      </c>
      <c r="W7" s="252">
        <v>6.8759065339930347E-6</v>
      </c>
      <c r="X7" s="252">
        <v>0</v>
      </c>
      <c r="Y7" s="252">
        <v>0</v>
      </c>
      <c r="Z7" s="252">
        <v>0</v>
      </c>
      <c r="AA7" s="252">
        <v>1.0355049172903178E-4</v>
      </c>
      <c r="AB7" s="252">
        <v>0</v>
      </c>
      <c r="AC7" s="252">
        <v>0</v>
      </c>
      <c r="AD7" s="252">
        <v>1.5239122455706287E-4</v>
      </c>
      <c r="AE7" s="252">
        <v>0</v>
      </c>
      <c r="AF7" s="252">
        <v>7.1633105572058663E-4</v>
      </c>
      <c r="AG7" s="252">
        <v>4.5254598688409678E-3</v>
      </c>
      <c r="AH7" s="252">
        <v>9.1132196033834843E-3</v>
      </c>
      <c r="AI7" s="252">
        <v>1.8681527452346274E-3</v>
      </c>
      <c r="AJ7" s="252">
        <v>4.073862384113892E-6</v>
      </c>
      <c r="AK7" s="252">
        <v>0.10090130313748168</v>
      </c>
      <c r="AL7" s="252">
        <v>0</v>
      </c>
      <c r="AM7" s="254">
        <v>4.8221522254541637E-3</v>
      </c>
      <c r="AN7" s="249">
        <v>1.6240340761909961E-2</v>
      </c>
    </row>
    <row r="8" spans="1:40">
      <c r="A8" s="151" t="s">
        <v>79</v>
      </c>
      <c r="B8" s="118" t="s">
        <v>4</v>
      </c>
      <c r="C8" s="403">
        <v>1.0762817589915819E-3</v>
      </c>
      <c r="D8" s="252">
        <v>2.3338779048444637E-4</v>
      </c>
      <c r="E8" s="252">
        <v>8.2116908199865991E-5</v>
      </c>
      <c r="F8" s="252">
        <v>0.10888346323598459</v>
      </c>
      <c r="G8" s="252">
        <v>1.2256512709970821E-3</v>
      </c>
      <c r="H8" s="252">
        <v>2.3071935055336216E-5</v>
      </c>
      <c r="I8" s="252">
        <v>1.1832849172588022E-6</v>
      </c>
      <c r="J8" s="252">
        <v>2.8447973397983986E-5</v>
      </c>
      <c r="K8" s="252">
        <v>3.8654661596008029E-4</v>
      </c>
      <c r="L8" s="252">
        <v>1.493042422312026E-5</v>
      </c>
      <c r="M8" s="252">
        <v>5.5020464556122403E-5</v>
      </c>
      <c r="N8" s="252">
        <v>6.1617141888873484E-5</v>
      </c>
      <c r="O8" s="252">
        <v>3.1940071078343544E-5</v>
      </c>
      <c r="P8" s="252">
        <v>1.1241244124693501E-4</v>
      </c>
      <c r="Q8" s="252">
        <v>1.3231402528668038E-4</v>
      </c>
      <c r="R8" s="252">
        <v>3.7747972050437714E-4</v>
      </c>
      <c r="S8" s="252">
        <v>5.966389340051046E-5</v>
      </c>
      <c r="T8" s="252">
        <v>3.3831216063061385E-5</v>
      </c>
      <c r="U8" s="252">
        <v>2.3121743687763973E-4</v>
      </c>
      <c r="V8" s="252">
        <v>1.4241564979131489E-3</v>
      </c>
      <c r="W8" s="252">
        <v>6.9048577193993213E-4</v>
      </c>
      <c r="X8" s="252">
        <v>1.9571144304836949E-5</v>
      </c>
      <c r="Y8" s="252">
        <v>1.1269873213926344E-4</v>
      </c>
      <c r="Z8" s="252">
        <v>2.4167620758765645E-4</v>
      </c>
      <c r="AA8" s="252">
        <v>6.5084030375263586E-4</v>
      </c>
      <c r="AB8" s="252">
        <v>1.8495450979312623E-4</v>
      </c>
      <c r="AC8" s="252">
        <v>7.8398862558954052E-6</v>
      </c>
      <c r="AD8" s="252">
        <v>5.6449681678029807E-4</v>
      </c>
      <c r="AE8" s="252">
        <v>1.554877111499469E-4</v>
      </c>
      <c r="AF8" s="252">
        <v>5.8586526206700891E-4</v>
      </c>
      <c r="AG8" s="252">
        <v>5.6920001176773059E-5</v>
      </c>
      <c r="AH8" s="252">
        <v>7.9492464074758598E-4</v>
      </c>
      <c r="AI8" s="252">
        <v>2.3114432271547085E-3</v>
      </c>
      <c r="AJ8" s="252">
        <v>3.9272033382857919E-4</v>
      </c>
      <c r="AK8" s="252">
        <v>8.6606866687287344E-4</v>
      </c>
      <c r="AL8" s="252">
        <v>1.727837380011293E-2</v>
      </c>
      <c r="AM8" s="254">
        <v>3.0911232214449766E-5</v>
      </c>
      <c r="AN8" s="249">
        <v>4.0661999065547133E-4</v>
      </c>
    </row>
    <row r="9" spans="1:40">
      <c r="A9" s="151" t="s">
        <v>80</v>
      </c>
      <c r="B9" s="118" t="s">
        <v>793</v>
      </c>
      <c r="C9" s="403">
        <v>3.4049851519408945E-2</v>
      </c>
      <c r="D9" s="252">
        <v>2.8006534858133563E-3</v>
      </c>
      <c r="E9" s="252">
        <v>1.5753307669062289E-2</v>
      </c>
      <c r="F9" s="252">
        <v>4.4135599586815665E-3</v>
      </c>
      <c r="G9" s="252">
        <v>0.10374661549380931</v>
      </c>
      <c r="H9" s="252">
        <v>3.0572337802272707E-3</v>
      </c>
      <c r="I9" s="252">
        <v>1.656598884162323E-5</v>
      </c>
      <c r="J9" s="252">
        <v>4.8993731963194642E-4</v>
      </c>
      <c r="K9" s="252">
        <v>6.7860405912991868E-3</v>
      </c>
      <c r="L9" s="252">
        <v>1.827845874588056E-4</v>
      </c>
      <c r="M9" s="252">
        <v>7.09152654278911E-4</v>
      </c>
      <c r="N9" s="252">
        <v>6.8976967170044485E-4</v>
      </c>
      <c r="O9" s="252">
        <v>5.2817971197846147E-4</v>
      </c>
      <c r="P9" s="252">
        <v>4.7072709772154033E-4</v>
      </c>
      <c r="Q9" s="252">
        <v>2.2934431049691268E-3</v>
      </c>
      <c r="R9" s="252">
        <v>1.4215725644526544E-3</v>
      </c>
      <c r="S9" s="252">
        <v>1.8760979813716066E-3</v>
      </c>
      <c r="T9" s="252">
        <v>1.9622105316575602E-3</v>
      </c>
      <c r="U9" s="252">
        <v>1.7726670160619045E-3</v>
      </c>
      <c r="V9" s="252">
        <v>1.8039315640233217E-2</v>
      </c>
      <c r="W9" s="252">
        <v>2.9881966017098568E-2</v>
      </c>
      <c r="X9" s="252">
        <v>1.5513127444895247E-3</v>
      </c>
      <c r="Y9" s="252">
        <v>4.2543771382571949E-3</v>
      </c>
      <c r="Z9" s="252">
        <v>4.2403189149470633E-3</v>
      </c>
      <c r="AA9" s="252">
        <v>7.9177082544680342E-3</v>
      </c>
      <c r="AB9" s="252">
        <v>6.7073968039860704E-3</v>
      </c>
      <c r="AC9" s="252">
        <v>1.3530126280335618E-3</v>
      </c>
      <c r="AD9" s="252">
        <v>3.3797241757028808E-3</v>
      </c>
      <c r="AE9" s="252">
        <v>5.5650411599028528E-3</v>
      </c>
      <c r="AF9" s="252">
        <v>1.497895008267962E-3</v>
      </c>
      <c r="AG9" s="252">
        <v>6.7069668802339222E-3</v>
      </c>
      <c r="AH9" s="252">
        <v>7.9654356457953251E-3</v>
      </c>
      <c r="AI9" s="252">
        <v>2.9233424102336775E-2</v>
      </c>
      <c r="AJ9" s="252">
        <v>3.4623756402583968E-3</v>
      </c>
      <c r="AK9" s="252">
        <v>4.5993087588590484E-3</v>
      </c>
      <c r="AL9" s="252">
        <v>0.17844639832217471</v>
      </c>
      <c r="AM9" s="254">
        <v>2.8438333637293784E-4</v>
      </c>
      <c r="AN9" s="249">
        <v>7.053908855549261E-3</v>
      </c>
    </row>
    <row r="10" spans="1:40">
      <c r="A10" s="151" t="s">
        <v>81</v>
      </c>
      <c r="B10" s="118" t="s">
        <v>6</v>
      </c>
      <c r="C10" s="403">
        <v>2.2731533666787797E-2</v>
      </c>
      <c r="D10" s="252">
        <v>4.1676391157936853E-3</v>
      </c>
      <c r="E10" s="252">
        <v>3.2108258552202264E-2</v>
      </c>
      <c r="F10" s="252">
        <v>0.20335242745797727</v>
      </c>
      <c r="G10" s="252">
        <v>0.15636418600983149</v>
      </c>
      <c r="H10" s="252">
        <v>0.50530452120877511</v>
      </c>
      <c r="I10" s="252">
        <v>5.1946207867661414E-3</v>
      </c>
      <c r="J10" s="252">
        <v>0.52125853834312685</v>
      </c>
      <c r="K10" s="252">
        <v>7.652451642627893E-2</v>
      </c>
      <c r="L10" s="252">
        <v>9.3903319621473028E-3</v>
      </c>
      <c r="M10" s="252">
        <v>6.0984071575511001E-2</v>
      </c>
      <c r="N10" s="252">
        <v>9.7389315929913931E-3</v>
      </c>
      <c r="O10" s="252">
        <v>2.6977674669342363E-3</v>
      </c>
      <c r="P10" s="252">
        <v>4.5152330567518892E-3</v>
      </c>
      <c r="Q10" s="252">
        <v>6.361364304616289E-2</v>
      </c>
      <c r="R10" s="252">
        <v>7.7991058281797976E-2</v>
      </c>
      <c r="S10" s="252">
        <v>4.9633729987735756E-2</v>
      </c>
      <c r="T10" s="252">
        <v>2.5102762318791549E-2</v>
      </c>
      <c r="U10" s="252">
        <v>6.9550205012794034E-2</v>
      </c>
      <c r="V10" s="252">
        <v>0.12653965017363877</v>
      </c>
      <c r="W10" s="252">
        <v>9.5633003193315753E-3</v>
      </c>
      <c r="X10" s="252">
        <v>1.7250565765834854E-3</v>
      </c>
      <c r="Y10" s="252">
        <v>1.4707184544173878E-2</v>
      </c>
      <c r="Z10" s="252">
        <v>1.5474600807052062E-2</v>
      </c>
      <c r="AA10" s="252">
        <v>2.8858333760549841E-5</v>
      </c>
      <c r="AB10" s="252">
        <v>7.226129684940746E-5</v>
      </c>
      <c r="AC10" s="252">
        <v>1.6387891270387814E-4</v>
      </c>
      <c r="AD10" s="252">
        <v>1.0182330944088461E-3</v>
      </c>
      <c r="AE10" s="252">
        <v>7.4196607411856799E-4</v>
      </c>
      <c r="AF10" s="252">
        <v>1.2640412271907944E-3</v>
      </c>
      <c r="AG10" s="252">
        <v>2.7940045970895333E-2</v>
      </c>
      <c r="AH10" s="252">
        <v>8.604348891962274E-2</v>
      </c>
      <c r="AI10" s="252">
        <v>4.2191754797036287E-3</v>
      </c>
      <c r="AJ10" s="252">
        <v>1.2036633800102906E-2</v>
      </c>
      <c r="AK10" s="252">
        <v>1.4405250205086137E-2</v>
      </c>
      <c r="AL10" s="252">
        <v>2.2666774219569252E-2</v>
      </c>
      <c r="AM10" s="254">
        <v>2.6085988865774155E-2</v>
      </c>
      <c r="AN10" s="249">
        <v>4.8956476244782471E-2</v>
      </c>
    </row>
    <row r="11" spans="1:40">
      <c r="A11" s="151" t="s">
        <v>82</v>
      </c>
      <c r="B11" s="118" t="s">
        <v>7</v>
      </c>
      <c r="C11" s="403">
        <v>3.8604953673592672E-2</v>
      </c>
      <c r="D11" s="252">
        <v>2.5305904711099256E-2</v>
      </c>
      <c r="E11" s="252">
        <v>1.1453118909662642E-2</v>
      </c>
      <c r="F11" s="252">
        <v>1.1879049676025918E-2</v>
      </c>
      <c r="G11" s="252">
        <v>6.9300228700612497E-3</v>
      </c>
      <c r="H11" s="252">
        <v>0.14264689334370625</v>
      </c>
      <c r="I11" s="252">
        <v>0.14821314116786277</v>
      </c>
      <c r="J11" s="252">
        <v>3.3821479484269853E-4</v>
      </c>
      <c r="K11" s="252">
        <v>3.4984421000023427E-2</v>
      </c>
      <c r="L11" s="252">
        <v>3.6109004765067509E-2</v>
      </c>
      <c r="M11" s="252">
        <v>1.0842088210031454E-2</v>
      </c>
      <c r="N11" s="252">
        <v>3.5429856586102252E-3</v>
      </c>
      <c r="O11" s="252">
        <v>1.1194605399897481E-3</v>
      </c>
      <c r="P11" s="252">
        <v>1.0327893039562153E-3</v>
      </c>
      <c r="Q11" s="252">
        <v>1.1614231108497501E-3</v>
      </c>
      <c r="R11" s="252">
        <v>1.6491312612106122E-3</v>
      </c>
      <c r="S11" s="252">
        <v>1.093838045676025E-3</v>
      </c>
      <c r="T11" s="252">
        <v>4.9055263291439006E-4</v>
      </c>
      <c r="U11" s="252">
        <v>6.5819897031168112E-3</v>
      </c>
      <c r="V11" s="252">
        <v>5.9642527160926502E-3</v>
      </c>
      <c r="W11" s="252">
        <v>1.3096430608351259E-2</v>
      </c>
      <c r="X11" s="252">
        <v>6.1143849508284984E-2</v>
      </c>
      <c r="Y11" s="252">
        <v>3.1189374119541154E-2</v>
      </c>
      <c r="Z11" s="252">
        <v>3.3981139491112908E-2</v>
      </c>
      <c r="AA11" s="252">
        <v>5.5835783179529735E-3</v>
      </c>
      <c r="AB11" s="252">
        <v>1.9243871553824344E-3</v>
      </c>
      <c r="AC11" s="252">
        <v>1.9928485063372835E-3</v>
      </c>
      <c r="AD11" s="252">
        <v>0.22237355252207477</v>
      </c>
      <c r="AE11" s="252">
        <v>2.5055396192147339E-3</v>
      </c>
      <c r="AF11" s="252">
        <v>3.2752452849231388E-2</v>
      </c>
      <c r="AG11" s="252">
        <v>1.008187526461405E-2</v>
      </c>
      <c r="AH11" s="252">
        <v>1.1446452277098968E-2</v>
      </c>
      <c r="AI11" s="252">
        <v>1.25783674244823E-2</v>
      </c>
      <c r="AJ11" s="252">
        <v>7.9407725591147983E-3</v>
      </c>
      <c r="AK11" s="252">
        <v>1.1787140763054909E-2</v>
      </c>
      <c r="AL11" s="252">
        <v>0</v>
      </c>
      <c r="AM11" s="254">
        <v>2.7260615689923249E-2</v>
      </c>
      <c r="AN11" s="249">
        <v>4.2520205483912075E-2</v>
      </c>
    </row>
    <row r="12" spans="1:40">
      <c r="A12" s="151" t="s">
        <v>83</v>
      </c>
      <c r="B12" s="118" t="s">
        <v>478</v>
      </c>
      <c r="C12" s="403">
        <v>1.5523917758186106E-2</v>
      </c>
      <c r="D12" s="252">
        <v>5.1011902777314709E-3</v>
      </c>
      <c r="E12" s="252">
        <v>2.5114087757792346E-2</v>
      </c>
      <c r="F12" s="252">
        <v>1.3005916048455255E-2</v>
      </c>
      <c r="G12" s="252">
        <v>2.9524066139165635E-2</v>
      </c>
      <c r="H12" s="252">
        <v>7.0936081025397748E-3</v>
      </c>
      <c r="I12" s="252">
        <v>9.2296223546186565E-5</v>
      </c>
      <c r="J12" s="252">
        <v>2.6137365780881064E-2</v>
      </c>
      <c r="K12" s="252">
        <v>6.2784541258970612E-3</v>
      </c>
      <c r="L12" s="252">
        <v>5.1758803973483568E-4</v>
      </c>
      <c r="M12" s="252">
        <v>2.6868326858239771E-3</v>
      </c>
      <c r="N12" s="252">
        <v>1.098839030351577E-3</v>
      </c>
      <c r="O12" s="252">
        <v>2.3028012221361833E-3</v>
      </c>
      <c r="P12" s="252">
        <v>7.3349117913625089E-3</v>
      </c>
      <c r="Q12" s="252">
        <v>2.1603940017641869E-2</v>
      </c>
      <c r="R12" s="252">
        <v>9.228174443819773E-3</v>
      </c>
      <c r="S12" s="252">
        <v>1.5738009214756869E-2</v>
      </c>
      <c r="T12" s="252">
        <v>2.3106720571070927E-2</v>
      </c>
      <c r="U12" s="252">
        <v>3.5514998304405465E-2</v>
      </c>
      <c r="V12" s="252">
        <v>4.7440022939433522E-2</v>
      </c>
      <c r="W12" s="252">
        <v>1.3401141834752424E-2</v>
      </c>
      <c r="X12" s="252">
        <v>0</v>
      </c>
      <c r="Y12" s="252">
        <v>3.8096196417790301E-2</v>
      </c>
      <c r="Z12" s="252">
        <v>1.5616188888265034E-2</v>
      </c>
      <c r="AA12" s="252">
        <v>8.3217249271157322E-3</v>
      </c>
      <c r="AB12" s="252">
        <v>4.7296739295005028E-3</v>
      </c>
      <c r="AC12" s="252">
        <v>1.5259959247765442E-3</v>
      </c>
      <c r="AD12" s="252">
        <v>1.663317751744383E-3</v>
      </c>
      <c r="AE12" s="252">
        <v>3.8056060709969895E-3</v>
      </c>
      <c r="AF12" s="252">
        <v>1.8160592314703187E-3</v>
      </c>
      <c r="AG12" s="252">
        <v>4.0592274996514447E-3</v>
      </c>
      <c r="AH12" s="252">
        <v>4.488053333298091E-3</v>
      </c>
      <c r="AI12" s="252">
        <v>9.166613893990247E-3</v>
      </c>
      <c r="AJ12" s="252">
        <v>5.0524041287780489E-3</v>
      </c>
      <c r="AK12" s="252">
        <v>3.1334471953630362E-3</v>
      </c>
      <c r="AL12" s="252">
        <v>9.487779301443898E-2</v>
      </c>
      <c r="AM12" s="254">
        <v>2.1916063640044885E-3</v>
      </c>
      <c r="AN12" s="249">
        <v>6.3112383350429997E-3</v>
      </c>
    </row>
    <row r="13" spans="1:40">
      <c r="A13" s="151" t="s">
        <v>84</v>
      </c>
      <c r="B13" s="118" t="s">
        <v>8</v>
      </c>
      <c r="C13" s="403">
        <v>2.9858139120411626E-3</v>
      </c>
      <c r="D13" s="252">
        <v>1.1335978394958824E-3</v>
      </c>
      <c r="E13" s="252">
        <v>4.3089478962743009E-3</v>
      </c>
      <c r="F13" s="252">
        <v>1.2677246689830031E-3</v>
      </c>
      <c r="G13" s="252">
        <v>3.640808601246024E-3</v>
      </c>
      <c r="H13" s="252">
        <v>2.4124339110491904E-3</v>
      </c>
      <c r="I13" s="252">
        <v>2.5203968737612484E-4</v>
      </c>
      <c r="J13" s="252">
        <v>5.7528123982589837E-4</v>
      </c>
      <c r="K13" s="252">
        <v>8.8390326182871695E-2</v>
      </c>
      <c r="L13" s="252">
        <v>3.1571060675434294E-3</v>
      </c>
      <c r="M13" s="252">
        <v>1.0429434725860536E-2</v>
      </c>
      <c r="N13" s="252">
        <v>2.2524488534932641E-3</v>
      </c>
      <c r="O13" s="252">
        <v>7.0431751858366816E-3</v>
      </c>
      <c r="P13" s="252">
        <v>1.9812692769772293E-3</v>
      </c>
      <c r="Q13" s="252">
        <v>7.541899441340782E-3</v>
      </c>
      <c r="R13" s="252">
        <v>8.5428211924075716E-3</v>
      </c>
      <c r="S13" s="252">
        <v>3.0627465278928703E-3</v>
      </c>
      <c r="T13" s="252">
        <v>8.965272256711268E-4</v>
      </c>
      <c r="U13" s="252">
        <v>6.0270678546104758E-3</v>
      </c>
      <c r="V13" s="252">
        <v>3.5492401312645361E-3</v>
      </c>
      <c r="W13" s="252">
        <v>5.0421746393406075E-2</v>
      </c>
      <c r="X13" s="252">
        <v>6.430518843017854E-5</v>
      </c>
      <c r="Y13" s="252">
        <v>3.658683839806802E-3</v>
      </c>
      <c r="Z13" s="252">
        <v>3.4664668159037592E-4</v>
      </c>
      <c r="AA13" s="252">
        <v>2.1524921887280707E-4</v>
      </c>
      <c r="AB13" s="252">
        <v>1.7205070678430348E-5</v>
      </c>
      <c r="AC13" s="252">
        <v>1.4263534994596802E-4</v>
      </c>
      <c r="AD13" s="252">
        <v>3.8193289362672399E-5</v>
      </c>
      <c r="AE13" s="252">
        <v>2.3648321087444397E-6</v>
      </c>
      <c r="AF13" s="252">
        <v>2.4800808887920654E-4</v>
      </c>
      <c r="AG13" s="252">
        <v>2.902920060015426E-3</v>
      </c>
      <c r="AH13" s="252">
        <v>1.2432674244111247E-3</v>
      </c>
      <c r="AI13" s="252">
        <v>6.7285162434298023E-4</v>
      </c>
      <c r="AJ13" s="252">
        <v>3.1046905229331974E-3</v>
      </c>
      <c r="AK13" s="252">
        <v>8.8328245404053313E-4</v>
      </c>
      <c r="AL13" s="252">
        <v>8.614987496975075E-3</v>
      </c>
      <c r="AM13" s="254">
        <v>2.8160132547363735E-3</v>
      </c>
      <c r="AN13" s="249">
        <v>5.2677444918890681E-3</v>
      </c>
    </row>
    <row r="14" spans="1:40">
      <c r="A14" s="151" t="s">
        <v>85</v>
      </c>
      <c r="B14" s="118" t="s">
        <v>9</v>
      </c>
      <c r="C14" s="403">
        <v>5.06893989718616E-4</v>
      </c>
      <c r="D14" s="252">
        <v>2.1038242256526524E-2</v>
      </c>
      <c r="E14" s="252">
        <v>0</v>
      </c>
      <c r="F14" s="252">
        <v>1.7842050896797821E-3</v>
      </c>
      <c r="G14" s="252">
        <v>8.4339922714965432E-2</v>
      </c>
      <c r="H14" s="252">
        <v>3.2786434026004096E-5</v>
      </c>
      <c r="I14" s="252">
        <v>0</v>
      </c>
      <c r="J14" s="252">
        <v>2.0261278831230816E-3</v>
      </c>
      <c r="K14" s="252">
        <v>2.7780597702585567E-2</v>
      </c>
      <c r="L14" s="252">
        <v>0.52487815868959742</v>
      </c>
      <c r="M14" s="252">
        <v>3.2706609486139429E-3</v>
      </c>
      <c r="N14" s="252">
        <v>0.36377391301371154</v>
      </c>
      <c r="O14" s="252">
        <v>0.11674329686971723</v>
      </c>
      <c r="P14" s="252">
        <v>0.16589500209602365</v>
      </c>
      <c r="Q14" s="252">
        <v>5.9688326962658043E-2</v>
      </c>
      <c r="R14" s="252">
        <v>1.1889272615318715E-2</v>
      </c>
      <c r="S14" s="252">
        <v>0.11441545957771222</v>
      </c>
      <c r="T14" s="252">
        <v>2.5170424750917672E-2</v>
      </c>
      <c r="U14" s="252">
        <v>0.21936368961371275</v>
      </c>
      <c r="V14" s="252">
        <v>1.1179787810239908E-2</v>
      </c>
      <c r="W14" s="252">
        <v>7.5032063437837457E-2</v>
      </c>
      <c r="X14" s="252">
        <v>0</v>
      </c>
      <c r="Y14" s="252">
        <v>4.4274501911853492E-5</v>
      </c>
      <c r="Z14" s="252">
        <v>0</v>
      </c>
      <c r="AA14" s="252">
        <v>0</v>
      </c>
      <c r="AB14" s="252">
        <v>0</v>
      </c>
      <c r="AC14" s="252">
        <v>0</v>
      </c>
      <c r="AD14" s="252">
        <v>1.2256226556481573E-3</v>
      </c>
      <c r="AE14" s="252">
        <v>0</v>
      </c>
      <c r="AF14" s="252">
        <v>1.581590045706106E-4</v>
      </c>
      <c r="AG14" s="252">
        <v>0</v>
      </c>
      <c r="AH14" s="252">
        <v>6.9382449940562365E-6</v>
      </c>
      <c r="AI14" s="252">
        <v>0</v>
      </c>
      <c r="AJ14" s="252">
        <v>1.1467922611280606E-3</v>
      </c>
      <c r="AK14" s="252">
        <v>2.6842749364569183E-4</v>
      </c>
      <c r="AL14" s="252">
        <v>0</v>
      </c>
      <c r="AM14" s="254">
        <v>1.1335148853038728E-2</v>
      </c>
      <c r="AN14" s="249">
        <v>4.3617932199291838E-2</v>
      </c>
    </row>
    <row r="15" spans="1:40">
      <c r="A15" s="151" t="s">
        <v>86</v>
      </c>
      <c r="B15" s="118" t="s">
        <v>10</v>
      </c>
      <c r="C15" s="403">
        <v>0</v>
      </c>
      <c r="D15" s="252">
        <v>3.7675457606774912E-3</v>
      </c>
      <c r="E15" s="252">
        <v>1.0198919998423356E-3</v>
      </c>
      <c r="F15" s="252">
        <v>0</v>
      </c>
      <c r="G15" s="252">
        <v>3.2530690570700036E-3</v>
      </c>
      <c r="H15" s="252">
        <v>4.552457080129235E-3</v>
      </c>
      <c r="I15" s="252">
        <v>1.0649564255329219E-5</v>
      </c>
      <c r="J15" s="252">
        <v>3.8246719790622916E-4</v>
      </c>
      <c r="K15" s="252">
        <v>1.6625408997555775E-2</v>
      </c>
      <c r="L15" s="252">
        <v>2.0105399746273275E-2</v>
      </c>
      <c r="M15" s="252">
        <v>0.47200222527212204</v>
      </c>
      <c r="N15" s="252">
        <v>2.1661848548488412E-2</v>
      </c>
      <c r="O15" s="252">
        <v>1.0863519297256114E-2</v>
      </c>
      <c r="P15" s="252">
        <v>1.038175733432631E-2</v>
      </c>
      <c r="Q15" s="252">
        <v>4.5743898853278446E-2</v>
      </c>
      <c r="R15" s="252">
        <v>5.8089042379460817E-2</v>
      </c>
      <c r="S15" s="252">
        <v>5.900759057310484E-2</v>
      </c>
      <c r="T15" s="252">
        <v>4.8513963834430025E-2</v>
      </c>
      <c r="U15" s="252">
        <v>4.4239602922588404E-2</v>
      </c>
      <c r="V15" s="252">
        <v>1.4416796762991048E-2</v>
      </c>
      <c r="W15" s="252">
        <v>2.2361895607815662E-2</v>
      </c>
      <c r="X15" s="252">
        <v>4.3735516354686648E-4</v>
      </c>
      <c r="Y15" s="252">
        <v>2.414972831555645E-4</v>
      </c>
      <c r="Z15" s="252">
        <v>0</v>
      </c>
      <c r="AA15" s="252">
        <v>1.2901372740010517E-5</v>
      </c>
      <c r="AB15" s="252">
        <v>0</v>
      </c>
      <c r="AC15" s="252">
        <v>0</v>
      </c>
      <c r="AD15" s="252">
        <v>6.8747920852810318E-6</v>
      </c>
      <c r="AE15" s="252">
        <v>2.8377985304933278E-5</v>
      </c>
      <c r="AF15" s="252">
        <v>5.1140129493454248E-4</v>
      </c>
      <c r="AG15" s="252">
        <v>1.8930697020589691E-4</v>
      </c>
      <c r="AH15" s="252">
        <v>3.1552495092017647E-3</v>
      </c>
      <c r="AI15" s="252">
        <v>2.374770438857577E-4</v>
      </c>
      <c r="AJ15" s="252">
        <v>9.0113835936599291E-4</v>
      </c>
      <c r="AK15" s="252">
        <v>3.2114471684664936E-4</v>
      </c>
      <c r="AL15" s="252">
        <v>1.5810276679841897E-3</v>
      </c>
      <c r="AM15" s="254">
        <v>5.6351176326941924E-3</v>
      </c>
      <c r="AN15" s="249">
        <v>8.6073113458804158E-3</v>
      </c>
    </row>
    <row r="16" spans="1:40">
      <c r="A16" s="151" t="s">
        <v>87</v>
      </c>
      <c r="B16" s="118" t="s">
        <v>11</v>
      </c>
      <c r="C16" s="403">
        <v>7.4413889358235178E-3</v>
      </c>
      <c r="D16" s="252">
        <v>2.3405461274297337E-2</v>
      </c>
      <c r="E16" s="252">
        <v>2.2320470540832905E-2</v>
      </c>
      <c r="F16" s="252">
        <v>2.3006855103765611E-3</v>
      </c>
      <c r="G16" s="252">
        <v>3.0013669461896375E-2</v>
      </c>
      <c r="H16" s="252">
        <v>4.2812606505314233E-3</v>
      </c>
      <c r="I16" s="252">
        <v>5.4036677888151963E-4</v>
      </c>
      <c r="J16" s="252">
        <v>1.1157927343875941E-3</v>
      </c>
      <c r="K16" s="252">
        <v>1.072959697634647E-2</v>
      </c>
      <c r="L16" s="252">
        <v>6.7548858682177414E-4</v>
      </c>
      <c r="M16" s="252">
        <v>1.650613936683672E-3</v>
      </c>
      <c r="N16" s="252">
        <v>4.0946302372431125E-2</v>
      </c>
      <c r="O16" s="252">
        <v>1.488407312250809E-2</v>
      </c>
      <c r="P16" s="252">
        <v>2.4070313981999956E-2</v>
      </c>
      <c r="Q16" s="252">
        <v>4.1958247574242873E-2</v>
      </c>
      <c r="R16" s="252">
        <v>1.2443444970952802E-2</v>
      </c>
      <c r="S16" s="252">
        <v>2.2102157844144651E-2</v>
      </c>
      <c r="T16" s="252">
        <v>2.3242045435323173E-2</v>
      </c>
      <c r="U16" s="252">
        <v>1.8898171840799088E-2</v>
      </c>
      <c r="V16" s="252">
        <v>9.9213049988848886E-3</v>
      </c>
      <c r="W16" s="252">
        <v>0.12240126921996822</v>
      </c>
      <c r="X16" s="252">
        <v>9.2663377116779016E-4</v>
      </c>
      <c r="Y16" s="252">
        <v>1.0827128194807808E-3</v>
      </c>
      <c r="Z16" s="252">
        <v>2.1970564326150585E-4</v>
      </c>
      <c r="AA16" s="252">
        <v>4.9290034063019135E-3</v>
      </c>
      <c r="AB16" s="252">
        <v>2.9936822980468803E-4</v>
      </c>
      <c r="AC16" s="252">
        <v>8.4164972450386801E-4</v>
      </c>
      <c r="AD16" s="252">
        <v>2.0880271294573E-3</v>
      </c>
      <c r="AE16" s="252">
        <v>9.4593284349777588E-4</v>
      </c>
      <c r="AF16" s="252">
        <v>7.1085395400588454E-3</v>
      </c>
      <c r="AG16" s="252">
        <v>3.7669528868673405E-4</v>
      </c>
      <c r="AH16" s="252">
        <v>1.1249868668934042E-3</v>
      </c>
      <c r="AI16" s="252">
        <v>4.8841112025837501E-3</v>
      </c>
      <c r="AJ16" s="252">
        <v>1.9746010975800034E-3</v>
      </c>
      <c r="AK16" s="252">
        <v>4.3981226213370269E-3</v>
      </c>
      <c r="AL16" s="252">
        <v>1.2906348310075019E-3</v>
      </c>
      <c r="AM16" s="254">
        <v>4.5686801212956752E-3</v>
      </c>
      <c r="AN16" s="249">
        <v>1.2438241367620045E-2</v>
      </c>
    </row>
    <row r="17" spans="1:40">
      <c r="A17" s="151" t="s">
        <v>88</v>
      </c>
      <c r="B17" s="118" t="s">
        <v>89</v>
      </c>
      <c r="C17" s="403">
        <v>0</v>
      </c>
      <c r="D17" s="252">
        <v>2.1571700063348114E-2</v>
      </c>
      <c r="E17" s="252">
        <v>0</v>
      </c>
      <c r="F17" s="252">
        <v>0</v>
      </c>
      <c r="G17" s="252">
        <v>1.5476722483636076E-3</v>
      </c>
      <c r="H17" s="252">
        <v>2.2262393474447226E-5</v>
      </c>
      <c r="I17" s="252">
        <v>0</v>
      </c>
      <c r="J17" s="252">
        <v>4.2988048690286915E-4</v>
      </c>
      <c r="K17" s="252">
        <v>1.1139570659940496E-2</v>
      </c>
      <c r="L17" s="252">
        <v>2.6422326503946158E-4</v>
      </c>
      <c r="M17" s="252">
        <v>2.1396847327380935E-5</v>
      </c>
      <c r="N17" s="252">
        <v>3.9931331118539396E-3</v>
      </c>
      <c r="O17" s="252">
        <v>0.314654104610744</v>
      </c>
      <c r="P17" s="252">
        <v>0.11128363298274703</v>
      </c>
      <c r="Q17" s="252">
        <v>2.9042928550426346E-2</v>
      </c>
      <c r="R17" s="252">
        <v>8.9443953631569081E-3</v>
      </c>
      <c r="S17" s="252">
        <v>4.4476117869336071E-2</v>
      </c>
      <c r="T17" s="252">
        <v>8.0687450310401414E-3</v>
      </c>
      <c r="U17" s="252">
        <v>8.15735117304313E-2</v>
      </c>
      <c r="V17" s="252">
        <v>1.6631089304489119E-3</v>
      </c>
      <c r="W17" s="252">
        <v>1.0642455755350904E-2</v>
      </c>
      <c r="X17" s="252">
        <v>0</v>
      </c>
      <c r="Y17" s="252">
        <v>9.8506741799154765E-2</v>
      </c>
      <c r="Z17" s="252">
        <v>0</v>
      </c>
      <c r="AA17" s="252">
        <v>5.601911847636146E-5</v>
      </c>
      <c r="AB17" s="252">
        <v>0</v>
      </c>
      <c r="AC17" s="252">
        <v>0</v>
      </c>
      <c r="AD17" s="252">
        <v>1.1916306281153789E-3</v>
      </c>
      <c r="AE17" s="252">
        <v>1.0050536462163868E-5</v>
      </c>
      <c r="AF17" s="252">
        <v>2.5071586950220531E-3</v>
      </c>
      <c r="AG17" s="252">
        <v>0</v>
      </c>
      <c r="AH17" s="252">
        <v>0</v>
      </c>
      <c r="AI17" s="252">
        <v>0</v>
      </c>
      <c r="AJ17" s="252">
        <v>3.167183571905504E-2</v>
      </c>
      <c r="AK17" s="252">
        <v>2.818757648704259E-4</v>
      </c>
      <c r="AL17" s="252">
        <v>0</v>
      </c>
      <c r="AM17" s="254">
        <v>0</v>
      </c>
      <c r="AN17" s="249">
        <v>1.4227304900520991E-2</v>
      </c>
    </row>
    <row r="18" spans="1:40">
      <c r="A18" s="151" t="s">
        <v>90</v>
      </c>
      <c r="B18" s="118" t="s">
        <v>91</v>
      </c>
      <c r="C18" s="403">
        <v>0</v>
      </c>
      <c r="D18" s="252">
        <v>1.1669389524222318E-3</v>
      </c>
      <c r="E18" s="252">
        <v>0</v>
      </c>
      <c r="F18" s="252">
        <v>0</v>
      </c>
      <c r="G18" s="252">
        <v>1.1829342025709104E-4</v>
      </c>
      <c r="H18" s="252">
        <v>0</v>
      </c>
      <c r="I18" s="252">
        <v>5.1275679747881429E-6</v>
      </c>
      <c r="J18" s="252">
        <v>2.6551441838118387E-4</v>
      </c>
      <c r="K18" s="252">
        <v>6.2081729229952287E-4</v>
      </c>
      <c r="L18" s="252">
        <v>2.4884040371867098E-5</v>
      </c>
      <c r="M18" s="252">
        <v>3.6680309704081602E-5</v>
      </c>
      <c r="N18" s="252">
        <v>1.3179222015120162E-4</v>
      </c>
      <c r="O18" s="252">
        <v>1.5627264044672474E-3</v>
      </c>
      <c r="P18" s="252">
        <v>0.15583174667856364</v>
      </c>
      <c r="Q18" s="252">
        <v>8.8944428109379589E-4</v>
      </c>
      <c r="R18" s="252">
        <v>1.2314941236313015E-3</v>
      </c>
      <c r="S18" s="252">
        <v>9.3473432994133055E-4</v>
      </c>
      <c r="T18" s="252">
        <v>3.0448094456755247E-4</v>
      </c>
      <c r="U18" s="252">
        <v>1.1869161759718839E-3</v>
      </c>
      <c r="V18" s="252">
        <v>4.1418421639532292E-5</v>
      </c>
      <c r="W18" s="252">
        <v>3.1122524311757942E-5</v>
      </c>
      <c r="X18" s="252">
        <v>3.9941110826197856E-6</v>
      </c>
      <c r="Y18" s="252">
        <v>2.1332260012074864E-4</v>
      </c>
      <c r="Z18" s="252">
        <v>0</v>
      </c>
      <c r="AA18" s="252">
        <v>2.7160784715811617E-6</v>
      </c>
      <c r="AB18" s="252">
        <v>0</v>
      </c>
      <c r="AC18" s="252">
        <v>0</v>
      </c>
      <c r="AD18" s="252">
        <v>5.6908001150381878E-5</v>
      </c>
      <c r="AE18" s="252">
        <v>8.2769123806055387E-6</v>
      </c>
      <c r="AF18" s="252">
        <v>2.0308354672490856E-5</v>
      </c>
      <c r="AG18" s="252">
        <v>0</v>
      </c>
      <c r="AH18" s="252">
        <v>0</v>
      </c>
      <c r="AI18" s="252">
        <v>0</v>
      </c>
      <c r="AJ18" s="252">
        <v>1.0981910828855818E-2</v>
      </c>
      <c r="AK18" s="252">
        <v>7.5310318858510741E-6</v>
      </c>
      <c r="AL18" s="252">
        <v>0</v>
      </c>
      <c r="AM18" s="254">
        <v>0</v>
      </c>
      <c r="AN18" s="249">
        <v>2.2358347166128792E-3</v>
      </c>
    </row>
    <row r="19" spans="1:40">
      <c r="A19" s="151" t="s">
        <v>92</v>
      </c>
      <c r="B19" s="118" t="s">
        <v>93</v>
      </c>
      <c r="C19" s="403">
        <v>2.3145844279388858E-6</v>
      </c>
      <c r="D19" s="252">
        <v>0</v>
      </c>
      <c r="E19" s="252">
        <v>0</v>
      </c>
      <c r="F19" s="252">
        <v>0</v>
      </c>
      <c r="G19" s="252">
        <v>0</v>
      </c>
      <c r="H19" s="252">
        <v>0</v>
      </c>
      <c r="I19" s="252">
        <v>0</v>
      </c>
      <c r="J19" s="252">
        <v>0</v>
      </c>
      <c r="K19" s="252">
        <v>0</v>
      </c>
      <c r="L19" s="252">
        <v>0</v>
      </c>
      <c r="M19" s="252">
        <v>0</v>
      </c>
      <c r="N19" s="252">
        <v>5.1347618240727906E-6</v>
      </c>
      <c r="O19" s="252">
        <v>1.7060672112578624E-4</v>
      </c>
      <c r="P19" s="252">
        <v>1.1100728573134832E-3</v>
      </c>
      <c r="Q19" s="252">
        <v>8.3475448397530141E-2</v>
      </c>
      <c r="R19" s="252">
        <v>1.338580569164458E-5</v>
      </c>
      <c r="S19" s="252">
        <v>1.5247439424574894E-4</v>
      </c>
      <c r="T19" s="252">
        <v>5.0746824094592078E-5</v>
      </c>
      <c r="U19" s="252">
        <v>1.2331596633474118E-4</v>
      </c>
      <c r="V19" s="252">
        <v>2.2302227036671233E-5</v>
      </c>
      <c r="W19" s="252">
        <v>8.3596547860652153E-5</v>
      </c>
      <c r="X19" s="252">
        <v>0</v>
      </c>
      <c r="Y19" s="252">
        <v>3.6224592473334673E-5</v>
      </c>
      <c r="Z19" s="252">
        <v>7.3235214420501951E-6</v>
      </c>
      <c r="AA19" s="252">
        <v>3.9077579009873963E-4</v>
      </c>
      <c r="AB19" s="252">
        <v>7.7422818052936557E-6</v>
      </c>
      <c r="AC19" s="252">
        <v>0</v>
      </c>
      <c r="AD19" s="252">
        <v>1.1839919702428443E-5</v>
      </c>
      <c r="AE19" s="252">
        <v>3.1334025440863827E-5</v>
      </c>
      <c r="AF19" s="252">
        <v>3.2185665132462783E-4</v>
      </c>
      <c r="AG19" s="252">
        <v>0</v>
      </c>
      <c r="AH19" s="252">
        <v>7.9079473301302862E-3</v>
      </c>
      <c r="AI19" s="252">
        <v>0</v>
      </c>
      <c r="AJ19" s="252">
        <v>1.0522786538166183E-3</v>
      </c>
      <c r="AK19" s="252">
        <v>1.6530614989443107E-3</v>
      </c>
      <c r="AL19" s="252">
        <v>2.8555295636040977E-3</v>
      </c>
      <c r="AM19" s="254">
        <v>0</v>
      </c>
      <c r="AN19" s="249">
        <v>1.0095781648930577E-3</v>
      </c>
    </row>
    <row r="20" spans="1:40">
      <c r="A20" s="151" t="s">
        <v>94</v>
      </c>
      <c r="B20" s="118" t="s">
        <v>95</v>
      </c>
      <c r="C20" s="403">
        <v>0</v>
      </c>
      <c r="D20" s="252">
        <v>0</v>
      </c>
      <c r="E20" s="252">
        <v>0</v>
      </c>
      <c r="F20" s="252">
        <v>0</v>
      </c>
      <c r="G20" s="252">
        <v>1.3143713361899004E-5</v>
      </c>
      <c r="H20" s="252">
        <v>4.0477079044449499E-7</v>
      </c>
      <c r="I20" s="252">
        <v>0</v>
      </c>
      <c r="J20" s="252">
        <v>0</v>
      </c>
      <c r="K20" s="252">
        <v>0</v>
      </c>
      <c r="L20" s="252">
        <v>0</v>
      </c>
      <c r="M20" s="252">
        <v>5.8077157031462533E-5</v>
      </c>
      <c r="N20" s="252">
        <v>1.6602396564502022E-4</v>
      </c>
      <c r="O20" s="252">
        <v>1.8213630775894439E-3</v>
      </c>
      <c r="P20" s="252">
        <v>7.6979102995557366E-3</v>
      </c>
      <c r="Q20" s="252">
        <v>0.21434137018523963</v>
      </c>
      <c r="R20" s="252">
        <v>0.34972826814445962</v>
      </c>
      <c r="S20" s="252">
        <v>0.20411680864463522</v>
      </c>
      <c r="T20" s="252">
        <v>0.44532029703807702</v>
      </c>
      <c r="U20" s="252">
        <v>3.3588186330425131E-2</v>
      </c>
      <c r="V20" s="252">
        <v>1.1820180329435754E-2</v>
      </c>
      <c r="W20" s="252">
        <v>3.5863280922037355E-4</v>
      </c>
      <c r="X20" s="252">
        <v>3.5946999743578068E-6</v>
      </c>
      <c r="Y20" s="252">
        <v>2.0124773596297043E-5</v>
      </c>
      <c r="Z20" s="252">
        <v>0</v>
      </c>
      <c r="AA20" s="252">
        <v>3.3611471085816874E-5</v>
      </c>
      <c r="AB20" s="252">
        <v>6.1078000908427725E-5</v>
      </c>
      <c r="AC20" s="252">
        <v>0</v>
      </c>
      <c r="AD20" s="252">
        <v>5.7289934044008599E-6</v>
      </c>
      <c r="AE20" s="252">
        <v>6.544672860950237E-4</v>
      </c>
      <c r="AF20" s="252">
        <v>1.9699104032316131E-3</v>
      </c>
      <c r="AG20" s="252">
        <v>8.1990383717554002E-4</v>
      </c>
      <c r="AH20" s="252">
        <v>2.9735335688812444E-6</v>
      </c>
      <c r="AI20" s="252">
        <v>0</v>
      </c>
      <c r="AJ20" s="252">
        <v>1.3862538920662752E-2</v>
      </c>
      <c r="AK20" s="252">
        <v>2.9048265845425572E-5</v>
      </c>
      <c r="AL20" s="252">
        <v>5.9659595063321774E-2</v>
      </c>
      <c r="AM20" s="254">
        <v>0</v>
      </c>
      <c r="AN20" s="249">
        <v>6.2841334035699265E-3</v>
      </c>
    </row>
    <row r="21" spans="1:40">
      <c r="A21" s="151" t="s">
        <v>96</v>
      </c>
      <c r="B21" s="118" t="s">
        <v>12</v>
      </c>
      <c r="C21" s="403">
        <v>1.0184171482931097E-4</v>
      </c>
      <c r="D21" s="252">
        <v>6.6682225852698966E-5</v>
      </c>
      <c r="E21" s="252">
        <v>0</v>
      </c>
      <c r="F21" s="252">
        <v>0</v>
      </c>
      <c r="G21" s="252">
        <v>1.0514970689519203E-4</v>
      </c>
      <c r="H21" s="252">
        <v>4.0477079044449499E-7</v>
      </c>
      <c r="I21" s="252">
        <v>0</v>
      </c>
      <c r="J21" s="252">
        <v>0</v>
      </c>
      <c r="K21" s="252">
        <v>3.9045112723240433E-6</v>
      </c>
      <c r="L21" s="252">
        <v>0</v>
      </c>
      <c r="M21" s="252">
        <v>9.1700774260204005E-6</v>
      </c>
      <c r="N21" s="252">
        <v>7.3598252811709998E-5</v>
      </c>
      <c r="O21" s="252">
        <v>4.9296773117989742E-3</v>
      </c>
      <c r="P21" s="252">
        <v>8.1756631748552099E-3</v>
      </c>
      <c r="Q21" s="252">
        <v>1.1349603057924139E-2</v>
      </c>
      <c r="R21" s="252">
        <v>2.2193665836746715E-3</v>
      </c>
      <c r="S21" s="252">
        <v>6.9355961417348941E-2</v>
      </c>
      <c r="T21" s="252">
        <v>7.8657577346617717E-3</v>
      </c>
      <c r="U21" s="252">
        <v>4.1418750192681195E-2</v>
      </c>
      <c r="V21" s="252">
        <v>3.4727753528530919E-4</v>
      </c>
      <c r="W21" s="252">
        <v>4.8612659195330756E-3</v>
      </c>
      <c r="X21" s="252">
        <v>1.5976444330479142E-6</v>
      </c>
      <c r="Y21" s="252">
        <v>1.006238679814852E-4</v>
      </c>
      <c r="Z21" s="252">
        <v>0</v>
      </c>
      <c r="AA21" s="252">
        <v>1.1068019771693234E-4</v>
      </c>
      <c r="AB21" s="252">
        <v>1.7205070678430347E-6</v>
      </c>
      <c r="AC21" s="252">
        <v>1.6438471181716173E-5</v>
      </c>
      <c r="AD21" s="252">
        <v>1.2527398910956548E-4</v>
      </c>
      <c r="AE21" s="252">
        <v>4.3158185984586024E-5</v>
      </c>
      <c r="AF21" s="252">
        <v>7.9633366503645969E-4</v>
      </c>
      <c r="AG21" s="252">
        <v>4.2082427836310869E-4</v>
      </c>
      <c r="AH21" s="252">
        <v>6.8060879465504039E-5</v>
      </c>
      <c r="AI21" s="252">
        <v>0</v>
      </c>
      <c r="AJ21" s="252">
        <v>5.975541345018257E-3</v>
      </c>
      <c r="AK21" s="252">
        <v>6.2399978482766041E-5</v>
      </c>
      <c r="AL21" s="252">
        <v>0</v>
      </c>
      <c r="AM21" s="254">
        <v>1.4219166818646892E-4</v>
      </c>
      <c r="AN21" s="249">
        <v>1.3180865869566929E-3</v>
      </c>
    </row>
    <row r="22" spans="1:40">
      <c r="A22" s="151" t="s">
        <v>97</v>
      </c>
      <c r="B22" s="118" t="s">
        <v>479</v>
      </c>
      <c r="C22" s="403">
        <v>0</v>
      </c>
      <c r="D22" s="252">
        <v>0</v>
      </c>
      <c r="E22" s="252">
        <v>9.8540289839839184E-6</v>
      </c>
      <c r="F22" s="252">
        <v>0</v>
      </c>
      <c r="G22" s="252">
        <v>0</v>
      </c>
      <c r="H22" s="252">
        <v>3.2381663235559599E-6</v>
      </c>
      <c r="I22" s="252">
        <v>5.1275679747881429E-6</v>
      </c>
      <c r="J22" s="252">
        <v>0</v>
      </c>
      <c r="K22" s="252">
        <v>1.5618045089296173E-5</v>
      </c>
      <c r="L22" s="252">
        <v>0</v>
      </c>
      <c r="M22" s="252">
        <v>0</v>
      </c>
      <c r="N22" s="252">
        <v>1.3692698197527441E-5</v>
      </c>
      <c r="O22" s="252">
        <v>5.4531828670342628E-5</v>
      </c>
      <c r="P22" s="252">
        <v>2.5761184452422604E-5</v>
      </c>
      <c r="Q22" s="252">
        <v>0</v>
      </c>
      <c r="R22" s="252">
        <v>1.338580569164458E-5</v>
      </c>
      <c r="S22" s="252">
        <v>1.3258642977891213E-5</v>
      </c>
      <c r="T22" s="252">
        <v>5.1592604496168617E-3</v>
      </c>
      <c r="U22" s="252">
        <v>6.1657983167370594E-4</v>
      </c>
      <c r="V22" s="252">
        <v>1.2744129735240705E-5</v>
      </c>
      <c r="W22" s="252">
        <v>8.989343068651946E-4</v>
      </c>
      <c r="X22" s="252">
        <v>3.9941110826197856E-6</v>
      </c>
      <c r="Y22" s="252">
        <v>0</v>
      </c>
      <c r="Z22" s="252">
        <v>1.7088216698117122E-5</v>
      </c>
      <c r="AA22" s="252">
        <v>1.4666823746538272E-4</v>
      </c>
      <c r="AB22" s="252">
        <v>9.8929156400974489E-5</v>
      </c>
      <c r="AC22" s="252">
        <v>5.4120505121342469E-5</v>
      </c>
      <c r="AD22" s="252">
        <v>4.2012618298939639E-5</v>
      </c>
      <c r="AE22" s="252">
        <v>8.7498788023544267E-5</v>
      </c>
      <c r="AF22" s="252">
        <v>1.2634258225037494E-3</v>
      </c>
      <c r="AG22" s="252">
        <v>5.1803596576613683E-5</v>
      </c>
      <c r="AH22" s="252">
        <v>1.8832379269581214E-5</v>
      </c>
      <c r="AI22" s="252">
        <v>3.1663605851434361E-5</v>
      </c>
      <c r="AJ22" s="252">
        <v>8.1395770434595561E-4</v>
      </c>
      <c r="AK22" s="252">
        <v>4.4110329617127717E-5</v>
      </c>
      <c r="AL22" s="252">
        <v>0</v>
      </c>
      <c r="AM22" s="254">
        <v>0</v>
      </c>
      <c r="AN22" s="249">
        <v>1.9058586365998579E-4</v>
      </c>
    </row>
    <row r="23" spans="1:40">
      <c r="A23" s="151" t="s">
        <v>98</v>
      </c>
      <c r="B23" s="118" t="s">
        <v>35</v>
      </c>
      <c r="C23" s="403">
        <v>1.9211050751892752E-4</v>
      </c>
      <c r="D23" s="252">
        <v>0</v>
      </c>
      <c r="E23" s="252">
        <v>0</v>
      </c>
      <c r="F23" s="252">
        <v>0</v>
      </c>
      <c r="G23" s="252">
        <v>0</v>
      </c>
      <c r="H23" s="252">
        <v>0</v>
      </c>
      <c r="I23" s="252">
        <v>0</v>
      </c>
      <c r="J23" s="252">
        <v>0</v>
      </c>
      <c r="K23" s="252">
        <v>0</v>
      </c>
      <c r="L23" s="252">
        <v>0</v>
      </c>
      <c r="M23" s="252">
        <v>0</v>
      </c>
      <c r="N23" s="252">
        <v>0</v>
      </c>
      <c r="O23" s="252">
        <v>0</v>
      </c>
      <c r="P23" s="252">
        <v>1.4285747741797991E-4</v>
      </c>
      <c r="Q23" s="252">
        <v>0</v>
      </c>
      <c r="R23" s="252">
        <v>0</v>
      </c>
      <c r="S23" s="252">
        <v>0</v>
      </c>
      <c r="T23" s="252">
        <v>0</v>
      </c>
      <c r="U23" s="252">
        <v>7.8043592194099329E-2</v>
      </c>
      <c r="V23" s="252">
        <v>0</v>
      </c>
      <c r="W23" s="252">
        <v>0</v>
      </c>
      <c r="X23" s="252">
        <v>0</v>
      </c>
      <c r="Y23" s="252">
        <v>0</v>
      </c>
      <c r="Z23" s="252">
        <v>0</v>
      </c>
      <c r="AA23" s="252">
        <v>0</v>
      </c>
      <c r="AB23" s="252">
        <v>0</v>
      </c>
      <c r="AC23" s="252">
        <v>0</v>
      </c>
      <c r="AD23" s="252">
        <v>1.9967451678805132E-3</v>
      </c>
      <c r="AE23" s="252">
        <v>0</v>
      </c>
      <c r="AF23" s="252">
        <v>4.3139868561866941E-4</v>
      </c>
      <c r="AG23" s="252">
        <v>1.0232809200318751E-5</v>
      </c>
      <c r="AH23" s="252">
        <v>0</v>
      </c>
      <c r="AI23" s="252">
        <v>0</v>
      </c>
      <c r="AJ23" s="252">
        <v>1.2082668445043392E-2</v>
      </c>
      <c r="AK23" s="252">
        <v>4.8951707258031979E-5</v>
      </c>
      <c r="AL23" s="252">
        <v>0</v>
      </c>
      <c r="AM23" s="254">
        <v>0</v>
      </c>
      <c r="AN23" s="249">
        <v>9.4112555781971979E-4</v>
      </c>
    </row>
    <row r="24" spans="1:40">
      <c r="A24" s="151" t="s">
        <v>99</v>
      </c>
      <c r="B24" s="118" t="s">
        <v>25</v>
      </c>
      <c r="C24" s="403">
        <v>1.4373569297500481E-3</v>
      </c>
      <c r="D24" s="252">
        <v>1.800420098022872E-3</v>
      </c>
      <c r="E24" s="252">
        <v>6.4664327977121136E-3</v>
      </c>
      <c r="F24" s="252">
        <v>1.4367546248474035E-2</v>
      </c>
      <c r="G24" s="252">
        <v>5.2279119896953283E-3</v>
      </c>
      <c r="H24" s="252">
        <v>8.3504214068699323E-4</v>
      </c>
      <c r="I24" s="252">
        <v>2.9345465948018293E-4</v>
      </c>
      <c r="J24" s="252">
        <v>4.2355871503665048E-4</v>
      </c>
      <c r="K24" s="252">
        <v>4.8142623987755453E-3</v>
      </c>
      <c r="L24" s="252">
        <v>7.5480081004337968E-3</v>
      </c>
      <c r="M24" s="252">
        <v>3.1049882164505077E-2</v>
      </c>
      <c r="N24" s="252">
        <v>2.6700761485178509E-4</v>
      </c>
      <c r="O24" s="252">
        <v>2.0254679220412978E-4</v>
      </c>
      <c r="P24" s="252">
        <v>7.7751938529130045E-4</v>
      </c>
      <c r="Q24" s="252">
        <v>1.4995589532490444E-3</v>
      </c>
      <c r="R24" s="252">
        <v>1.1859823842797098E-3</v>
      </c>
      <c r="S24" s="252">
        <v>1.0474327952534057E-3</v>
      </c>
      <c r="T24" s="252">
        <v>1.8776324914999069E-3</v>
      </c>
      <c r="U24" s="252">
        <v>1.1252581928045133E-3</v>
      </c>
      <c r="V24" s="252">
        <v>3.2096090738203714E-2</v>
      </c>
      <c r="W24" s="252">
        <v>1.8955788644766059E-3</v>
      </c>
      <c r="X24" s="252">
        <v>5.6149213599468945E-3</v>
      </c>
      <c r="Y24" s="252">
        <v>2.6645200241497283E-3</v>
      </c>
      <c r="Z24" s="252">
        <v>4.484436296348736E-3</v>
      </c>
      <c r="AA24" s="252">
        <v>6.3434012703778029E-3</v>
      </c>
      <c r="AB24" s="252">
        <v>2.1026316876109726E-2</v>
      </c>
      <c r="AC24" s="252">
        <v>8.4721351474998727E-5</v>
      </c>
      <c r="AD24" s="252">
        <v>1.5750912533166097E-3</v>
      </c>
      <c r="AE24" s="252">
        <v>1.4427840695449827E-2</v>
      </c>
      <c r="AF24" s="252">
        <v>6.9596116057939117E-3</v>
      </c>
      <c r="AG24" s="252">
        <v>1.3477249267394817E-2</v>
      </c>
      <c r="AH24" s="252">
        <v>4.9420127914806284E-3</v>
      </c>
      <c r="AI24" s="252">
        <v>4.7479576974225828E-2</v>
      </c>
      <c r="AJ24" s="252">
        <v>6.0166873550978077E-3</v>
      </c>
      <c r="AK24" s="252">
        <v>4.9322879543834642E-3</v>
      </c>
      <c r="AL24" s="252">
        <v>0.18944906025651367</v>
      </c>
      <c r="AM24" s="254">
        <v>5.5021993341720584E-4</v>
      </c>
      <c r="AN24" s="249">
        <v>5.5266218976645718E-3</v>
      </c>
    </row>
    <row r="25" spans="1:40">
      <c r="A25" s="151" t="s">
        <v>100</v>
      </c>
      <c r="B25" s="118" t="s">
        <v>26</v>
      </c>
      <c r="C25" s="403">
        <v>1.6456695282645478E-3</v>
      </c>
      <c r="D25" s="252">
        <v>9.6689227486413494E-4</v>
      </c>
      <c r="E25" s="252">
        <v>2.8248216420753897E-4</v>
      </c>
      <c r="F25" s="252">
        <v>1.2207719034651142E-3</v>
      </c>
      <c r="G25" s="252">
        <v>1.3242291212113245E-3</v>
      </c>
      <c r="H25" s="252">
        <v>5.3672606812940041E-4</v>
      </c>
      <c r="I25" s="252">
        <v>1.0018478966124525E-4</v>
      </c>
      <c r="J25" s="252">
        <v>1.7700961225412259E-4</v>
      </c>
      <c r="K25" s="252">
        <v>1.6750353358270145E-3</v>
      </c>
      <c r="L25" s="252">
        <v>1.5957456434831866E-3</v>
      </c>
      <c r="M25" s="252">
        <v>1.2929809170688763E-3</v>
      </c>
      <c r="N25" s="252">
        <v>4.9122554783629692E-4</v>
      </c>
      <c r="O25" s="252">
        <v>2.4305615064495572E-4</v>
      </c>
      <c r="P25" s="252">
        <v>2.9976650999182669E-4</v>
      </c>
      <c r="Q25" s="252">
        <v>2.3522493384298736E-4</v>
      </c>
      <c r="R25" s="252">
        <v>5.0598345514416508E-4</v>
      </c>
      <c r="S25" s="252">
        <v>3.5798336040306273E-4</v>
      </c>
      <c r="T25" s="252">
        <v>4.0597459275673663E-4</v>
      </c>
      <c r="U25" s="252">
        <v>4.1619138637975154E-4</v>
      </c>
      <c r="V25" s="252">
        <v>5.6074170835059098E-4</v>
      </c>
      <c r="W25" s="252">
        <v>2.2220034799324859E-4</v>
      </c>
      <c r="X25" s="252">
        <v>6.6685678635419934E-3</v>
      </c>
      <c r="Y25" s="252">
        <v>1.421614006842423E-2</v>
      </c>
      <c r="Z25" s="252">
        <v>8.3976379202175579E-4</v>
      </c>
      <c r="AA25" s="252">
        <v>1.4503859038243402E-3</v>
      </c>
      <c r="AB25" s="252">
        <v>1.7179263072412702E-3</v>
      </c>
      <c r="AC25" s="252">
        <v>8.6233690823716621E-3</v>
      </c>
      <c r="AD25" s="252">
        <v>3.2983724693603886E-3</v>
      </c>
      <c r="AE25" s="252">
        <v>2.2773333207208955E-3</v>
      </c>
      <c r="AF25" s="252">
        <v>2.9847127321691105E-3</v>
      </c>
      <c r="AG25" s="252">
        <v>3.0263533209942709E-3</v>
      </c>
      <c r="AH25" s="252">
        <v>1.653945449535501E-3</v>
      </c>
      <c r="AI25" s="252">
        <v>6.4118801849154586E-4</v>
      </c>
      <c r="AJ25" s="252">
        <v>7.1333330345834257E-4</v>
      </c>
      <c r="AK25" s="252">
        <v>1.0618754959050014E-3</v>
      </c>
      <c r="AL25" s="252">
        <v>0</v>
      </c>
      <c r="AM25" s="254">
        <v>4.4233973298877611E-3</v>
      </c>
      <c r="AN25" s="249">
        <v>2.3652389055810988E-3</v>
      </c>
    </row>
    <row r="26" spans="1:40">
      <c r="A26" s="151" t="s">
        <v>101</v>
      </c>
      <c r="B26" s="118" t="s">
        <v>812</v>
      </c>
      <c r="C26" s="403">
        <v>2.6108512347150632E-2</v>
      </c>
      <c r="D26" s="252">
        <v>8.3686193445137197E-2</v>
      </c>
      <c r="E26" s="252">
        <v>3.1098220581343913E-2</v>
      </c>
      <c r="F26" s="252">
        <v>5.2352333552446242E-2</v>
      </c>
      <c r="G26" s="252">
        <v>3.8773954417602063E-2</v>
      </c>
      <c r="H26" s="252">
        <v>2.1694904826244043E-2</v>
      </c>
      <c r="I26" s="252">
        <v>8.5677716575652332E-3</v>
      </c>
      <c r="J26" s="252">
        <v>5.7401688545265471E-3</v>
      </c>
      <c r="K26" s="252">
        <v>7.6598702140453084E-2</v>
      </c>
      <c r="L26" s="252">
        <v>7.3586179313490041E-2</v>
      </c>
      <c r="M26" s="252">
        <v>8.3142035329251629E-2</v>
      </c>
      <c r="N26" s="252">
        <v>1.1421421884012576E-2</v>
      </c>
      <c r="O26" s="252">
        <v>8.2015870320195309E-3</v>
      </c>
      <c r="P26" s="252">
        <v>7.5925236358867351E-3</v>
      </c>
      <c r="Q26" s="252">
        <v>7.0493972361070269E-3</v>
      </c>
      <c r="R26" s="252">
        <v>2.7052713302813697E-2</v>
      </c>
      <c r="S26" s="252">
        <v>7.2922536378401672E-3</v>
      </c>
      <c r="T26" s="252">
        <v>4.8209482889862475E-3</v>
      </c>
      <c r="U26" s="252">
        <v>2.4678607762740081E-2</v>
      </c>
      <c r="V26" s="252">
        <v>3.7158696275528084E-2</v>
      </c>
      <c r="W26" s="252">
        <v>5.2615160577749853E-3</v>
      </c>
      <c r="X26" s="252">
        <v>0.16399300870796099</v>
      </c>
      <c r="Y26" s="252">
        <v>8.7164419400281745E-2</v>
      </c>
      <c r="Z26" s="252">
        <v>0.11061202668691214</v>
      </c>
      <c r="AA26" s="252">
        <v>6.2658572300141616E-2</v>
      </c>
      <c r="AB26" s="252">
        <v>1.6251909762845306E-2</v>
      </c>
      <c r="AC26" s="252">
        <v>1.3178342997046892E-2</v>
      </c>
      <c r="AD26" s="252">
        <v>2.7221885060351125E-2</v>
      </c>
      <c r="AE26" s="252">
        <v>1.6152394510751709E-2</v>
      </c>
      <c r="AF26" s="252">
        <v>2.4149710729026854E-2</v>
      </c>
      <c r="AG26" s="252">
        <v>3.0626158385979006E-2</v>
      </c>
      <c r="AH26" s="252">
        <v>3.8459683179910012E-2</v>
      </c>
      <c r="AI26" s="252">
        <v>1.050440124121335E-2</v>
      </c>
      <c r="AJ26" s="252">
        <v>1.3222127753880049E-2</v>
      </c>
      <c r="AK26" s="252">
        <v>5.9644158743393537E-2</v>
      </c>
      <c r="AL26" s="252">
        <v>0</v>
      </c>
      <c r="AM26" s="254">
        <v>4.9365237846476272E-3</v>
      </c>
      <c r="AN26" s="249">
        <v>3.7097907660355235E-2</v>
      </c>
    </row>
    <row r="27" spans="1:40">
      <c r="A27" s="151" t="s">
        <v>102</v>
      </c>
      <c r="B27" s="118" t="s">
        <v>103</v>
      </c>
      <c r="C27" s="403">
        <v>8.332503940579988E-4</v>
      </c>
      <c r="D27" s="252">
        <v>3.3674524055612976E-3</v>
      </c>
      <c r="E27" s="252">
        <v>2.1427038579618363E-3</v>
      </c>
      <c r="F27" s="252">
        <v>1.4555357310545591E-3</v>
      </c>
      <c r="G27" s="252">
        <v>1.2585105544018296E-3</v>
      </c>
      <c r="H27" s="252">
        <v>8.9697207162500096E-4</v>
      </c>
      <c r="I27" s="252">
        <v>4.4018198922027443E-4</v>
      </c>
      <c r="J27" s="252">
        <v>7.9022148327733292E-5</v>
      </c>
      <c r="K27" s="252">
        <v>7.418571417415682E-4</v>
      </c>
      <c r="L27" s="252">
        <v>1.7604327470351797E-3</v>
      </c>
      <c r="M27" s="252">
        <v>6.6635895962414906E-4</v>
      </c>
      <c r="N27" s="252">
        <v>1.7458190201847487E-4</v>
      </c>
      <c r="O27" s="252">
        <v>1.8930334809847513E-4</v>
      </c>
      <c r="P27" s="252">
        <v>1.9203792046351397E-4</v>
      </c>
      <c r="Q27" s="252">
        <v>1.5436636283446044E-4</v>
      </c>
      <c r="R27" s="252">
        <v>5.8094396701737481E-4</v>
      </c>
      <c r="S27" s="252">
        <v>1.988796446683682E-4</v>
      </c>
      <c r="T27" s="252">
        <v>1.1840925622071485E-4</v>
      </c>
      <c r="U27" s="252">
        <v>5.3950735271449275E-4</v>
      </c>
      <c r="V27" s="252">
        <v>4.5878867046866535E-4</v>
      </c>
      <c r="W27" s="252">
        <v>7.686539725369055E-4</v>
      </c>
      <c r="X27" s="252">
        <v>9.3661904887433966E-4</v>
      </c>
      <c r="Y27" s="252">
        <v>7.9577379754477762E-2</v>
      </c>
      <c r="Z27" s="252">
        <v>7.479756566147266E-3</v>
      </c>
      <c r="AA27" s="252">
        <v>3.4762409338149392E-3</v>
      </c>
      <c r="AB27" s="252">
        <v>1.9140641129753761E-3</v>
      </c>
      <c r="AC27" s="252">
        <v>7.6932045130431682E-4</v>
      </c>
      <c r="AD27" s="252">
        <v>4.0675853171246107E-3</v>
      </c>
      <c r="AE27" s="252">
        <v>3.0358532196006743E-3</v>
      </c>
      <c r="AF27" s="252">
        <v>4.3933740608155221E-3</v>
      </c>
      <c r="AG27" s="252">
        <v>9.1084792894337296E-3</v>
      </c>
      <c r="AH27" s="252">
        <v>7.9152159677431076E-3</v>
      </c>
      <c r="AI27" s="252">
        <v>2.8813881324805269E-3</v>
      </c>
      <c r="AJ27" s="252">
        <v>1.1296820391147823E-3</v>
      </c>
      <c r="AK27" s="252">
        <v>8.414314339891607E-3</v>
      </c>
      <c r="AL27" s="252">
        <v>0</v>
      </c>
      <c r="AM27" s="254">
        <v>7.8823642146846895E-4</v>
      </c>
      <c r="AN27" s="249">
        <v>3.1360037565870392E-3</v>
      </c>
    </row>
    <row r="28" spans="1:40">
      <c r="A28" s="151" t="s">
        <v>104</v>
      </c>
      <c r="B28" s="118" t="s">
        <v>105</v>
      </c>
      <c r="C28" s="403">
        <v>3.8422101503785504E-4</v>
      </c>
      <c r="D28" s="252">
        <v>3.6341813089720934E-3</v>
      </c>
      <c r="E28" s="252">
        <v>1.7928858290304074E-3</v>
      </c>
      <c r="F28" s="252">
        <v>9.8600807587566905E-4</v>
      </c>
      <c r="G28" s="252">
        <v>8.0833837175678868E-4</v>
      </c>
      <c r="H28" s="252">
        <v>1.2839329472899381E-3</v>
      </c>
      <c r="I28" s="252">
        <v>8.2829944208116149E-6</v>
      </c>
      <c r="J28" s="252">
        <v>1.2643543732437327E-5</v>
      </c>
      <c r="K28" s="252">
        <v>2.8776248077028196E-3</v>
      </c>
      <c r="L28" s="252">
        <v>2.827731860439443E-4</v>
      </c>
      <c r="M28" s="252">
        <v>8.5587389309523738E-5</v>
      </c>
      <c r="N28" s="252">
        <v>4.9636030966036976E-5</v>
      </c>
      <c r="O28" s="252">
        <v>1.1373781408385749E-4</v>
      </c>
      <c r="P28" s="252">
        <v>1.8735406874489168E-5</v>
      </c>
      <c r="Q28" s="252">
        <v>1.3231402528668038E-4</v>
      </c>
      <c r="R28" s="252">
        <v>6.9338473482718924E-4</v>
      </c>
      <c r="S28" s="252">
        <v>1.5247439424574894E-4</v>
      </c>
      <c r="T28" s="252">
        <v>1.5224047228377623E-4</v>
      </c>
      <c r="U28" s="252">
        <v>1.8651539908129606E-3</v>
      </c>
      <c r="V28" s="252">
        <v>5.5755567591678082E-4</v>
      </c>
      <c r="W28" s="252">
        <v>2.4749644624199136E-3</v>
      </c>
      <c r="X28" s="252">
        <v>1.5984432552644381E-2</v>
      </c>
      <c r="Y28" s="252">
        <v>3.2119138659690077E-3</v>
      </c>
      <c r="Z28" s="252">
        <v>0</v>
      </c>
      <c r="AA28" s="252">
        <v>2.2224312093712855E-3</v>
      </c>
      <c r="AB28" s="252">
        <v>8.470056294991259E-3</v>
      </c>
      <c r="AC28" s="252">
        <v>4.2234225959178468E-5</v>
      </c>
      <c r="AD28" s="252">
        <v>1.3819477890095754E-2</v>
      </c>
      <c r="AE28" s="252">
        <v>1.0720375156965731E-2</v>
      </c>
      <c r="AF28" s="252">
        <v>4.1145957375840564E-2</v>
      </c>
      <c r="AG28" s="252">
        <v>1.0683692355707796E-2</v>
      </c>
      <c r="AH28" s="252">
        <v>1.0619149159712453E-2</v>
      </c>
      <c r="AI28" s="252">
        <v>9.4990817554303089E-5</v>
      </c>
      <c r="AJ28" s="252">
        <v>2.8431485578730852E-3</v>
      </c>
      <c r="AK28" s="252">
        <v>2.5271453354671257E-2</v>
      </c>
      <c r="AL28" s="252">
        <v>0</v>
      </c>
      <c r="AM28" s="254">
        <v>1.4262442543747122E-2</v>
      </c>
      <c r="AN28" s="249">
        <v>6.9491245958477549E-3</v>
      </c>
    </row>
    <row r="29" spans="1:40">
      <c r="A29" s="151" t="s">
        <v>106</v>
      </c>
      <c r="B29" s="118" t="s">
        <v>27</v>
      </c>
      <c r="C29" s="403">
        <v>6.3993630263654316E-2</v>
      </c>
      <c r="D29" s="252">
        <v>6.1681058913746539E-3</v>
      </c>
      <c r="E29" s="252">
        <v>4.0391117359295417E-2</v>
      </c>
      <c r="F29" s="252">
        <v>5.6390271386984693E-2</v>
      </c>
      <c r="G29" s="252">
        <v>3.6946978260298101E-2</v>
      </c>
      <c r="H29" s="252">
        <v>5.1996855740499828E-3</v>
      </c>
      <c r="I29" s="252">
        <v>2.3551314136507693E-3</v>
      </c>
      <c r="J29" s="252">
        <v>2.9870372067883188E-3</v>
      </c>
      <c r="K29" s="252">
        <v>1.2826319529584481E-2</v>
      </c>
      <c r="L29" s="252">
        <v>5.363189355783865E-3</v>
      </c>
      <c r="M29" s="252">
        <v>6.8958982243673408E-3</v>
      </c>
      <c r="N29" s="252">
        <v>4.9909884929987521E-3</v>
      </c>
      <c r="O29" s="252">
        <v>5.3978720122400585E-3</v>
      </c>
      <c r="P29" s="252">
        <v>8.6557579760139954E-3</v>
      </c>
      <c r="Q29" s="252">
        <v>1.3194648632755072E-2</v>
      </c>
      <c r="R29" s="252">
        <v>1.1059352662436753E-2</v>
      </c>
      <c r="S29" s="252">
        <v>1.1084225529517053E-2</v>
      </c>
      <c r="T29" s="252">
        <v>1.1045892044589542E-2</v>
      </c>
      <c r="U29" s="252">
        <v>1.954558066405648E-2</v>
      </c>
      <c r="V29" s="252">
        <v>2.4599356421448372E-2</v>
      </c>
      <c r="W29" s="252">
        <v>2.2078897770469213E-2</v>
      </c>
      <c r="X29" s="252">
        <v>2.3868807829735836E-3</v>
      </c>
      <c r="Y29" s="252">
        <v>8.8549003823706982E-3</v>
      </c>
      <c r="Z29" s="252">
        <v>9.6548424344361748E-3</v>
      </c>
      <c r="AA29" s="252">
        <v>6.9528213774388264E-3</v>
      </c>
      <c r="AB29" s="252">
        <v>5.0686138218655804E-3</v>
      </c>
      <c r="AC29" s="252">
        <v>2.0510154043648946E-3</v>
      </c>
      <c r="AD29" s="252">
        <v>1.1821968856427988E-2</v>
      </c>
      <c r="AE29" s="252">
        <v>5.826946315946299E-3</v>
      </c>
      <c r="AF29" s="252">
        <v>7.1202322291127034E-3</v>
      </c>
      <c r="AG29" s="252">
        <v>1.124138045712517E-2</v>
      </c>
      <c r="AH29" s="252">
        <v>4.3875809379317822E-2</v>
      </c>
      <c r="AI29" s="252">
        <v>3.1307390285605724E-2</v>
      </c>
      <c r="AJ29" s="252">
        <v>1.4179485414146813E-2</v>
      </c>
      <c r="AK29" s="252">
        <v>4.1798302828171437E-2</v>
      </c>
      <c r="AL29" s="252">
        <v>0.3153020892151327</v>
      </c>
      <c r="AM29" s="254">
        <v>1.8206715774310911E-3</v>
      </c>
      <c r="AN29" s="249">
        <v>1.4472146645686499E-2</v>
      </c>
    </row>
    <row r="30" spans="1:40">
      <c r="A30" s="151" t="s">
        <v>107</v>
      </c>
      <c r="B30" s="118" t="s">
        <v>28</v>
      </c>
      <c r="C30" s="403">
        <v>4.4671479459220493E-3</v>
      </c>
      <c r="D30" s="252">
        <v>1.6603874237322042E-2</v>
      </c>
      <c r="E30" s="252">
        <v>4.3127800186569618E-3</v>
      </c>
      <c r="F30" s="252">
        <v>1.0939994365668138E-2</v>
      </c>
      <c r="G30" s="252">
        <v>5.3922084067190663E-3</v>
      </c>
      <c r="H30" s="252">
        <v>1.1730257507081465E-3</v>
      </c>
      <c r="I30" s="252">
        <v>1.4187586157933037E-3</v>
      </c>
      <c r="J30" s="252">
        <v>2.4970998871563723E-4</v>
      </c>
      <c r="K30" s="252">
        <v>3.6897631523462207E-3</v>
      </c>
      <c r="L30" s="252">
        <v>2.0056536539724882E-3</v>
      </c>
      <c r="M30" s="252">
        <v>4.175441921314622E-3</v>
      </c>
      <c r="N30" s="252">
        <v>1.8313983839192951E-3</v>
      </c>
      <c r="O30" s="252">
        <v>9.4807479274009972E-4</v>
      </c>
      <c r="P30" s="252">
        <v>1.4777552172253331E-3</v>
      </c>
      <c r="Q30" s="252">
        <v>2.2419876506909733E-3</v>
      </c>
      <c r="R30" s="252">
        <v>1.5447219768157845E-3</v>
      </c>
      <c r="S30" s="252">
        <v>1.5313732639464352E-3</v>
      </c>
      <c r="T30" s="252">
        <v>1.8268856674053149E-3</v>
      </c>
      <c r="U30" s="252">
        <v>2.8670962172827326E-3</v>
      </c>
      <c r="V30" s="252">
        <v>7.1016662949628826E-3</v>
      </c>
      <c r="W30" s="252">
        <v>4.3253070996991973E-3</v>
      </c>
      <c r="X30" s="252">
        <v>7.3915019694961752E-3</v>
      </c>
      <c r="Y30" s="252">
        <v>6.830348158583216E-3</v>
      </c>
      <c r="Z30" s="252">
        <v>9.9966067683985166E-3</v>
      </c>
      <c r="AA30" s="252">
        <v>9.4434653358787517E-3</v>
      </c>
      <c r="AB30" s="252">
        <v>6.6734167893961707E-2</v>
      </c>
      <c r="AC30" s="252">
        <v>6.6694165278458853E-2</v>
      </c>
      <c r="AD30" s="252">
        <v>1.6208468139730915E-2</v>
      </c>
      <c r="AE30" s="252">
        <v>3.9865157273159396E-3</v>
      </c>
      <c r="AF30" s="252">
        <v>8.1799591002044997E-3</v>
      </c>
      <c r="AG30" s="252">
        <v>4.3527812135855893E-3</v>
      </c>
      <c r="AH30" s="252">
        <v>5.3335280447166589E-3</v>
      </c>
      <c r="AI30" s="252">
        <v>1.4185295421442593E-2</v>
      </c>
      <c r="AJ30" s="252">
        <v>8.3269747131287947E-3</v>
      </c>
      <c r="AK30" s="252">
        <v>6.1431702954585186E-3</v>
      </c>
      <c r="AL30" s="252">
        <v>0</v>
      </c>
      <c r="AM30" s="254">
        <v>1.3990423700259963E-2</v>
      </c>
      <c r="AN30" s="249">
        <v>1.2908435998054888E-2</v>
      </c>
    </row>
    <row r="31" spans="1:40">
      <c r="A31" s="151" t="s">
        <v>108</v>
      </c>
      <c r="B31" s="118" t="s">
        <v>29</v>
      </c>
      <c r="C31" s="403">
        <v>2.43031364933583E-4</v>
      </c>
      <c r="D31" s="252">
        <v>1.0335745007168339E-2</v>
      </c>
      <c r="E31" s="252">
        <v>2.2653317742069696E-3</v>
      </c>
      <c r="F31" s="252">
        <v>3.3336463517701191E-3</v>
      </c>
      <c r="G31" s="252">
        <v>1.8434057990063353E-3</v>
      </c>
      <c r="H31" s="252">
        <v>5.5251212895673571E-4</v>
      </c>
      <c r="I31" s="252">
        <v>2.2679627580793709E-4</v>
      </c>
      <c r="J31" s="252">
        <v>2.8447973397983988E-4</v>
      </c>
      <c r="K31" s="252">
        <v>1.9014969896218091E-3</v>
      </c>
      <c r="L31" s="252">
        <v>7.1711279980744282E-4</v>
      </c>
      <c r="M31" s="252">
        <v>3.9431332931887721E-4</v>
      </c>
      <c r="N31" s="252">
        <v>1.2323428377774698E-3</v>
      </c>
      <c r="O31" s="252">
        <v>6.0530329824080322E-4</v>
      </c>
      <c r="P31" s="252">
        <v>5.8313953896847531E-4</v>
      </c>
      <c r="Q31" s="252">
        <v>5.5130843869450165E-4</v>
      </c>
      <c r="R31" s="252">
        <v>4.4440874896260003E-4</v>
      </c>
      <c r="S31" s="252">
        <v>6.23156219960887E-4</v>
      </c>
      <c r="T31" s="252">
        <v>6.4279310519816638E-4</v>
      </c>
      <c r="U31" s="252">
        <v>4.6243487375527946E-4</v>
      </c>
      <c r="V31" s="252">
        <v>2.2620830280052251E-3</v>
      </c>
      <c r="W31" s="252">
        <v>3.1564029889203813E-3</v>
      </c>
      <c r="X31" s="252">
        <v>4.2972641137906274E-3</v>
      </c>
      <c r="Y31" s="252">
        <v>6.6411752867780237E-4</v>
      </c>
      <c r="Z31" s="252">
        <v>8.055873586255215E-4</v>
      </c>
      <c r="AA31" s="252">
        <v>2.4761808405787556E-2</v>
      </c>
      <c r="AB31" s="252">
        <v>1.58518918695718E-2</v>
      </c>
      <c r="AC31" s="252">
        <v>5.3925013764058373E-2</v>
      </c>
      <c r="AD31" s="252">
        <v>2.1166720964793044E-2</v>
      </c>
      <c r="AE31" s="252">
        <v>2.4174496231640034E-2</v>
      </c>
      <c r="AF31" s="252">
        <v>2.3348453826494034E-3</v>
      </c>
      <c r="AG31" s="252">
        <v>4.3361528986350711E-3</v>
      </c>
      <c r="AH31" s="252">
        <v>2.3244111907944686E-2</v>
      </c>
      <c r="AI31" s="252">
        <v>1.3037489709328099E-2</v>
      </c>
      <c r="AJ31" s="252">
        <v>9.2774068073425663E-3</v>
      </c>
      <c r="AK31" s="252">
        <v>2.0486558452910877E-2</v>
      </c>
      <c r="AL31" s="252">
        <v>0</v>
      </c>
      <c r="AM31" s="254">
        <v>1.0630372758549275E-2</v>
      </c>
      <c r="AN31" s="249">
        <v>1.3345819395653906E-2</v>
      </c>
    </row>
    <row r="32" spans="1:40">
      <c r="A32" s="151" t="s">
        <v>109</v>
      </c>
      <c r="B32" s="118" t="s">
        <v>110</v>
      </c>
      <c r="C32" s="403">
        <v>9.6451047696641312E-2</v>
      </c>
      <c r="D32" s="252">
        <v>0.13113059713933251</v>
      </c>
      <c r="E32" s="252">
        <v>5.9949722554339495E-2</v>
      </c>
      <c r="F32" s="252">
        <v>4.0895858766081324E-2</v>
      </c>
      <c r="G32" s="252">
        <v>4.4655766147051863E-2</v>
      </c>
      <c r="H32" s="252">
        <v>9.0061500873900129E-3</v>
      </c>
      <c r="I32" s="252">
        <v>1.849237668692056E-2</v>
      </c>
      <c r="J32" s="252">
        <v>2.2031374953772045E-3</v>
      </c>
      <c r="K32" s="252">
        <v>5.5276166082291481E-2</v>
      </c>
      <c r="L32" s="252">
        <v>2.322631084600308E-2</v>
      </c>
      <c r="M32" s="252">
        <v>6.8317076823851977E-2</v>
      </c>
      <c r="N32" s="252">
        <v>1.2552781072583282E-2</v>
      </c>
      <c r="O32" s="252">
        <v>6.9605984167073059E-3</v>
      </c>
      <c r="P32" s="252">
        <v>9.8595078676999241E-3</v>
      </c>
      <c r="Q32" s="252">
        <v>1.3848867980005881E-2</v>
      </c>
      <c r="R32" s="252">
        <v>8.9176237517736186E-3</v>
      </c>
      <c r="S32" s="252">
        <v>9.9439822334184101E-3</v>
      </c>
      <c r="T32" s="252">
        <v>1.0284689683170662E-2</v>
      </c>
      <c r="U32" s="252">
        <v>1.6724727934149274E-2</v>
      </c>
      <c r="V32" s="252">
        <v>0.12927963806671552</v>
      </c>
      <c r="W32" s="252">
        <v>3.7191054662733168E-2</v>
      </c>
      <c r="X32" s="252">
        <v>3.2670630422505058E-2</v>
      </c>
      <c r="Y32" s="252">
        <v>2.407727913060978E-2</v>
      </c>
      <c r="Z32" s="252">
        <v>8.551920105263415E-2</v>
      </c>
      <c r="AA32" s="252">
        <v>6.5701938227548301E-2</v>
      </c>
      <c r="AB32" s="252">
        <v>6.1336076968604186E-2</v>
      </c>
      <c r="AC32" s="252">
        <v>5.378667770657531E-3</v>
      </c>
      <c r="AD32" s="252">
        <v>8.7340796047452873E-2</v>
      </c>
      <c r="AE32" s="252">
        <v>3.4894871388605767E-2</v>
      </c>
      <c r="AF32" s="252">
        <v>4.4055590736190163E-2</v>
      </c>
      <c r="AG32" s="252">
        <v>4.2543543800900231E-2</v>
      </c>
      <c r="AH32" s="252">
        <v>3.3563264569818896E-2</v>
      </c>
      <c r="AI32" s="252">
        <v>7.7156291558482679E-2</v>
      </c>
      <c r="AJ32" s="252">
        <v>2.8972087117102766E-2</v>
      </c>
      <c r="AK32" s="252">
        <v>4.0321682647695638E-2</v>
      </c>
      <c r="AL32" s="252">
        <v>0.10721948858594821</v>
      </c>
      <c r="AM32" s="254">
        <v>5.3256961982275502E-2</v>
      </c>
      <c r="AN32" s="249">
        <v>3.7170893095527215E-2</v>
      </c>
    </row>
    <row r="33" spans="1:40">
      <c r="A33" s="151" t="s">
        <v>111</v>
      </c>
      <c r="B33" s="118" t="s">
        <v>112</v>
      </c>
      <c r="C33" s="403">
        <v>2.1386760114155304E-3</v>
      </c>
      <c r="D33" s="252">
        <v>8.068549328176574E-3</v>
      </c>
      <c r="E33" s="252">
        <v>3.1910630526467924E-3</v>
      </c>
      <c r="F33" s="252">
        <v>2.3476382758944501E-3</v>
      </c>
      <c r="G33" s="252">
        <v>2.0668489261586181E-3</v>
      </c>
      <c r="H33" s="252">
        <v>1.3636727930075036E-3</v>
      </c>
      <c r="I33" s="252">
        <v>3.1317607476782965E-4</v>
      </c>
      <c r="J33" s="252">
        <v>2.3706644498319989E-4</v>
      </c>
      <c r="K33" s="252">
        <v>2.0576774405147709E-3</v>
      </c>
      <c r="L33" s="252">
        <v>8.3881837908075644E-4</v>
      </c>
      <c r="M33" s="252">
        <v>5.440912606105438E-4</v>
      </c>
      <c r="N33" s="252">
        <v>1.4240406125428538E-3</v>
      </c>
      <c r="O33" s="252">
        <v>1.0890785211591285E-3</v>
      </c>
      <c r="P33" s="252">
        <v>2.0749463113496755E-3</v>
      </c>
      <c r="Q33" s="252">
        <v>1.4113496030579242E-3</v>
      </c>
      <c r="R33" s="252">
        <v>1.0628329719165797E-3</v>
      </c>
      <c r="S33" s="252">
        <v>1.9887964466836819E-3</v>
      </c>
      <c r="T33" s="252">
        <v>3.4169528223692001E-3</v>
      </c>
      <c r="U33" s="252">
        <v>1.4952060918087368E-3</v>
      </c>
      <c r="V33" s="252">
        <v>2.5456399146143306E-3</v>
      </c>
      <c r="W33" s="252">
        <v>4.5095090168466951E-3</v>
      </c>
      <c r="X33" s="252">
        <v>3.8914624277964567E-3</v>
      </c>
      <c r="Y33" s="252">
        <v>1.1467095995170054E-2</v>
      </c>
      <c r="Z33" s="252">
        <v>5.8588171536401567E-3</v>
      </c>
      <c r="AA33" s="252">
        <v>3.9416749309012664E-2</v>
      </c>
      <c r="AB33" s="252">
        <v>4.3616574676888772E-2</v>
      </c>
      <c r="AC33" s="252">
        <v>2.933887756601374E-3</v>
      </c>
      <c r="AD33" s="252">
        <v>6.3901192432687191E-3</v>
      </c>
      <c r="AE33" s="252">
        <v>0.22128916457576095</v>
      </c>
      <c r="AF33" s="252">
        <v>1.7418414262126702E-2</v>
      </c>
      <c r="AG33" s="252">
        <v>1.2230765196680989E-2</v>
      </c>
      <c r="AH33" s="252">
        <v>1.0157921063917096E-2</v>
      </c>
      <c r="AI33" s="252">
        <v>3.4679564308783481E-2</v>
      </c>
      <c r="AJ33" s="252">
        <v>3.3098909712210141E-2</v>
      </c>
      <c r="AK33" s="252">
        <v>2.1996530346024019E-2</v>
      </c>
      <c r="AL33" s="252">
        <v>0</v>
      </c>
      <c r="AM33" s="254">
        <v>5.5275465445879066E-2</v>
      </c>
      <c r="AN33" s="249">
        <v>1.9305567974175122E-2</v>
      </c>
    </row>
    <row r="34" spans="1:40">
      <c r="A34" s="151" t="s">
        <v>113</v>
      </c>
      <c r="B34" s="118" t="s">
        <v>30</v>
      </c>
      <c r="C34" s="403">
        <v>0</v>
      </c>
      <c r="D34" s="252">
        <v>0</v>
      </c>
      <c r="E34" s="252">
        <v>0</v>
      </c>
      <c r="F34" s="252">
        <v>0</v>
      </c>
      <c r="G34" s="252">
        <v>0</v>
      </c>
      <c r="H34" s="252">
        <v>0</v>
      </c>
      <c r="I34" s="252">
        <v>0</v>
      </c>
      <c r="J34" s="252">
        <v>0</v>
      </c>
      <c r="K34" s="252">
        <v>0</v>
      </c>
      <c r="L34" s="252">
        <v>0</v>
      </c>
      <c r="M34" s="252">
        <v>0</v>
      </c>
      <c r="N34" s="252">
        <v>0</v>
      </c>
      <c r="O34" s="252">
        <v>0</v>
      </c>
      <c r="P34" s="252">
        <v>0</v>
      </c>
      <c r="Q34" s="252">
        <v>0</v>
      </c>
      <c r="R34" s="252">
        <v>0</v>
      </c>
      <c r="S34" s="252">
        <v>0</v>
      </c>
      <c r="T34" s="252">
        <v>0</v>
      </c>
      <c r="U34" s="252">
        <v>0</v>
      </c>
      <c r="V34" s="252">
        <v>0</v>
      </c>
      <c r="W34" s="252">
        <v>0</v>
      </c>
      <c r="X34" s="252">
        <v>0</v>
      </c>
      <c r="Y34" s="252">
        <v>0</v>
      </c>
      <c r="Z34" s="252">
        <v>0</v>
      </c>
      <c r="AA34" s="252">
        <v>0</v>
      </c>
      <c r="AB34" s="252">
        <v>0</v>
      </c>
      <c r="AC34" s="252">
        <v>0</v>
      </c>
      <c r="AD34" s="252">
        <v>0</v>
      </c>
      <c r="AE34" s="252">
        <v>0</v>
      </c>
      <c r="AF34" s="252">
        <v>0</v>
      </c>
      <c r="AG34" s="252">
        <v>0</v>
      </c>
      <c r="AH34" s="252">
        <v>0</v>
      </c>
      <c r="AI34" s="252">
        <v>0</v>
      </c>
      <c r="AJ34" s="252">
        <v>0</v>
      </c>
      <c r="AK34" s="252">
        <v>0</v>
      </c>
      <c r="AL34" s="252">
        <v>0</v>
      </c>
      <c r="AM34" s="254">
        <v>8.4650409419270684E-2</v>
      </c>
      <c r="AN34" s="249">
        <v>6.3010912427003633E-4</v>
      </c>
    </row>
    <row r="35" spans="1:40">
      <c r="A35" s="151" t="s">
        <v>114</v>
      </c>
      <c r="B35" s="118" t="s">
        <v>31</v>
      </c>
      <c r="C35" s="403">
        <v>0</v>
      </c>
      <c r="D35" s="252">
        <v>3.3341112926349483E-5</v>
      </c>
      <c r="E35" s="252">
        <v>1.9872291784367568E-4</v>
      </c>
      <c r="F35" s="252">
        <v>0</v>
      </c>
      <c r="G35" s="252">
        <v>8.5434136852343526E-5</v>
      </c>
      <c r="H35" s="252">
        <v>5.9906076985785258E-5</v>
      </c>
      <c r="I35" s="252">
        <v>5.9164245862940109E-6</v>
      </c>
      <c r="J35" s="252">
        <v>1.2643543732437327E-5</v>
      </c>
      <c r="K35" s="252">
        <v>1.7960751852690599E-4</v>
      </c>
      <c r="L35" s="252">
        <v>2.2621854883515546E-5</v>
      </c>
      <c r="M35" s="252">
        <v>3.0566924753401335E-6</v>
      </c>
      <c r="N35" s="252">
        <v>1.762934892931658E-4</v>
      </c>
      <c r="O35" s="252">
        <v>1.3243444105654639E-4</v>
      </c>
      <c r="P35" s="252">
        <v>1.779863653076471E-4</v>
      </c>
      <c r="Q35" s="252">
        <v>9.5560129373713619E-5</v>
      </c>
      <c r="R35" s="252">
        <v>3.4535378684443017E-4</v>
      </c>
      <c r="S35" s="252">
        <v>3.115781099804435E-4</v>
      </c>
      <c r="T35" s="252">
        <v>7.2737114535581981E-4</v>
      </c>
      <c r="U35" s="252">
        <v>1.2331596633474118E-4</v>
      </c>
      <c r="V35" s="252">
        <v>2.2302227036671233E-5</v>
      </c>
      <c r="W35" s="252">
        <v>1.1254773326693862E-4</v>
      </c>
      <c r="X35" s="252">
        <v>4.0100875269502643E-4</v>
      </c>
      <c r="Y35" s="252">
        <v>6.4399275508150532E-5</v>
      </c>
      <c r="Z35" s="252">
        <v>1.4402925502698718E-4</v>
      </c>
      <c r="AA35" s="252">
        <v>1.779031398885661E-4</v>
      </c>
      <c r="AB35" s="252">
        <v>2.236659188195945E-4</v>
      </c>
      <c r="AC35" s="252">
        <v>1.011598226567149E-6</v>
      </c>
      <c r="AD35" s="252">
        <v>8.234473186592169E-4</v>
      </c>
      <c r="AE35" s="252">
        <v>5.1523779569269479E-3</v>
      </c>
      <c r="AF35" s="252">
        <v>1.0338798742358981E-4</v>
      </c>
      <c r="AG35" s="252">
        <v>1.9186517250597659E-6</v>
      </c>
      <c r="AH35" s="252">
        <v>1.4107764821247681E-4</v>
      </c>
      <c r="AI35" s="252">
        <v>0</v>
      </c>
      <c r="AJ35" s="252">
        <v>4.8519700994796458E-4</v>
      </c>
      <c r="AK35" s="252">
        <v>3.6955849325569196E-4</v>
      </c>
      <c r="AL35" s="252">
        <v>0</v>
      </c>
      <c r="AM35" s="254">
        <v>1.5331971178367083E-3</v>
      </c>
      <c r="AN35" s="249">
        <v>3.9739326950037602E-4</v>
      </c>
    </row>
    <row r="36" spans="1:40">
      <c r="A36" s="151" t="s">
        <v>115</v>
      </c>
      <c r="B36" s="118" t="s">
        <v>116</v>
      </c>
      <c r="C36" s="403">
        <v>0</v>
      </c>
      <c r="D36" s="252">
        <v>0</v>
      </c>
      <c r="E36" s="252">
        <v>0</v>
      </c>
      <c r="F36" s="252">
        <v>0</v>
      </c>
      <c r="G36" s="252">
        <v>0</v>
      </c>
      <c r="H36" s="252">
        <v>0</v>
      </c>
      <c r="I36" s="252">
        <v>0</v>
      </c>
      <c r="J36" s="252">
        <v>0</v>
      </c>
      <c r="K36" s="252">
        <v>0</v>
      </c>
      <c r="L36" s="252">
        <v>0</v>
      </c>
      <c r="M36" s="252">
        <v>0</v>
      </c>
      <c r="N36" s="252">
        <v>0</v>
      </c>
      <c r="O36" s="252">
        <v>0</v>
      </c>
      <c r="P36" s="252">
        <v>0</v>
      </c>
      <c r="Q36" s="252">
        <v>0</v>
      </c>
      <c r="R36" s="252">
        <v>0</v>
      </c>
      <c r="S36" s="252">
        <v>0</v>
      </c>
      <c r="T36" s="252">
        <v>0</v>
      </c>
      <c r="U36" s="252">
        <v>0</v>
      </c>
      <c r="V36" s="252">
        <v>0</v>
      </c>
      <c r="W36" s="252">
        <v>0</v>
      </c>
      <c r="X36" s="252">
        <v>5.1923444074057212E-6</v>
      </c>
      <c r="Y36" s="252">
        <v>3.6224592473334673E-5</v>
      </c>
      <c r="Z36" s="252">
        <v>0</v>
      </c>
      <c r="AA36" s="252">
        <v>7.1297059879005497E-6</v>
      </c>
      <c r="AB36" s="252">
        <v>5.0754958501369524E-5</v>
      </c>
      <c r="AC36" s="252">
        <v>4.8050915761939577E-6</v>
      </c>
      <c r="AD36" s="252">
        <v>3.517601950302128E-4</v>
      </c>
      <c r="AE36" s="252">
        <v>1.3243059808968862E-4</v>
      </c>
      <c r="AF36" s="252">
        <v>6.7694515574969522E-6</v>
      </c>
      <c r="AG36" s="252">
        <v>3.1977528750996102E-6</v>
      </c>
      <c r="AH36" s="252">
        <v>1.1150090098067137E-2</v>
      </c>
      <c r="AI36" s="252">
        <v>0</v>
      </c>
      <c r="AJ36" s="252">
        <v>8.962497245050563E-6</v>
      </c>
      <c r="AK36" s="252">
        <v>9.7903414516063958E-5</v>
      </c>
      <c r="AL36" s="252">
        <v>0</v>
      </c>
      <c r="AM36" s="254">
        <v>3.7093478657339715E-5</v>
      </c>
      <c r="AN36" s="249">
        <v>8.1098507190146803E-4</v>
      </c>
    </row>
    <row r="37" spans="1:40">
      <c r="A37" s="151" t="s">
        <v>117</v>
      </c>
      <c r="B37" s="118" t="s">
        <v>480</v>
      </c>
      <c r="C37" s="403">
        <v>1.8678696333466807E-3</v>
      </c>
      <c r="D37" s="252">
        <v>2.000466775580969E-3</v>
      </c>
      <c r="E37" s="252">
        <v>8.9781152965186814E-4</v>
      </c>
      <c r="F37" s="252">
        <v>6.1038595173255709E-4</v>
      </c>
      <c r="G37" s="252">
        <v>2.7930390894035382E-4</v>
      </c>
      <c r="H37" s="252">
        <v>1.5624152511157507E-4</v>
      </c>
      <c r="I37" s="252">
        <v>6.4291813837728245E-5</v>
      </c>
      <c r="J37" s="252">
        <v>2.5287087464874655E-5</v>
      </c>
      <c r="K37" s="252">
        <v>3.2797894687521965E-4</v>
      </c>
      <c r="L37" s="252">
        <v>3.5923505555022687E-4</v>
      </c>
      <c r="M37" s="252">
        <v>3.3012278733673441E-4</v>
      </c>
      <c r="N37" s="252">
        <v>5.4770792790109764E-5</v>
      </c>
      <c r="O37" s="252">
        <v>2.7110109110398909E-4</v>
      </c>
      <c r="P37" s="252">
        <v>1.0538666366900156E-4</v>
      </c>
      <c r="Q37" s="252">
        <v>1.2496324610408702E-4</v>
      </c>
      <c r="R37" s="252">
        <v>8.5669156426525307E-5</v>
      </c>
      <c r="S37" s="252">
        <v>9.2810500845238493E-5</v>
      </c>
      <c r="T37" s="252">
        <v>6.7662432126122771E-5</v>
      </c>
      <c r="U37" s="252">
        <v>6.1657983167370592E-5</v>
      </c>
      <c r="V37" s="252">
        <v>3.8232389205722112E-4</v>
      </c>
      <c r="W37" s="252">
        <v>3.6695627502468086E-4</v>
      </c>
      <c r="X37" s="252">
        <v>8.970773491564038E-4</v>
      </c>
      <c r="Y37" s="252">
        <v>3.9042060776816262E-3</v>
      </c>
      <c r="Z37" s="252">
        <v>8.2267557532363859E-4</v>
      </c>
      <c r="AA37" s="252">
        <v>3.7481882907820031E-4</v>
      </c>
      <c r="AB37" s="252">
        <v>2.4259149656586788E-3</v>
      </c>
      <c r="AC37" s="252">
        <v>1.8360507812193754E-4</v>
      </c>
      <c r="AD37" s="252">
        <v>6.5959810729335233E-4</v>
      </c>
      <c r="AE37" s="252">
        <v>5.7169816228896833E-4</v>
      </c>
      <c r="AF37" s="252">
        <v>1.230809374090355E-6</v>
      </c>
      <c r="AG37" s="252">
        <v>1.0527002464827916E-3</v>
      </c>
      <c r="AH37" s="252">
        <v>1.1732241892330332E-3</v>
      </c>
      <c r="AI37" s="252">
        <v>0</v>
      </c>
      <c r="AJ37" s="252">
        <v>1.2474166620156737E-3</v>
      </c>
      <c r="AK37" s="252">
        <v>1.5917373821595234E-3</v>
      </c>
      <c r="AL37" s="252">
        <v>0</v>
      </c>
      <c r="AM37" s="254">
        <v>1.1128043597201915E-4</v>
      </c>
      <c r="AN37" s="249">
        <v>6.426721909799666E-4</v>
      </c>
    </row>
    <row r="38" spans="1:40">
      <c r="A38" s="151" t="s">
        <v>118</v>
      </c>
      <c r="B38" s="118" t="s">
        <v>32</v>
      </c>
      <c r="C38" s="403">
        <v>2.3145844279388858E-2</v>
      </c>
      <c r="D38" s="252">
        <v>4.4343680192044807E-2</v>
      </c>
      <c r="E38" s="252">
        <v>2.273050763577757E-2</v>
      </c>
      <c r="F38" s="252">
        <v>2.4274579772748616E-2</v>
      </c>
      <c r="G38" s="252">
        <v>1.6551221050971319E-2</v>
      </c>
      <c r="H38" s="252">
        <v>5.7655551390913863E-3</v>
      </c>
      <c r="I38" s="252">
        <v>2.4813484714917081E-3</v>
      </c>
      <c r="J38" s="252">
        <v>2.8068667086010865E-3</v>
      </c>
      <c r="K38" s="252">
        <v>3.001397815035492E-2</v>
      </c>
      <c r="L38" s="252">
        <v>6.3200938173565728E-3</v>
      </c>
      <c r="M38" s="252">
        <v>7.3941390978477829E-3</v>
      </c>
      <c r="N38" s="252">
        <v>6.8292332260168108E-3</v>
      </c>
      <c r="O38" s="252">
        <v>6.0865311057340995E-3</v>
      </c>
      <c r="P38" s="252">
        <v>1.1559746041559816E-2</v>
      </c>
      <c r="Q38" s="252">
        <v>1.009997059688327E-2</v>
      </c>
      <c r="R38" s="252">
        <v>1.4333520734613017E-2</v>
      </c>
      <c r="S38" s="252">
        <v>1.1601312605654812E-2</v>
      </c>
      <c r="T38" s="252">
        <v>1.1079723260652603E-2</v>
      </c>
      <c r="U38" s="252">
        <v>1.6508924993063476E-2</v>
      </c>
      <c r="V38" s="252">
        <v>2.6272023449198711E-2</v>
      </c>
      <c r="W38" s="252">
        <v>6.1103648138873048E-2</v>
      </c>
      <c r="X38" s="252">
        <v>4.3929630153301973E-2</v>
      </c>
      <c r="Y38" s="252">
        <v>8.1670356208492653E-2</v>
      </c>
      <c r="Z38" s="252">
        <v>3.5750990506275039E-2</v>
      </c>
      <c r="AA38" s="252">
        <v>5.3619463146719504E-2</v>
      </c>
      <c r="AB38" s="252">
        <v>9.1165368257332804E-2</v>
      </c>
      <c r="AC38" s="252">
        <v>2.027875094932171E-2</v>
      </c>
      <c r="AD38" s="252">
        <v>9.3167182339728538E-2</v>
      </c>
      <c r="AE38" s="252">
        <v>0.13153018826428417</v>
      </c>
      <c r="AF38" s="252">
        <v>6.8050219484081631E-2</v>
      </c>
      <c r="AG38" s="252">
        <v>5.8807954474231865E-2</v>
      </c>
      <c r="AH38" s="252">
        <v>5.4296392575152758E-2</v>
      </c>
      <c r="AI38" s="252">
        <v>6.0643721106959661E-2</v>
      </c>
      <c r="AJ38" s="252">
        <v>0.13792468487655993</v>
      </c>
      <c r="AK38" s="252">
        <v>2.0420930889334176E-2</v>
      </c>
      <c r="AL38" s="252">
        <v>0</v>
      </c>
      <c r="AM38" s="254">
        <v>1.5758546182926492E-2</v>
      </c>
      <c r="AN38" s="249">
        <v>4.6467585470155282E-2</v>
      </c>
    </row>
    <row r="39" spans="1:40">
      <c r="A39" s="151" t="s">
        <v>119</v>
      </c>
      <c r="B39" s="118" t="s">
        <v>33</v>
      </c>
      <c r="C39" s="403">
        <v>3.2311598614026844E-3</v>
      </c>
      <c r="D39" s="252">
        <v>0</v>
      </c>
      <c r="E39" s="252">
        <v>3.8923414486736476E-4</v>
      </c>
      <c r="F39" s="252">
        <v>1.4085829655366701E-4</v>
      </c>
      <c r="G39" s="252">
        <v>1.0843563523566678E-4</v>
      </c>
      <c r="H39" s="252">
        <v>4.7762953272450412E-5</v>
      </c>
      <c r="I39" s="252">
        <v>4.1414972104058078E-5</v>
      </c>
      <c r="J39" s="252">
        <v>9.4826577993279963E-6</v>
      </c>
      <c r="K39" s="252">
        <v>1.8351202979923002E-4</v>
      </c>
      <c r="L39" s="252">
        <v>4.9768080743734197E-5</v>
      </c>
      <c r="M39" s="252">
        <v>5.5020464556122403E-5</v>
      </c>
      <c r="N39" s="252">
        <v>3.0808570944436742E-5</v>
      </c>
      <c r="O39" s="252">
        <v>4.4404489060136142E-5</v>
      </c>
      <c r="P39" s="252">
        <v>1.1007051538762386E-4</v>
      </c>
      <c r="Q39" s="252">
        <v>5.1455454278153487E-5</v>
      </c>
      <c r="R39" s="252">
        <v>1.0708644553315664E-4</v>
      </c>
      <c r="S39" s="252">
        <v>5.966389340051046E-5</v>
      </c>
      <c r="T39" s="252">
        <v>1.0149364818918416E-4</v>
      </c>
      <c r="U39" s="252">
        <v>1.0790147054289855E-4</v>
      </c>
      <c r="V39" s="252">
        <v>1.0609488004587886E-3</v>
      </c>
      <c r="W39" s="252">
        <v>2.9964476895506488E-4</v>
      </c>
      <c r="X39" s="252">
        <v>7.6287521678037896E-5</v>
      </c>
      <c r="Y39" s="252">
        <v>3.6224592473334673E-4</v>
      </c>
      <c r="Z39" s="252">
        <v>3.4176433396234244E-5</v>
      </c>
      <c r="AA39" s="252">
        <v>8.0192216873433797E-4</v>
      </c>
      <c r="AB39" s="252">
        <v>4.0173840034134862E-4</v>
      </c>
      <c r="AC39" s="252">
        <v>1.52397272832341E-3</v>
      </c>
      <c r="AD39" s="252">
        <v>5.7213547465283254E-4</v>
      </c>
      <c r="AE39" s="252">
        <v>9.7040885582328085E-3</v>
      </c>
      <c r="AF39" s="252">
        <v>4.867851074527354E-4</v>
      </c>
      <c r="AG39" s="252">
        <v>9.6783188517764792E-3</v>
      </c>
      <c r="AH39" s="252">
        <v>2.5025258515704554E-2</v>
      </c>
      <c r="AI39" s="252">
        <v>3.4275853334177694E-3</v>
      </c>
      <c r="AJ39" s="252">
        <v>1.6360631334601391E-3</v>
      </c>
      <c r="AK39" s="252">
        <v>2.3922860716254924E-2</v>
      </c>
      <c r="AL39" s="252">
        <v>0</v>
      </c>
      <c r="AM39" s="254">
        <v>3.0633031124519716E-3</v>
      </c>
      <c r="AN39" s="249">
        <v>3.9699750988973354E-3</v>
      </c>
    </row>
    <row r="40" spans="1:40">
      <c r="A40" s="151" t="s">
        <v>120</v>
      </c>
      <c r="B40" s="118" t="s">
        <v>34</v>
      </c>
      <c r="C40" s="403">
        <v>4.027376904613661E-4</v>
      </c>
      <c r="D40" s="252">
        <v>5.667989197479412E-4</v>
      </c>
      <c r="E40" s="252">
        <v>7.7080404496940866E-4</v>
      </c>
      <c r="F40" s="252">
        <v>1.032960841393558E-3</v>
      </c>
      <c r="G40" s="252">
        <v>7.2947609158539471E-4</v>
      </c>
      <c r="H40" s="252">
        <v>1.4166977665557324E-4</v>
      </c>
      <c r="I40" s="252">
        <v>1.5382703924364429E-5</v>
      </c>
      <c r="J40" s="252">
        <v>1.5804429665546658E-5</v>
      </c>
      <c r="K40" s="252">
        <v>7.4966616428621632E-4</v>
      </c>
      <c r="L40" s="252">
        <v>8.5963048557359065E-5</v>
      </c>
      <c r="M40" s="252">
        <v>1.9257162594642842E-4</v>
      </c>
      <c r="N40" s="252">
        <v>2.4646856755549393E-4</v>
      </c>
      <c r="O40" s="252">
        <v>1.5502619864854548E-4</v>
      </c>
      <c r="P40" s="252">
        <v>3.1147613928838241E-4</v>
      </c>
      <c r="Q40" s="252">
        <v>3.3078506321670097E-4</v>
      </c>
      <c r="R40" s="252">
        <v>4.5779455465424465E-4</v>
      </c>
      <c r="S40" s="252">
        <v>3.5135403891411717E-4</v>
      </c>
      <c r="T40" s="252">
        <v>3.8905898472520596E-4</v>
      </c>
      <c r="U40" s="252">
        <v>4.9326386533896473E-4</v>
      </c>
      <c r="V40" s="252">
        <v>8.1562430305540513E-4</v>
      </c>
      <c r="W40" s="252">
        <v>5.4102527727997827E-4</v>
      </c>
      <c r="X40" s="252">
        <v>4.8728155207961384E-5</v>
      </c>
      <c r="Y40" s="252">
        <v>7.2449184946669345E-4</v>
      </c>
      <c r="Z40" s="252">
        <v>2.2580857779654767E-3</v>
      </c>
      <c r="AA40" s="252">
        <v>2.1226153255406778E-3</v>
      </c>
      <c r="AB40" s="252">
        <v>4.7116086052881503E-3</v>
      </c>
      <c r="AC40" s="252">
        <v>4.843026509690226E-4</v>
      </c>
      <c r="AD40" s="252">
        <v>1.9818497850290708E-3</v>
      </c>
      <c r="AE40" s="252">
        <v>2.2087531895673067E-3</v>
      </c>
      <c r="AF40" s="252">
        <v>2.7003957667542386E-3</v>
      </c>
      <c r="AG40" s="252">
        <v>3.3448495073541921E-3</v>
      </c>
      <c r="AH40" s="252">
        <v>3.2196760698608583E-3</v>
      </c>
      <c r="AI40" s="252">
        <v>5.2957380786523966E-3</v>
      </c>
      <c r="AJ40" s="252">
        <v>1.9094192994341813E-3</v>
      </c>
      <c r="AK40" s="252">
        <v>1.7036269987493109E-3</v>
      </c>
      <c r="AL40" s="252">
        <v>0</v>
      </c>
      <c r="AM40" s="254">
        <v>9.891594308623924E-5</v>
      </c>
      <c r="AN40" s="249">
        <v>1.310309450421974E-3</v>
      </c>
    </row>
    <row r="41" spans="1:40">
      <c r="A41" s="151" t="s">
        <v>121</v>
      </c>
      <c r="B41" s="118" t="s">
        <v>13</v>
      </c>
      <c r="C41" s="403">
        <v>6.8210803091358959E-3</v>
      </c>
      <c r="D41" s="252">
        <v>7.4684092955022837E-3</v>
      </c>
      <c r="E41" s="252">
        <v>6.2200820731125152E-3</v>
      </c>
      <c r="F41" s="252">
        <v>3.1458352896985634E-3</v>
      </c>
      <c r="G41" s="252">
        <v>2.8094687311059122E-3</v>
      </c>
      <c r="H41" s="252">
        <v>1.8983750071846814E-4</v>
      </c>
      <c r="I41" s="252">
        <v>3.5143562042586426E-4</v>
      </c>
      <c r="J41" s="252">
        <v>1.896531559865599E-4</v>
      </c>
      <c r="K41" s="252">
        <v>8.1057654013447136E-3</v>
      </c>
      <c r="L41" s="252">
        <v>3.3629649469834209E-3</v>
      </c>
      <c r="M41" s="252">
        <v>3.5946703509999968E-3</v>
      </c>
      <c r="N41" s="252">
        <v>1.3059410905891797E-3</v>
      </c>
      <c r="O41" s="252">
        <v>1.6904866887806217E-3</v>
      </c>
      <c r="P41" s="252">
        <v>2.4824414108698149E-3</v>
      </c>
      <c r="Q41" s="252">
        <v>1.0438106439282565E-3</v>
      </c>
      <c r="R41" s="252">
        <v>3.1322785318448315E-4</v>
      </c>
      <c r="S41" s="252">
        <v>1.0540621167423514E-3</v>
      </c>
      <c r="T41" s="252">
        <v>1.2179237782702099E-3</v>
      </c>
      <c r="U41" s="252">
        <v>2.3430033603600827E-3</v>
      </c>
      <c r="V41" s="252">
        <v>1.7077133845222543E-3</v>
      </c>
      <c r="W41" s="252">
        <v>1.0921834694521567E-2</v>
      </c>
      <c r="X41" s="252">
        <v>2.441600104805475E-3</v>
      </c>
      <c r="Y41" s="252">
        <v>5.4900382370698326E-3</v>
      </c>
      <c r="Z41" s="252">
        <v>5.7611702010794867E-3</v>
      </c>
      <c r="AA41" s="252">
        <v>4.0856610408759623E-3</v>
      </c>
      <c r="AB41" s="252">
        <v>1.3062949912598241E-2</v>
      </c>
      <c r="AC41" s="252">
        <v>4.8359453221042559E-3</v>
      </c>
      <c r="AD41" s="252">
        <v>3.6722847722209513E-3</v>
      </c>
      <c r="AE41" s="252">
        <v>6.6818331232574146E-3</v>
      </c>
      <c r="AF41" s="252">
        <v>3.360109591266669E-4</v>
      </c>
      <c r="AG41" s="252">
        <v>6.1812563075675465E-3</v>
      </c>
      <c r="AH41" s="252">
        <v>3.5537030074318516E-3</v>
      </c>
      <c r="AI41" s="252">
        <v>1.4272370337534038E-2</v>
      </c>
      <c r="AJ41" s="252">
        <v>4.4136225069489905E-3</v>
      </c>
      <c r="AK41" s="252">
        <v>3.789184900281069E-3</v>
      </c>
      <c r="AL41" s="252">
        <v>7.5824796321690736E-4</v>
      </c>
      <c r="AM41" s="254">
        <v>1.724846757566297E-3</v>
      </c>
      <c r="AN41" s="249">
        <v>4.170639027060892E-3</v>
      </c>
    </row>
    <row r="42" spans="1:40">
      <c r="A42" s="152" t="s">
        <v>122</v>
      </c>
      <c r="B42" s="153" t="s">
        <v>14</v>
      </c>
      <c r="C42" s="404">
        <v>0.54294827135262003</v>
      </c>
      <c r="D42" s="405">
        <v>0.43043376787917181</v>
      </c>
      <c r="E42" s="405">
        <v>0.65327668361559654</v>
      </c>
      <c r="F42" s="405">
        <v>0.5699126678561367</v>
      </c>
      <c r="G42" s="405">
        <v>0.58311755737230886</v>
      </c>
      <c r="H42" s="405">
        <v>0.72312220758750945</v>
      </c>
      <c r="I42" s="405">
        <v>0.59205503063721865</v>
      </c>
      <c r="J42" s="405">
        <v>0.56867498822569995</v>
      </c>
      <c r="K42" s="405">
        <v>0.50081213834464344</v>
      </c>
      <c r="L42" s="405">
        <v>0.73338696221064381</v>
      </c>
      <c r="M42" s="405">
        <v>0.80263853694471365</v>
      </c>
      <c r="N42" s="405">
        <v>0.4912495100581426</v>
      </c>
      <c r="O42" s="405">
        <v>0.51174849297396341</v>
      </c>
      <c r="P42" s="405">
        <v>0.5463455417928379</v>
      </c>
      <c r="Q42" s="405">
        <v>0.63490885033813582</v>
      </c>
      <c r="R42" s="405">
        <v>0.612510373999411</v>
      </c>
      <c r="S42" s="405">
        <v>0.63374324637873314</v>
      </c>
      <c r="T42" s="405">
        <v>0.66346397821269687</v>
      </c>
      <c r="U42" s="405">
        <v>0.72816536671085486</v>
      </c>
      <c r="V42" s="405">
        <v>0.52093541912256669</v>
      </c>
      <c r="W42" s="405">
        <v>0.51124789742015986</v>
      </c>
      <c r="X42" s="405">
        <v>0.56822341140222854</v>
      </c>
      <c r="Y42" s="405">
        <v>0.52324411350372313</v>
      </c>
      <c r="Z42" s="405">
        <v>0.35016685423018806</v>
      </c>
      <c r="AA42" s="405">
        <v>0.31229266560354829</v>
      </c>
      <c r="AB42" s="405">
        <v>0.36813431654577239</v>
      </c>
      <c r="AC42" s="405">
        <v>0.18710166739206691</v>
      </c>
      <c r="AD42" s="405">
        <v>0.53011903702495666</v>
      </c>
      <c r="AE42" s="405">
        <v>0.50735226302608649</v>
      </c>
      <c r="AF42" s="405">
        <v>0.28442158421166969</v>
      </c>
      <c r="AG42" s="405">
        <v>0.27985326151606743</v>
      </c>
      <c r="AH42" s="405">
        <v>0.41357589878356044</v>
      </c>
      <c r="AI42" s="405">
        <v>0.38272591982775001</v>
      </c>
      <c r="AJ42" s="405">
        <v>0.37788414179811325</v>
      </c>
      <c r="AK42" s="405">
        <v>0.43592571174975459</v>
      </c>
      <c r="AL42" s="405">
        <v>1</v>
      </c>
      <c r="AM42" s="406">
        <v>0.35209439053869002</v>
      </c>
      <c r="AN42" s="251">
        <v>0.47177971670330587</v>
      </c>
    </row>
    <row r="43" spans="1:40">
      <c r="A43" s="147" t="s">
        <v>123</v>
      </c>
      <c r="B43" s="154" t="s">
        <v>19</v>
      </c>
      <c r="C43" s="401">
        <v>3.5760329411655785E-3</v>
      </c>
      <c r="D43" s="402">
        <v>2.0204714433367785E-2</v>
      </c>
      <c r="E43" s="402">
        <v>5.4312123083391358E-3</v>
      </c>
      <c r="F43" s="402">
        <v>9.3905531035778003E-3</v>
      </c>
      <c r="G43" s="402">
        <v>1.069241081990484E-2</v>
      </c>
      <c r="H43" s="402">
        <v>6.0233941326045303E-3</v>
      </c>
      <c r="I43" s="402">
        <v>1.8549963219560489E-3</v>
      </c>
      <c r="J43" s="402">
        <v>1.3967954938410137E-2</v>
      </c>
      <c r="K43" s="402">
        <v>1.1850191711503472E-2</v>
      </c>
      <c r="L43" s="402">
        <v>4.3673753038115113E-3</v>
      </c>
      <c r="M43" s="402">
        <v>6.2662195744472736E-3</v>
      </c>
      <c r="N43" s="402">
        <v>1.2705112340030774E-2</v>
      </c>
      <c r="O43" s="402">
        <v>1.0385197257204824E-2</v>
      </c>
      <c r="P43" s="402">
        <v>8.0047025871254965E-3</v>
      </c>
      <c r="Q43" s="402">
        <v>1.2202293443104969E-2</v>
      </c>
      <c r="R43" s="402">
        <v>1.133510025968463E-2</v>
      </c>
      <c r="S43" s="402">
        <v>1.1243329245251749E-2</v>
      </c>
      <c r="T43" s="402">
        <v>1.2889693320026388E-2</v>
      </c>
      <c r="U43" s="402">
        <v>5.518389493479668E-3</v>
      </c>
      <c r="V43" s="402">
        <v>1.2482875075668269E-2</v>
      </c>
      <c r="W43" s="402">
        <v>1.2161669209545785E-2</v>
      </c>
      <c r="X43" s="402">
        <v>5.4719321831891059E-3</v>
      </c>
      <c r="Y43" s="402">
        <v>8.6979271483195817E-3</v>
      </c>
      <c r="Z43" s="402">
        <v>1.7271304734168377E-2</v>
      </c>
      <c r="AA43" s="402">
        <v>1.3448323042225175E-2</v>
      </c>
      <c r="AB43" s="402">
        <v>2.4843261806119499E-2</v>
      </c>
      <c r="AC43" s="402">
        <v>1.6992321210761686E-3</v>
      </c>
      <c r="AD43" s="402">
        <v>8.7313678812005364E-3</v>
      </c>
      <c r="AE43" s="402">
        <v>5.1133582271326644E-3</v>
      </c>
      <c r="AF43" s="402">
        <v>9.4206149492875764E-3</v>
      </c>
      <c r="AG43" s="402">
        <v>3.779743898367739E-3</v>
      </c>
      <c r="AH43" s="402">
        <v>8.191754589649063E-3</v>
      </c>
      <c r="AI43" s="402">
        <v>3.5035779874612122E-2</v>
      </c>
      <c r="AJ43" s="402">
        <v>8.5196684038973819E-3</v>
      </c>
      <c r="AK43" s="402">
        <v>1.451122258233704E-2</v>
      </c>
      <c r="AL43" s="402">
        <v>0</v>
      </c>
      <c r="AM43" s="407">
        <v>2.0030478474963448E-3</v>
      </c>
      <c r="AN43" s="248">
        <v>8.1292475417920999E-3</v>
      </c>
    </row>
    <row r="44" spans="1:40">
      <c r="A44" s="151" t="s">
        <v>124</v>
      </c>
      <c r="B44" s="155" t="s">
        <v>20</v>
      </c>
      <c r="C44" s="403">
        <v>0.17009186585594491</v>
      </c>
      <c r="D44" s="252">
        <v>0.15863701530357083</v>
      </c>
      <c r="E44" s="252">
        <v>0.12613376077921282</v>
      </c>
      <c r="F44" s="252">
        <v>0.27138698469339845</v>
      </c>
      <c r="G44" s="252">
        <v>0.19980087274256722</v>
      </c>
      <c r="H44" s="252">
        <v>8.1894845405892008E-2</v>
      </c>
      <c r="I44" s="252">
        <v>1.3715061047641024E-2</v>
      </c>
      <c r="J44" s="252">
        <v>0.23711385827219653</v>
      </c>
      <c r="K44" s="252">
        <v>0.2160170861413277</v>
      </c>
      <c r="L44" s="252">
        <v>7.097606969703002E-2</v>
      </c>
      <c r="M44" s="252">
        <v>8.2983087320533944E-2</v>
      </c>
      <c r="N44" s="252">
        <v>0.29645205073829317</v>
      </c>
      <c r="O44" s="252">
        <v>0.2896193210943136</v>
      </c>
      <c r="P44" s="252">
        <v>0.24651579980280985</v>
      </c>
      <c r="Q44" s="252">
        <v>0.24461187885915908</v>
      </c>
      <c r="R44" s="252">
        <v>0.18038176317832572</v>
      </c>
      <c r="S44" s="252">
        <v>0.21070635420464714</v>
      </c>
      <c r="T44" s="252">
        <v>0.17225163658507706</v>
      </c>
      <c r="U44" s="252">
        <v>0.17893146715170946</v>
      </c>
      <c r="V44" s="252">
        <v>0.27476343709178958</v>
      </c>
      <c r="W44" s="252">
        <v>0.34516399398973391</v>
      </c>
      <c r="X44" s="252">
        <v>6.884928860887507E-2</v>
      </c>
      <c r="Y44" s="252">
        <v>0.11748037834574361</v>
      </c>
      <c r="Z44" s="252">
        <v>0.45280356606670752</v>
      </c>
      <c r="AA44" s="252">
        <v>0.43352380965314657</v>
      </c>
      <c r="AB44" s="252">
        <v>0.30881983538188373</v>
      </c>
      <c r="AC44" s="252">
        <v>5.7053887078830565E-2</v>
      </c>
      <c r="AD44" s="252">
        <v>0.29142778355557369</v>
      </c>
      <c r="AE44" s="252">
        <v>0.18030603292319261</v>
      </c>
      <c r="AF44" s="252">
        <v>0.33769101392230022</v>
      </c>
      <c r="AG44" s="252">
        <v>0.50929011165273941</v>
      </c>
      <c r="AH44" s="252">
        <v>0.50163478267764716</v>
      </c>
      <c r="AI44" s="252">
        <v>0.55245867899436385</v>
      </c>
      <c r="AJ44" s="252">
        <v>0.3577225968591336</v>
      </c>
      <c r="AK44" s="252">
        <v>0.31682298040586881</v>
      </c>
      <c r="AL44" s="252">
        <v>0</v>
      </c>
      <c r="AM44" s="254">
        <v>2.1946974872259333E-4</v>
      </c>
      <c r="AN44" s="249">
        <v>0.24132169352164065</v>
      </c>
    </row>
    <row r="45" spans="1:40">
      <c r="A45" s="151" t="s">
        <v>125</v>
      </c>
      <c r="B45" s="155" t="s">
        <v>21</v>
      </c>
      <c r="C45" s="403">
        <v>0.15763245788034988</v>
      </c>
      <c r="D45" s="252">
        <v>0.13089720934884808</v>
      </c>
      <c r="E45" s="252">
        <v>8.8688450640073926E-2</v>
      </c>
      <c r="F45" s="252">
        <v>4.9300403793783457E-3</v>
      </c>
      <c r="G45" s="252">
        <v>0.10556701979443232</v>
      </c>
      <c r="H45" s="252">
        <v>6.9269639681137765E-2</v>
      </c>
      <c r="I45" s="252">
        <v>8.3747778875603224E-2</v>
      </c>
      <c r="J45" s="252">
        <v>5.9361437823793252E-2</v>
      </c>
      <c r="K45" s="252">
        <v>0.11431237651983102</v>
      </c>
      <c r="L45" s="252">
        <v>0.12498031898625134</v>
      </c>
      <c r="M45" s="252">
        <v>6.2408490269019505E-2</v>
      </c>
      <c r="N45" s="252">
        <v>7.232483187933994E-2</v>
      </c>
      <c r="O45" s="252">
        <v>7.9305638435279283E-2</v>
      </c>
      <c r="P45" s="252">
        <v>7.8627818800512408E-2</v>
      </c>
      <c r="Q45" s="252">
        <v>-1.0114672155248456E-2</v>
      </c>
      <c r="R45" s="252">
        <v>2.2983428372553745E-2</v>
      </c>
      <c r="S45" s="252">
        <v>-1.0852199277403957E-2</v>
      </c>
      <c r="T45" s="252">
        <v>-1.6915608031530693E-5</v>
      </c>
      <c r="U45" s="252">
        <v>-1.1560871843881987E-2</v>
      </c>
      <c r="V45" s="252">
        <v>5.2346512887501195E-2</v>
      </c>
      <c r="W45" s="252">
        <v>3.9651905422267514E-2</v>
      </c>
      <c r="X45" s="252">
        <v>7.8450732240384777E-2</v>
      </c>
      <c r="Y45" s="252">
        <v>0.13232843630509156</v>
      </c>
      <c r="Z45" s="252">
        <v>5.7802113568288176E-2</v>
      </c>
      <c r="AA45" s="252">
        <v>8.1809981113069322E-2</v>
      </c>
      <c r="AB45" s="252">
        <v>0.21834180969815423</v>
      </c>
      <c r="AC45" s="252">
        <v>0.34777204342083068</v>
      </c>
      <c r="AD45" s="252">
        <v>-6.4229272788312544E-2</v>
      </c>
      <c r="AE45" s="252">
        <v>0.14268687494531326</v>
      </c>
      <c r="AF45" s="252">
        <v>0</v>
      </c>
      <c r="AG45" s="252">
        <v>1.5836551338643309E-2</v>
      </c>
      <c r="AH45" s="252">
        <v>1.5082092653984436E-2</v>
      </c>
      <c r="AI45" s="252">
        <v>-5.2324108669495285E-3</v>
      </c>
      <c r="AJ45" s="252">
        <v>7.8130569733728283E-2</v>
      </c>
      <c r="AK45" s="252">
        <v>3.879073145147191E-2</v>
      </c>
      <c r="AL45" s="252">
        <v>0</v>
      </c>
      <c r="AM45" s="254">
        <v>0.58007400148992139</v>
      </c>
      <c r="AN45" s="249">
        <v>9.2503240741997728E-2</v>
      </c>
    </row>
    <row r="46" spans="1:40">
      <c r="A46" s="151" t="s">
        <v>126</v>
      </c>
      <c r="B46" s="155" t="s">
        <v>22</v>
      </c>
      <c r="C46" s="403">
        <v>0.17405674898100421</v>
      </c>
      <c r="D46" s="252">
        <v>0.17870836528523323</v>
      </c>
      <c r="E46" s="252">
        <v>6.4319436962681692E-2</v>
      </c>
      <c r="F46" s="252">
        <v>0.14437975396750868</v>
      </c>
      <c r="G46" s="252">
        <v>6.1423858468494519E-2</v>
      </c>
      <c r="H46" s="252">
        <v>0.12550849330549591</v>
      </c>
      <c r="I46" s="252">
        <v>2.6601033796589377E-2</v>
      </c>
      <c r="J46" s="252">
        <v>9.5904440096470242E-2</v>
      </c>
      <c r="K46" s="252">
        <v>0.11641300358434135</v>
      </c>
      <c r="L46" s="252">
        <v>5.173030043633034E-2</v>
      </c>
      <c r="M46" s="252">
        <v>4.3784063016772075E-2</v>
      </c>
      <c r="N46" s="252">
        <v>8.592852753858346E-2</v>
      </c>
      <c r="O46" s="252">
        <v>0.10732097590160589</v>
      </c>
      <c r="P46" s="252">
        <v>0.11583399492738859</v>
      </c>
      <c r="Q46" s="252">
        <v>0.14717730079388416</v>
      </c>
      <c r="R46" s="252">
        <v>0.22765507455893771</v>
      </c>
      <c r="S46" s="252">
        <v>0.17952202592064703</v>
      </c>
      <c r="T46" s="252">
        <v>0.19889371923473789</v>
      </c>
      <c r="U46" s="252">
        <v>0.10356999722539076</v>
      </c>
      <c r="V46" s="252">
        <v>0.11046930257750023</v>
      </c>
      <c r="W46" s="252">
        <v>4.9044755637519581E-2</v>
      </c>
      <c r="X46" s="252">
        <v>0.24052656762868826</v>
      </c>
      <c r="Y46" s="252">
        <v>0.22111893741195413</v>
      </c>
      <c r="Z46" s="252">
        <v>7.7805091800341272E-2</v>
      </c>
      <c r="AA46" s="252">
        <v>0.10025045638606067</v>
      </c>
      <c r="AB46" s="252">
        <v>7.5351327543253549E-2</v>
      </c>
      <c r="AC46" s="252">
        <v>0.33562654221310884</v>
      </c>
      <c r="AD46" s="252">
        <v>0.21579208489909907</v>
      </c>
      <c r="AE46" s="252">
        <v>0.13296800618640078</v>
      </c>
      <c r="AF46" s="252">
        <v>0.36668765196649489</v>
      </c>
      <c r="AG46" s="252">
        <v>0.18453016696107311</v>
      </c>
      <c r="AH46" s="252">
        <v>6.3468422064676344E-2</v>
      </c>
      <c r="AI46" s="252">
        <v>2.6146222531821924E-2</v>
      </c>
      <c r="AJ46" s="252">
        <v>0.12264525661870238</v>
      </c>
      <c r="AK46" s="252">
        <v>0.12806465928804853</v>
      </c>
      <c r="AL46" s="252">
        <v>0</v>
      </c>
      <c r="AM46" s="254">
        <v>3.5442818857088103E-2</v>
      </c>
      <c r="AN46" s="249">
        <v>0.14182156091916182</v>
      </c>
    </row>
    <row r="47" spans="1:40">
      <c r="A47" s="151" t="s">
        <v>127</v>
      </c>
      <c r="B47" s="155" t="s">
        <v>734</v>
      </c>
      <c r="C47" s="403">
        <v>2.4414236545899366E-2</v>
      </c>
      <c r="D47" s="252">
        <v>8.2119161137598776E-2</v>
      </c>
      <c r="E47" s="252">
        <v>6.4623816969075862E-2</v>
      </c>
      <c r="F47" s="252">
        <v>0</v>
      </c>
      <c r="G47" s="252">
        <v>3.9398280802292261E-2</v>
      </c>
      <c r="H47" s="252">
        <v>-5.8185801126396158E-3</v>
      </c>
      <c r="I47" s="252">
        <v>0.28735167030526781</v>
      </c>
      <c r="J47" s="252">
        <v>2.4977320643429942E-2</v>
      </c>
      <c r="K47" s="252">
        <v>4.059520369835308E-2</v>
      </c>
      <c r="L47" s="252">
        <v>1.4558973365932934E-2</v>
      </c>
      <c r="M47" s="252">
        <v>1.9196028745136037E-3</v>
      </c>
      <c r="N47" s="252">
        <v>4.1346813794708802E-2</v>
      </c>
      <c r="O47" s="252">
        <v>1.6203743376330382E-3</v>
      </c>
      <c r="P47" s="252">
        <v>4.6721420893257358E-3</v>
      </c>
      <c r="Q47" s="252">
        <v>-2.8785651279035578E-2</v>
      </c>
      <c r="R47" s="252">
        <v>-5.4863063207774475E-2</v>
      </c>
      <c r="S47" s="252">
        <v>-2.4362756471875104E-2</v>
      </c>
      <c r="T47" s="252">
        <v>-4.7482111744506658E-2</v>
      </c>
      <c r="U47" s="252">
        <v>-4.6243487375527944E-3</v>
      </c>
      <c r="V47" s="252">
        <v>2.9002453244974035E-2</v>
      </c>
      <c r="W47" s="252">
        <v>4.8386116169526559E-2</v>
      </c>
      <c r="X47" s="252">
        <v>3.8647018835429044E-2</v>
      </c>
      <c r="Y47" s="252">
        <v>3.6796136043469513E-2</v>
      </c>
      <c r="Z47" s="252">
        <v>4.4151069600306611E-2</v>
      </c>
      <c r="AA47" s="252">
        <v>5.9421685781634759E-2</v>
      </c>
      <c r="AB47" s="252">
        <v>1.5943938997701402E-2</v>
      </c>
      <c r="AC47" s="252">
        <v>7.0998262832945427E-2</v>
      </c>
      <c r="AD47" s="252">
        <v>2.1118979353089703E-2</v>
      </c>
      <c r="AE47" s="252">
        <v>3.1579376772146062E-2</v>
      </c>
      <c r="AF47" s="252">
        <v>1.7791349502476082E-3</v>
      </c>
      <c r="AG47" s="252">
        <v>9.878498181757716E-3</v>
      </c>
      <c r="AH47" s="252">
        <v>1.2061312940619856E-2</v>
      </c>
      <c r="AI47" s="252">
        <v>1.9069406624026345E-2</v>
      </c>
      <c r="AJ47" s="252">
        <v>5.5134838734120596E-2</v>
      </c>
      <c r="AK47" s="252">
        <v>6.5890073831009019E-2</v>
      </c>
      <c r="AL47" s="252">
        <v>0</v>
      </c>
      <c r="AM47" s="254">
        <v>3.3149205426775928E-2</v>
      </c>
      <c r="AN47" s="249">
        <v>4.7881068530700566E-2</v>
      </c>
    </row>
    <row r="48" spans="1:40">
      <c r="A48" s="149" t="s">
        <v>128</v>
      </c>
      <c r="B48" s="150" t="s">
        <v>23</v>
      </c>
      <c r="C48" s="408">
        <v>-7.2719613556983906E-2</v>
      </c>
      <c r="D48" s="255">
        <v>-1.0002333877904845E-3</v>
      </c>
      <c r="E48" s="255">
        <v>-2.4733612749799636E-3</v>
      </c>
      <c r="F48" s="255">
        <v>0</v>
      </c>
      <c r="G48" s="255">
        <v>0</v>
      </c>
      <c r="H48" s="255">
        <v>0</v>
      </c>
      <c r="I48" s="255">
        <v>-5.3255709842761154E-3</v>
      </c>
      <c r="J48" s="255">
        <v>0</v>
      </c>
      <c r="K48" s="255">
        <v>0</v>
      </c>
      <c r="L48" s="255">
        <v>0</v>
      </c>
      <c r="M48" s="255">
        <v>0</v>
      </c>
      <c r="N48" s="255">
        <v>-6.8463490987637205E-6</v>
      </c>
      <c r="O48" s="255">
        <v>0</v>
      </c>
      <c r="P48" s="255">
        <v>0</v>
      </c>
      <c r="Q48" s="255">
        <v>0</v>
      </c>
      <c r="R48" s="255">
        <v>-2.6771611383289158E-6</v>
      </c>
      <c r="S48" s="255">
        <v>0</v>
      </c>
      <c r="T48" s="255">
        <v>0</v>
      </c>
      <c r="U48" s="255">
        <v>0</v>
      </c>
      <c r="V48" s="255">
        <v>0</v>
      </c>
      <c r="W48" s="255">
        <v>-5.656337848753217E-3</v>
      </c>
      <c r="X48" s="255">
        <v>-1.6895089879481693E-4</v>
      </c>
      <c r="Y48" s="255">
        <v>-3.9665928758301466E-2</v>
      </c>
      <c r="Z48" s="255">
        <v>0</v>
      </c>
      <c r="AA48" s="255">
        <v>-7.4692157968481946E-4</v>
      </c>
      <c r="AB48" s="255">
        <v>-1.1434489972884808E-2</v>
      </c>
      <c r="AC48" s="255">
        <v>-2.5163505885857833E-4</v>
      </c>
      <c r="AD48" s="255">
        <v>-2.9599799256071111E-3</v>
      </c>
      <c r="AE48" s="255">
        <v>-5.9120802718610994E-6</v>
      </c>
      <c r="AF48" s="255">
        <v>0</v>
      </c>
      <c r="AG48" s="255">
        <v>-3.1683335486486935E-3</v>
      </c>
      <c r="AH48" s="255">
        <v>-1.4014263710137304E-2</v>
      </c>
      <c r="AI48" s="255">
        <v>-1.0203596985624723E-2</v>
      </c>
      <c r="AJ48" s="255">
        <v>-3.707214769543642E-5</v>
      </c>
      <c r="AK48" s="255">
        <v>-5.3793084898936241E-6</v>
      </c>
      <c r="AL48" s="255">
        <v>0</v>
      </c>
      <c r="AM48" s="409">
        <v>-2.9829339086944024E-3</v>
      </c>
      <c r="AN48" s="250">
        <v>-3.4365279585987589E-3</v>
      </c>
    </row>
    <row r="49" spans="1:40">
      <c r="A49" s="152" t="s">
        <v>129</v>
      </c>
      <c r="B49" s="156" t="s">
        <v>24</v>
      </c>
      <c r="C49" s="404">
        <v>0.45705172864738003</v>
      </c>
      <c r="D49" s="405">
        <v>0.56956623212082824</v>
      </c>
      <c r="E49" s="405">
        <v>0.34672331638440346</v>
      </c>
      <c r="F49" s="405">
        <v>0.4300873321438633</v>
      </c>
      <c r="G49" s="405">
        <v>0.4168824426276912</v>
      </c>
      <c r="H49" s="405">
        <v>0.27687779241249055</v>
      </c>
      <c r="I49" s="405">
        <v>0.40794496936278135</v>
      </c>
      <c r="J49" s="405">
        <v>0.4313250117743001</v>
      </c>
      <c r="K49" s="405">
        <v>0.49918786165535661</v>
      </c>
      <c r="L49" s="405">
        <v>0.26661303778935613</v>
      </c>
      <c r="M49" s="405">
        <v>0.1973614630552864</v>
      </c>
      <c r="N49" s="405">
        <v>0.50875048994185734</v>
      </c>
      <c r="O49" s="405">
        <v>0.48825150702603659</v>
      </c>
      <c r="P49" s="405">
        <v>0.4536544582071621</v>
      </c>
      <c r="Q49" s="405">
        <v>0.36509114966186418</v>
      </c>
      <c r="R49" s="405">
        <v>0.38748962600058895</v>
      </c>
      <c r="S49" s="405">
        <v>0.36625675362126686</v>
      </c>
      <c r="T49" s="405">
        <v>0.33653602178730313</v>
      </c>
      <c r="U49" s="405">
        <v>0.27183463328914509</v>
      </c>
      <c r="V49" s="405">
        <v>0.47906458087743331</v>
      </c>
      <c r="W49" s="405">
        <v>0.48875210257984014</v>
      </c>
      <c r="X49" s="405">
        <v>0.43177658859777146</v>
      </c>
      <c r="Y49" s="405">
        <v>0.47675588649627693</v>
      </c>
      <c r="Z49" s="405">
        <v>0.64983314576981199</v>
      </c>
      <c r="AA49" s="405">
        <v>0.68770733439645171</v>
      </c>
      <c r="AB49" s="405">
        <v>0.63186568345422767</v>
      </c>
      <c r="AC49" s="405">
        <v>0.81289833260793309</v>
      </c>
      <c r="AD49" s="405">
        <v>0.46988096297504334</v>
      </c>
      <c r="AE49" s="405">
        <v>0.49264773697391356</v>
      </c>
      <c r="AF49" s="405">
        <v>0.71557841578833037</v>
      </c>
      <c r="AG49" s="405">
        <v>0.72014673848393262</v>
      </c>
      <c r="AH49" s="405">
        <v>0.58642410121643951</v>
      </c>
      <c r="AI49" s="405">
        <v>0.61727408017225005</v>
      </c>
      <c r="AJ49" s="405">
        <v>0.62211585820188675</v>
      </c>
      <c r="AK49" s="405">
        <v>0.56407428825024541</v>
      </c>
      <c r="AL49" s="405">
        <v>0</v>
      </c>
      <c r="AM49" s="406">
        <v>0.64790560946130993</v>
      </c>
      <c r="AN49" s="251">
        <v>0.52822028329669413</v>
      </c>
    </row>
    <row r="50" spans="1:40">
      <c r="A50" s="152" t="s">
        <v>130</v>
      </c>
      <c r="B50" s="157" t="s">
        <v>481</v>
      </c>
      <c r="C50" s="404">
        <v>1</v>
      </c>
      <c r="D50" s="405">
        <v>1</v>
      </c>
      <c r="E50" s="405">
        <v>1</v>
      </c>
      <c r="F50" s="405">
        <v>1</v>
      </c>
      <c r="G50" s="405">
        <v>1</v>
      </c>
      <c r="H50" s="405">
        <v>1</v>
      </c>
      <c r="I50" s="405">
        <v>1</v>
      </c>
      <c r="J50" s="405">
        <v>1</v>
      </c>
      <c r="K50" s="405">
        <v>1</v>
      </c>
      <c r="L50" s="405">
        <v>1</v>
      </c>
      <c r="M50" s="405">
        <v>1</v>
      </c>
      <c r="N50" s="405">
        <v>1</v>
      </c>
      <c r="O50" s="405">
        <v>1</v>
      </c>
      <c r="P50" s="405">
        <v>1</v>
      </c>
      <c r="Q50" s="405">
        <v>1</v>
      </c>
      <c r="R50" s="405">
        <v>1</v>
      </c>
      <c r="S50" s="405">
        <v>1</v>
      </c>
      <c r="T50" s="405">
        <v>1</v>
      </c>
      <c r="U50" s="405">
        <v>1</v>
      </c>
      <c r="V50" s="405">
        <v>1</v>
      </c>
      <c r="W50" s="405">
        <v>1</v>
      </c>
      <c r="X50" s="405">
        <v>1</v>
      </c>
      <c r="Y50" s="405">
        <v>1</v>
      </c>
      <c r="Z50" s="405">
        <v>1</v>
      </c>
      <c r="AA50" s="405">
        <v>1</v>
      </c>
      <c r="AB50" s="405">
        <v>1</v>
      </c>
      <c r="AC50" s="405">
        <v>1</v>
      </c>
      <c r="AD50" s="405">
        <v>1</v>
      </c>
      <c r="AE50" s="405">
        <v>1</v>
      </c>
      <c r="AF50" s="405">
        <v>1</v>
      </c>
      <c r="AG50" s="405">
        <v>1</v>
      </c>
      <c r="AH50" s="405">
        <v>1</v>
      </c>
      <c r="AI50" s="405">
        <v>1</v>
      </c>
      <c r="AJ50" s="405">
        <v>1</v>
      </c>
      <c r="AK50" s="405">
        <v>1</v>
      </c>
      <c r="AL50" s="405">
        <v>1</v>
      </c>
      <c r="AM50" s="406">
        <v>1</v>
      </c>
      <c r="AN50" s="251">
        <v>1</v>
      </c>
    </row>
    <row r="51" spans="1:40">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row>
    <row r="52" spans="1:40">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row>
  </sheetData>
  <sheetProtection sheet="1" objects="1" scenarios="1"/>
  <phoneticPr fontId="5"/>
  <pageMargins left="0.47244094488188981" right="0.31496062992125984" top="0.78740157480314965" bottom="0.78740157480314965" header="0.19685039370078741" footer="0.19685039370078741"/>
  <pageSetup paperSize="9" scale="73" fitToWidth="0" orientation="landscape" blackAndWhite="1" r:id="rId1"/>
  <headerFooter scaleWithDoc="0" alignWithMargins="0">
    <oddFooter>&amp;C&amp;9&amp;P／&amp;N&amp;R&amp;9&amp;F　&amp;A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O45"/>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ColWidth="9" defaultRowHeight="13.5"/>
  <cols>
    <col min="1" max="1" width="4.625" style="27" customWidth="1"/>
    <col min="2" max="2" width="25.75" style="183" customWidth="1"/>
    <col min="3" max="41" width="11.625" style="27" customWidth="1"/>
    <col min="42" max="16384" width="9" style="27"/>
  </cols>
  <sheetData>
    <row r="1" spans="1:41">
      <c r="A1" s="183"/>
    </row>
    <row r="2" spans="1:41" ht="17.25" customHeight="1">
      <c r="A2" s="159" t="s">
        <v>454</v>
      </c>
      <c r="B2" s="184"/>
      <c r="C2" s="138"/>
      <c r="D2" s="138"/>
      <c r="E2" s="139"/>
      <c r="F2" s="234" t="s">
        <v>517</v>
      </c>
      <c r="G2" s="138"/>
      <c r="H2" s="138"/>
      <c r="I2" s="137"/>
      <c r="J2" s="137"/>
      <c r="K2" s="137"/>
      <c r="L2" s="137"/>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row>
    <row r="3" spans="1:41" s="223" customFormat="1">
      <c r="A3" s="216"/>
      <c r="B3" s="217"/>
      <c r="C3" s="216">
        <v>1</v>
      </c>
      <c r="D3" s="218">
        <v>6</v>
      </c>
      <c r="E3" s="218">
        <v>11</v>
      </c>
      <c r="F3" s="218">
        <v>15</v>
      </c>
      <c r="G3" s="218">
        <v>16</v>
      </c>
      <c r="H3" s="218">
        <v>20</v>
      </c>
      <c r="I3" s="218">
        <v>21</v>
      </c>
      <c r="J3" s="218">
        <v>22</v>
      </c>
      <c r="K3" s="218">
        <v>25</v>
      </c>
      <c r="L3" s="218">
        <v>26</v>
      </c>
      <c r="M3" s="218">
        <v>27</v>
      </c>
      <c r="N3" s="218">
        <v>28</v>
      </c>
      <c r="O3" s="218">
        <v>29</v>
      </c>
      <c r="P3" s="218">
        <v>30</v>
      </c>
      <c r="Q3" s="218">
        <v>31</v>
      </c>
      <c r="R3" s="218">
        <v>32</v>
      </c>
      <c r="S3" s="218">
        <v>33</v>
      </c>
      <c r="T3" s="218">
        <v>34</v>
      </c>
      <c r="U3" s="218">
        <v>35</v>
      </c>
      <c r="V3" s="218">
        <v>39</v>
      </c>
      <c r="W3" s="218">
        <v>41</v>
      </c>
      <c r="X3" s="218">
        <v>46</v>
      </c>
      <c r="Y3" s="218">
        <v>47</v>
      </c>
      <c r="Z3" s="218">
        <v>48</v>
      </c>
      <c r="AA3" s="218">
        <v>51</v>
      </c>
      <c r="AB3" s="218">
        <v>53</v>
      </c>
      <c r="AC3" s="218">
        <v>55</v>
      </c>
      <c r="AD3" s="218">
        <v>57</v>
      </c>
      <c r="AE3" s="218">
        <v>59</v>
      </c>
      <c r="AF3" s="218">
        <v>61</v>
      </c>
      <c r="AG3" s="218">
        <v>63</v>
      </c>
      <c r="AH3" s="218">
        <v>64</v>
      </c>
      <c r="AI3" s="218">
        <v>65</v>
      </c>
      <c r="AJ3" s="218">
        <v>66</v>
      </c>
      <c r="AK3" s="218">
        <v>67</v>
      </c>
      <c r="AL3" s="218">
        <v>68</v>
      </c>
      <c r="AM3" s="219">
        <v>69</v>
      </c>
      <c r="AN3" s="220"/>
      <c r="AO3" s="220"/>
    </row>
    <row r="4" spans="1:41" s="224" customFormat="1" ht="45" customHeight="1">
      <c r="A4" s="221"/>
      <c r="B4" s="222"/>
      <c r="C4" s="480" t="s">
        <v>477</v>
      </c>
      <c r="D4" s="481" t="s">
        <v>3</v>
      </c>
      <c r="E4" s="481" t="s">
        <v>78</v>
      </c>
      <c r="F4" s="481" t="s">
        <v>4</v>
      </c>
      <c r="G4" s="481" t="s">
        <v>795</v>
      </c>
      <c r="H4" s="481" t="s">
        <v>6</v>
      </c>
      <c r="I4" s="481" t="s">
        <v>809</v>
      </c>
      <c r="J4" s="482" t="s">
        <v>796</v>
      </c>
      <c r="K4" s="481" t="s">
        <v>797</v>
      </c>
      <c r="L4" s="481" t="s">
        <v>9</v>
      </c>
      <c r="M4" s="481" t="s">
        <v>10</v>
      </c>
      <c r="N4" s="481" t="s">
        <v>11</v>
      </c>
      <c r="O4" s="481" t="s">
        <v>89</v>
      </c>
      <c r="P4" s="481" t="s">
        <v>91</v>
      </c>
      <c r="Q4" s="481" t="s">
        <v>93</v>
      </c>
      <c r="R4" s="481" t="s">
        <v>95</v>
      </c>
      <c r="S4" s="481" t="s">
        <v>12</v>
      </c>
      <c r="T4" s="481" t="s">
        <v>479</v>
      </c>
      <c r="U4" s="481" t="s">
        <v>35</v>
      </c>
      <c r="V4" s="482" t="s">
        <v>798</v>
      </c>
      <c r="W4" s="481" t="s">
        <v>26</v>
      </c>
      <c r="X4" s="482" t="s">
        <v>813</v>
      </c>
      <c r="Y4" s="481" t="s">
        <v>103</v>
      </c>
      <c r="Z4" s="481" t="s">
        <v>105</v>
      </c>
      <c r="AA4" s="481" t="s">
        <v>27</v>
      </c>
      <c r="AB4" s="481" t="s">
        <v>28</v>
      </c>
      <c r="AC4" s="481" t="s">
        <v>29</v>
      </c>
      <c r="AD4" s="481" t="s">
        <v>110</v>
      </c>
      <c r="AE4" s="481" t="s">
        <v>112</v>
      </c>
      <c r="AF4" s="481" t="s">
        <v>30</v>
      </c>
      <c r="AG4" s="481" t="s">
        <v>31</v>
      </c>
      <c r="AH4" s="481" t="s">
        <v>116</v>
      </c>
      <c r="AI4" s="488" t="s">
        <v>480</v>
      </c>
      <c r="AJ4" s="481" t="s">
        <v>799</v>
      </c>
      <c r="AK4" s="481" t="s">
        <v>800</v>
      </c>
      <c r="AL4" s="481" t="s">
        <v>34</v>
      </c>
      <c r="AM4" s="483" t="s">
        <v>13</v>
      </c>
      <c r="AN4" s="180" t="s">
        <v>491</v>
      </c>
      <c r="AO4" s="180" t="s">
        <v>492</v>
      </c>
    </row>
    <row r="5" spans="1:41">
      <c r="A5" s="147" t="s">
        <v>1</v>
      </c>
      <c r="B5" s="148" t="s">
        <v>477</v>
      </c>
      <c r="C5" s="403">
        <v>1.0032520902320003</v>
      </c>
      <c r="D5" s="252">
        <v>3.8541639598115317E-7</v>
      </c>
      <c r="E5" s="252">
        <v>3.6264975905744151E-3</v>
      </c>
      <c r="F5" s="252">
        <v>1.9011789228713292E-4</v>
      </c>
      <c r="G5" s="252">
        <v>5.7395901897563626E-5</v>
      </c>
      <c r="H5" s="252">
        <v>6.3941869656567112E-6</v>
      </c>
      <c r="I5" s="252">
        <v>5.6324503948587658E-8</v>
      </c>
      <c r="J5" s="252">
        <v>5.7974937876034233E-6</v>
      </c>
      <c r="K5" s="252">
        <v>2.334922518031682E-6</v>
      </c>
      <c r="L5" s="252">
        <v>2.3934758747728672E-7</v>
      </c>
      <c r="M5" s="252">
        <v>3.2753974214789502E-7</v>
      </c>
      <c r="N5" s="252">
        <v>1.4428239478791489E-7</v>
      </c>
      <c r="O5" s="252">
        <v>1.0464869580218168E-7</v>
      </c>
      <c r="P5" s="252">
        <v>1.23704605878462E-7</v>
      </c>
      <c r="Q5" s="252">
        <v>2.323581924996239E-7</v>
      </c>
      <c r="R5" s="252">
        <v>2.326826910109936E-7</v>
      </c>
      <c r="S5" s="252">
        <v>2.0496258162514904E-7</v>
      </c>
      <c r="T5" s="252">
        <v>1.7130493476752044E-7</v>
      </c>
      <c r="U5" s="252">
        <v>3.0971673301324538E-7</v>
      </c>
      <c r="V5" s="252">
        <v>2.3709378740755788E-5</v>
      </c>
      <c r="W5" s="252">
        <v>2.138943197071985E-5</v>
      </c>
      <c r="X5" s="252">
        <v>3.4412121353234262E-7</v>
      </c>
      <c r="Y5" s="252">
        <v>7.9385079178916952E-7</v>
      </c>
      <c r="Z5" s="252">
        <v>3.3424613792468356E-7</v>
      </c>
      <c r="AA5" s="252">
        <v>5.4961160273006565E-6</v>
      </c>
      <c r="AB5" s="252">
        <v>4.8623114433147544E-7</v>
      </c>
      <c r="AC5" s="252">
        <v>6.3865367704818888E-7</v>
      </c>
      <c r="AD5" s="252">
        <v>1.4608104870738027E-6</v>
      </c>
      <c r="AE5" s="252">
        <v>1.1314147059705875E-6</v>
      </c>
      <c r="AF5" s="252">
        <v>9.9627793980563634E-7</v>
      </c>
      <c r="AG5" s="252">
        <v>3.1402595428946683E-5</v>
      </c>
      <c r="AH5" s="252">
        <v>6.0524730941808923E-5</v>
      </c>
      <c r="AI5" s="252">
        <v>5.6823962766326042E-5</v>
      </c>
      <c r="AJ5" s="252">
        <v>8.3907841074981969E-7</v>
      </c>
      <c r="AK5" s="252">
        <v>3.3397186470289362E-4</v>
      </c>
      <c r="AL5" s="252">
        <v>3.2484668996526412E-6</v>
      </c>
      <c r="AM5" s="254">
        <v>1.7499541528751166E-6</v>
      </c>
      <c r="AN5" s="249">
        <v>1.0076885016952286</v>
      </c>
      <c r="AO5" s="249">
        <v>0.77388821615985259</v>
      </c>
    </row>
    <row r="6" spans="1:41">
      <c r="A6" s="151" t="s">
        <v>2</v>
      </c>
      <c r="B6" s="118" t="s">
        <v>3</v>
      </c>
      <c r="C6" s="403">
        <v>2.7694563390453993E-4</v>
      </c>
      <c r="D6" s="252">
        <v>1.000423817497093</v>
      </c>
      <c r="E6" s="252">
        <v>1.8483289122446416E-4</v>
      </c>
      <c r="F6" s="252">
        <v>2.4937039331104802E-4</v>
      </c>
      <c r="G6" s="252">
        <v>2.4190446228831671E-4</v>
      </c>
      <c r="H6" s="252">
        <v>6.0990691951304005E-4</v>
      </c>
      <c r="I6" s="252">
        <v>5.6717204625854637E-3</v>
      </c>
      <c r="J6" s="252">
        <v>9.027109089021509E-5</v>
      </c>
      <c r="K6" s="252">
        <v>6.4280987050190465E-4</v>
      </c>
      <c r="L6" s="252">
        <v>7.472932473872576E-4</v>
      </c>
      <c r="M6" s="252">
        <v>7.5607060754771653E-4</v>
      </c>
      <c r="N6" s="252">
        <v>2.465794875147075E-4</v>
      </c>
      <c r="O6" s="252">
        <v>1.0934267347861425E-4</v>
      </c>
      <c r="P6" s="252">
        <v>1.2703835795423635E-4</v>
      </c>
      <c r="Q6" s="252">
        <v>8.4747615562867816E-5</v>
      </c>
      <c r="R6" s="252">
        <v>1.1260122688742539E-4</v>
      </c>
      <c r="S6" s="252">
        <v>1.0679340768587134E-4</v>
      </c>
      <c r="T6" s="252">
        <v>4.6929201206736667E-5</v>
      </c>
      <c r="U6" s="252">
        <v>2.3808150630379499E-4</v>
      </c>
      <c r="V6" s="252">
        <v>2.3577698778598166E-4</v>
      </c>
      <c r="W6" s="252">
        <v>1.7835302119491027E-4</v>
      </c>
      <c r="X6" s="252">
        <v>3.3778042145470527E-3</v>
      </c>
      <c r="Y6" s="252">
        <v>4.0562279151472953E-4</v>
      </c>
      <c r="Z6" s="252">
        <v>4.768067686726522E-4</v>
      </c>
      <c r="AA6" s="252">
        <v>2.4318992083747134E-4</v>
      </c>
      <c r="AB6" s="252">
        <v>1.0954376243288799E-4</v>
      </c>
      <c r="AC6" s="252">
        <v>5.731785458180252E-5</v>
      </c>
      <c r="AD6" s="252">
        <v>8.6557638056352672E-4</v>
      </c>
      <c r="AE6" s="252">
        <v>1.0613574917926802E-4</v>
      </c>
      <c r="AF6" s="252">
        <v>2.2504741672571419E-4</v>
      </c>
      <c r="AG6" s="252">
        <v>1.6405574982155185E-4</v>
      </c>
      <c r="AH6" s="252">
        <v>1.9817478940133604E-4</v>
      </c>
      <c r="AI6" s="252">
        <v>1.3652553967016877E-4</v>
      </c>
      <c r="AJ6" s="252">
        <v>9.982944085276656E-5</v>
      </c>
      <c r="AK6" s="252">
        <v>2.5546664849645834E-4</v>
      </c>
      <c r="AL6" s="252">
        <v>1.255248274745462E-4</v>
      </c>
      <c r="AM6" s="254">
        <v>1.7789124369050686E-4</v>
      </c>
      <c r="AN6" s="249">
        <v>1.0184056996602846</v>
      </c>
      <c r="AO6" s="249">
        <v>0.78211884814727373</v>
      </c>
    </row>
    <row r="7" spans="1:41">
      <c r="A7" s="151" t="s">
        <v>77</v>
      </c>
      <c r="B7" s="118" t="s">
        <v>78</v>
      </c>
      <c r="C7" s="403">
        <v>5.4388642015586724E-3</v>
      </c>
      <c r="D7" s="252">
        <v>4.1919734589108339E-6</v>
      </c>
      <c r="E7" s="252">
        <v>1.016443911189189</v>
      </c>
      <c r="F7" s="252">
        <v>2.3222949145461976E-4</v>
      </c>
      <c r="G7" s="252">
        <v>9.9927548991673689E-5</v>
      </c>
      <c r="H7" s="252">
        <v>2.8071951496275253E-4</v>
      </c>
      <c r="I7" s="252">
        <v>1.5275991983519649E-6</v>
      </c>
      <c r="J7" s="252">
        <v>3.2580501091244768E-5</v>
      </c>
      <c r="K7" s="252">
        <v>3.7109049350277235E-5</v>
      </c>
      <c r="L7" s="252">
        <v>3.1018584301044181E-6</v>
      </c>
      <c r="M7" s="252">
        <v>6.1161697014018656E-6</v>
      </c>
      <c r="N7" s="252">
        <v>2.0738882950931971E-6</v>
      </c>
      <c r="O7" s="252">
        <v>1.3493057217130582E-6</v>
      </c>
      <c r="P7" s="252">
        <v>1.7520698658840834E-6</v>
      </c>
      <c r="Q7" s="252">
        <v>4.9828562103772223E-6</v>
      </c>
      <c r="R7" s="252">
        <v>5.6114065719272804E-6</v>
      </c>
      <c r="S7" s="252">
        <v>4.1491673837690144E-6</v>
      </c>
      <c r="T7" s="252">
        <v>2.6219125497548033E-6</v>
      </c>
      <c r="U7" s="252">
        <v>6.2261278030195077E-6</v>
      </c>
      <c r="V7" s="252">
        <v>7.1418787432078295E-5</v>
      </c>
      <c r="W7" s="252">
        <v>6.3721288503269977E-6</v>
      </c>
      <c r="X7" s="252">
        <v>1.9550865726381759E-6</v>
      </c>
      <c r="Y7" s="252">
        <v>4.6782730798991653E-6</v>
      </c>
      <c r="Z7" s="252">
        <v>3.9571447840838914E-6</v>
      </c>
      <c r="AA7" s="252">
        <v>1.0900051535843117E-5</v>
      </c>
      <c r="AB7" s="252">
        <v>5.7360421298157618E-6</v>
      </c>
      <c r="AC7" s="252">
        <v>3.6241525842944934E-6</v>
      </c>
      <c r="AD7" s="252">
        <v>1.4344943595129902E-5</v>
      </c>
      <c r="AE7" s="252">
        <v>1.8106366766327326E-5</v>
      </c>
      <c r="AF7" s="252">
        <v>5.1291086123513222E-5</v>
      </c>
      <c r="AG7" s="252">
        <v>3.2752030481092935E-4</v>
      </c>
      <c r="AH7" s="252">
        <v>6.7087979827878334E-4</v>
      </c>
      <c r="AI7" s="252">
        <v>1.3881585232770506E-4</v>
      </c>
      <c r="AJ7" s="252">
        <v>5.6672890287410322E-6</v>
      </c>
      <c r="AK7" s="252">
        <v>6.9733442958554272E-3</v>
      </c>
      <c r="AL7" s="252">
        <v>8.9686581020368494E-6</v>
      </c>
      <c r="AM7" s="254">
        <v>3.4352519019711361E-4</v>
      </c>
      <c r="AN7" s="249">
        <v>1.0312701512838427</v>
      </c>
      <c r="AO7" s="249">
        <v>0.79199853567182299</v>
      </c>
    </row>
    <row r="8" spans="1:41">
      <c r="A8" s="151" t="s">
        <v>79</v>
      </c>
      <c r="B8" s="118" t="s">
        <v>4</v>
      </c>
      <c r="C8" s="403">
        <v>8.3416894698049946E-6</v>
      </c>
      <c r="D8" s="252">
        <v>2.4133614746969364E-6</v>
      </c>
      <c r="E8" s="252">
        <v>1.180908560073271E-6</v>
      </c>
      <c r="F8" s="252">
        <v>1.0007656630724819</v>
      </c>
      <c r="G8" s="252">
        <v>9.2632684021719894E-6</v>
      </c>
      <c r="H8" s="252">
        <v>3.1292576802785122E-7</v>
      </c>
      <c r="I8" s="252">
        <v>1.1815341178722772E-7</v>
      </c>
      <c r="J8" s="252">
        <v>2.6761841810935459E-7</v>
      </c>
      <c r="K8" s="252">
        <v>3.298681497963641E-6</v>
      </c>
      <c r="L8" s="252">
        <v>4.5499827754104259E-7</v>
      </c>
      <c r="M8" s="252">
        <v>8.0891553004625076E-7</v>
      </c>
      <c r="N8" s="252">
        <v>6.8088837240289554E-7</v>
      </c>
      <c r="O8" s="252">
        <v>4.073510269433278E-7</v>
      </c>
      <c r="P8" s="252">
        <v>1.003798189920679E-6</v>
      </c>
      <c r="Q8" s="252">
        <v>1.147102050781368E-6</v>
      </c>
      <c r="R8" s="252">
        <v>2.8515918126942213E-6</v>
      </c>
      <c r="S8" s="252">
        <v>6.2786306332290686E-7</v>
      </c>
      <c r="T8" s="252">
        <v>4.1635975915424722E-7</v>
      </c>
      <c r="U8" s="252">
        <v>1.9711777646214445E-6</v>
      </c>
      <c r="V8" s="252">
        <v>1.0788649834830868E-5</v>
      </c>
      <c r="W8" s="252">
        <v>5.4332979754794716E-6</v>
      </c>
      <c r="X8" s="252">
        <v>5.3094465614371816E-7</v>
      </c>
      <c r="Y8" s="252">
        <v>1.4886161253339292E-6</v>
      </c>
      <c r="Z8" s="252">
        <v>2.4721642103111747E-6</v>
      </c>
      <c r="AA8" s="252">
        <v>5.3181259399108324E-6</v>
      </c>
      <c r="AB8" s="252">
        <v>2.5136345068974496E-6</v>
      </c>
      <c r="AC8" s="252">
        <v>3.5767097969649566E-7</v>
      </c>
      <c r="AD8" s="252">
        <v>4.8484224634703962E-6</v>
      </c>
      <c r="AE8" s="252">
        <v>2.1286492670712943E-6</v>
      </c>
      <c r="AF8" s="252">
        <v>4.8952661184975917E-6</v>
      </c>
      <c r="AG8" s="252">
        <v>1.2270268933689454E-6</v>
      </c>
      <c r="AH8" s="252">
        <v>6.530086106909963E-6</v>
      </c>
      <c r="AI8" s="252">
        <v>1.7516946237265395E-5</v>
      </c>
      <c r="AJ8" s="252">
        <v>3.4974288562574546E-6</v>
      </c>
      <c r="AK8" s="252">
        <v>6.8030339434759274E-6</v>
      </c>
      <c r="AL8" s="252">
        <v>1.2312431470437132E-4</v>
      </c>
      <c r="AM8" s="254">
        <v>1.0362306004075742E-6</v>
      </c>
      <c r="AN8" s="249">
        <v>1.0010017402347515</v>
      </c>
      <c r="AO8" s="249">
        <v>0.76875289320059537</v>
      </c>
    </row>
    <row r="9" spans="1:41">
      <c r="A9" s="151" t="s">
        <v>80</v>
      </c>
      <c r="B9" s="118" t="s">
        <v>5</v>
      </c>
      <c r="C9" s="403">
        <v>6.3516192145508087E-3</v>
      </c>
      <c r="D9" s="252">
        <v>7.1481667003240516E-4</v>
      </c>
      <c r="E9" s="252">
        <v>3.0571284699521858E-3</v>
      </c>
      <c r="F9" s="252">
        <v>9.9565528107957327E-4</v>
      </c>
      <c r="G9" s="252">
        <v>1.0188464366714003</v>
      </c>
      <c r="H9" s="252">
        <v>6.6278502525265082E-4</v>
      </c>
      <c r="I9" s="252">
        <v>3.1672057024814054E-5</v>
      </c>
      <c r="J9" s="252">
        <v>1.7501271536565102E-4</v>
      </c>
      <c r="K9" s="252">
        <v>1.4166519759691233E-3</v>
      </c>
      <c r="L9" s="252">
        <v>1.6573271279226798E-4</v>
      </c>
      <c r="M9" s="252">
        <v>2.6129259024380901E-4</v>
      </c>
      <c r="N9" s="252">
        <v>2.0699251271035312E-4</v>
      </c>
      <c r="O9" s="252">
        <v>1.5799197288714578E-4</v>
      </c>
      <c r="P9" s="252">
        <v>1.5288467719475429E-4</v>
      </c>
      <c r="Q9" s="252">
        <v>4.8481599886867016E-4</v>
      </c>
      <c r="R9" s="252">
        <v>3.2996719820748159E-4</v>
      </c>
      <c r="S9" s="252">
        <v>4.0797933058476149E-4</v>
      </c>
      <c r="T9" s="252">
        <v>4.0901795601837169E-4</v>
      </c>
      <c r="U9" s="252">
        <v>4.3723800311817727E-4</v>
      </c>
      <c r="V9" s="252">
        <v>3.4474793285157296E-3</v>
      </c>
      <c r="W9" s="252">
        <v>5.535711795713349E-3</v>
      </c>
      <c r="X9" s="252">
        <v>4.5376432053153697E-4</v>
      </c>
      <c r="Y9" s="252">
        <v>1.0931782319384168E-3</v>
      </c>
      <c r="Z9" s="252">
        <v>9.8843480382333174E-4</v>
      </c>
      <c r="AA9" s="252">
        <v>1.6564692710377004E-3</v>
      </c>
      <c r="AB9" s="252">
        <v>1.5843835377048338E-3</v>
      </c>
      <c r="AC9" s="252">
        <v>4.1331612037117125E-4</v>
      </c>
      <c r="AD9" s="252">
        <v>8.5768601866535743E-4</v>
      </c>
      <c r="AE9" s="252">
        <v>1.4051477116245224E-3</v>
      </c>
      <c r="AF9" s="252">
        <v>5.0652597779573161E-4</v>
      </c>
      <c r="AG9" s="252">
        <v>1.4538786246952558E-3</v>
      </c>
      <c r="AH9" s="252">
        <v>1.7250929559010832E-3</v>
      </c>
      <c r="AI9" s="252">
        <v>5.6061647119934523E-3</v>
      </c>
      <c r="AJ9" s="252">
        <v>8.4054961073074701E-4</v>
      </c>
      <c r="AK9" s="252">
        <v>1.081987267275064E-3</v>
      </c>
      <c r="AL9" s="252">
        <v>3.2533412822821815E-2</v>
      </c>
      <c r="AM9" s="254">
        <v>2.5353957328889536E-4</v>
      </c>
      <c r="AN9" s="249">
        <v>1.0967024137176811</v>
      </c>
      <c r="AO9" s="249">
        <v>0.8422494383754261</v>
      </c>
    </row>
    <row r="10" spans="1:41">
      <c r="A10" s="151" t="s">
        <v>81</v>
      </c>
      <c r="B10" s="118" t="s">
        <v>6</v>
      </c>
      <c r="C10" s="403">
        <v>6.4296458105720759E-3</v>
      </c>
      <c r="D10" s="252">
        <v>1.5814663951242314E-3</v>
      </c>
      <c r="E10" s="252">
        <v>8.8639961436913477E-3</v>
      </c>
      <c r="F10" s="252">
        <v>5.0658162572049859E-2</v>
      </c>
      <c r="G10" s="252">
        <v>4.0239836140334946E-2</v>
      </c>
      <c r="H10" s="252">
        <v>1.1249670965649305</v>
      </c>
      <c r="I10" s="252">
        <v>1.4438656602917784E-3</v>
      </c>
      <c r="J10" s="252">
        <v>0.12902105879520409</v>
      </c>
      <c r="K10" s="252">
        <v>2.0024428788205529E-2</v>
      </c>
      <c r="L10" s="252">
        <v>3.945804283795702E-3</v>
      </c>
      <c r="M10" s="252">
        <v>1.5988491266600294E-2</v>
      </c>
      <c r="N10" s="252">
        <v>3.5675038268268423E-3</v>
      </c>
      <c r="O10" s="252">
        <v>1.3040183754741816E-3</v>
      </c>
      <c r="P10" s="252">
        <v>1.8654744411063903E-3</v>
      </c>
      <c r="Q10" s="252">
        <v>1.6490126918466415E-2</v>
      </c>
      <c r="R10" s="252">
        <v>1.9672359622317091E-2</v>
      </c>
      <c r="S10" s="252">
        <v>1.3038399511256163E-2</v>
      </c>
      <c r="T10" s="252">
        <v>6.8290236504390056E-3</v>
      </c>
      <c r="U10" s="252">
        <v>1.8695142245099865E-2</v>
      </c>
      <c r="V10" s="252">
        <v>3.2449317742550977E-2</v>
      </c>
      <c r="W10" s="252">
        <v>3.8205337951363926E-3</v>
      </c>
      <c r="X10" s="252">
        <v>8.185515818695528E-4</v>
      </c>
      <c r="Y10" s="252">
        <v>5.1230552931294015E-3</v>
      </c>
      <c r="Z10" s="252">
        <v>4.4287256657183013E-3</v>
      </c>
      <c r="AA10" s="252">
        <v>5.0549773959296959E-4</v>
      </c>
      <c r="AB10" s="252">
        <v>5.9648320736757079E-4</v>
      </c>
      <c r="AC10" s="252">
        <v>2.2860405274822154E-4</v>
      </c>
      <c r="AD10" s="252">
        <v>8.8311179369995603E-4</v>
      </c>
      <c r="AE10" s="252">
        <v>8.5478437789009588E-4</v>
      </c>
      <c r="AF10" s="252">
        <v>7.9135372501729236E-4</v>
      </c>
      <c r="AG10" s="252">
        <v>7.3863295973031779E-3</v>
      </c>
      <c r="AH10" s="252">
        <v>2.1905764186010871E-2</v>
      </c>
      <c r="AI10" s="252">
        <v>1.8344603433782527E-3</v>
      </c>
      <c r="AJ10" s="252">
        <v>3.5162588846471151E-3</v>
      </c>
      <c r="AK10" s="252">
        <v>4.0525360847831864E-3</v>
      </c>
      <c r="AL10" s="252">
        <v>8.9589196272626091E-3</v>
      </c>
      <c r="AM10" s="254">
        <v>6.8219003504122475E-3</v>
      </c>
      <c r="AN10" s="249">
        <v>1.5896020890603044</v>
      </c>
      <c r="AO10" s="249">
        <v>1.2207882922523567</v>
      </c>
    </row>
    <row r="11" spans="1:41">
      <c r="A11" s="151" t="s">
        <v>82</v>
      </c>
      <c r="B11" s="118" t="s">
        <v>7</v>
      </c>
      <c r="C11" s="403">
        <v>3.7448375363755802E-2</v>
      </c>
      <c r="D11" s="252">
        <v>3.52259755198941E-2</v>
      </c>
      <c r="E11" s="252">
        <v>1.7092382269183994E-2</v>
      </c>
      <c r="F11" s="252">
        <v>1.9508636184000765E-2</v>
      </c>
      <c r="G11" s="252">
        <v>1.8046234561548399E-2</v>
      </c>
      <c r="H11" s="252">
        <v>0.10239084353565754</v>
      </c>
      <c r="I11" s="252">
        <v>1.0951284966150383</v>
      </c>
      <c r="J11" s="252">
        <v>1.2556268593862758E-2</v>
      </c>
      <c r="K11" s="252">
        <v>3.5336616013026206E-2</v>
      </c>
      <c r="L11" s="252">
        <v>4.4528539810421292E-2</v>
      </c>
      <c r="M11" s="252">
        <v>2.0184955207349232E-2</v>
      </c>
      <c r="N11" s="252">
        <v>1.5858378051979889E-2</v>
      </c>
      <c r="O11" s="252">
        <v>6.5450014472126167E-3</v>
      </c>
      <c r="P11" s="252">
        <v>7.9125780993186401E-3</v>
      </c>
      <c r="Q11" s="252">
        <v>6.5824241363701868E-3</v>
      </c>
      <c r="R11" s="252">
        <v>5.7764080246574066E-3</v>
      </c>
      <c r="S11" s="252">
        <v>7.3164056706138993E-3</v>
      </c>
      <c r="T11" s="252">
        <v>3.5073205133151317E-3</v>
      </c>
      <c r="U11" s="252">
        <v>1.6181105826491703E-2</v>
      </c>
      <c r="V11" s="252">
        <v>2.3240437561749986E-2</v>
      </c>
      <c r="W11" s="252">
        <v>1.7512852816198909E-2</v>
      </c>
      <c r="X11" s="252">
        <v>4.9373557275894465E-2</v>
      </c>
      <c r="Y11" s="252">
        <v>2.9731417695475052E-2</v>
      </c>
      <c r="Z11" s="252">
        <v>3.6048600747200017E-2</v>
      </c>
      <c r="AA11" s="252">
        <v>1.4211974924353396E-2</v>
      </c>
      <c r="AB11" s="252">
        <v>1.0464587844756793E-2</v>
      </c>
      <c r="AC11" s="252">
        <v>3.3649224696995486E-3</v>
      </c>
      <c r="AD11" s="252">
        <v>0.1507954190325661</v>
      </c>
      <c r="AE11" s="252">
        <v>8.7994558419546877E-3</v>
      </c>
      <c r="AF11" s="252">
        <v>2.8244809070163159E-2</v>
      </c>
      <c r="AG11" s="252">
        <v>1.418731653782696E-2</v>
      </c>
      <c r="AH11" s="252">
        <v>1.6037082034209411E-2</v>
      </c>
      <c r="AI11" s="252">
        <v>1.8286965628669844E-2</v>
      </c>
      <c r="AJ11" s="252">
        <v>1.0483716564756055E-2</v>
      </c>
      <c r="AK11" s="252">
        <v>1.6467335610096025E-2</v>
      </c>
      <c r="AL11" s="252">
        <v>1.5713659295312203E-2</v>
      </c>
      <c r="AM11" s="254">
        <v>2.7467433879237887E-2</v>
      </c>
      <c r="AN11" s="249">
        <v>1.9975584902738186</v>
      </c>
      <c r="AO11" s="249">
        <v>1.5340921069480669</v>
      </c>
    </row>
    <row r="12" spans="1:41">
      <c r="A12" s="151" t="s">
        <v>83</v>
      </c>
      <c r="B12" s="118" t="s">
        <v>478</v>
      </c>
      <c r="C12" s="403">
        <v>2.1125795218797671E-3</v>
      </c>
      <c r="D12" s="252">
        <v>7.7067859438224092E-4</v>
      </c>
      <c r="E12" s="252">
        <v>3.3358347160823269E-3</v>
      </c>
      <c r="F12" s="252">
        <v>1.7912192349471387E-3</v>
      </c>
      <c r="G12" s="252">
        <v>3.9147262539083773E-3</v>
      </c>
      <c r="H12" s="252">
        <v>1.0370798784353141E-3</v>
      </c>
      <c r="I12" s="252">
        <v>3.1815311845992042E-5</v>
      </c>
      <c r="J12" s="252">
        <v>1.0034188411071285</v>
      </c>
      <c r="K12" s="252">
        <v>9.1962776070092403E-4</v>
      </c>
      <c r="L12" s="252">
        <v>1.6789984804308893E-4</v>
      </c>
      <c r="M12" s="252">
        <v>4.288940711565052E-4</v>
      </c>
      <c r="N12" s="252">
        <v>2.0671732125234342E-4</v>
      </c>
      <c r="O12" s="252">
        <v>3.666907320265316E-4</v>
      </c>
      <c r="P12" s="252">
        <v>9.8684430259892895E-4</v>
      </c>
      <c r="Q12" s="252">
        <v>2.7862127214598534E-3</v>
      </c>
      <c r="R12" s="252">
        <v>1.2213821998325086E-3</v>
      </c>
      <c r="S12" s="252">
        <v>2.0454776425770987E-3</v>
      </c>
      <c r="T12" s="252">
        <v>2.9534602598229143E-3</v>
      </c>
      <c r="U12" s="252">
        <v>4.5983653825576749E-3</v>
      </c>
      <c r="V12" s="252">
        <v>6.1200106222741909E-3</v>
      </c>
      <c r="W12" s="252">
        <v>1.8251425626303905E-3</v>
      </c>
      <c r="X12" s="252">
        <v>1.0043178859121756E-4</v>
      </c>
      <c r="Y12" s="252">
        <v>5.3541860890514038E-3</v>
      </c>
      <c r="Z12" s="252">
        <v>2.1083372070180425E-3</v>
      </c>
      <c r="AA12" s="252">
        <v>1.1871948923167922E-3</v>
      </c>
      <c r="AB12" s="252">
        <v>8.1146043874134454E-4</v>
      </c>
      <c r="AC12" s="252">
        <v>2.7988034179080636E-4</v>
      </c>
      <c r="AD12" s="252">
        <v>3.8204528872123276E-4</v>
      </c>
      <c r="AE12" s="252">
        <v>7.3618287746846274E-4</v>
      </c>
      <c r="AF12" s="252">
        <v>4.2195374340655407E-4</v>
      </c>
      <c r="AG12" s="252">
        <v>6.9861903298329084E-4</v>
      </c>
      <c r="AH12" s="252">
        <v>7.8475597652238177E-4</v>
      </c>
      <c r="AI12" s="252">
        <v>1.370537974173995E-3</v>
      </c>
      <c r="AJ12" s="252">
        <v>7.8679800708282089E-4</v>
      </c>
      <c r="AK12" s="252">
        <v>6.1113906509971221E-4</v>
      </c>
      <c r="AL12" s="252">
        <v>1.2385698917928603E-2</v>
      </c>
      <c r="AM12" s="254">
        <v>4.1839686656232339E-4</v>
      </c>
      <c r="AN12" s="249">
        <v>1.0694771185530016</v>
      </c>
      <c r="AO12" s="249">
        <v>0.82134085891463593</v>
      </c>
    </row>
    <row r="13" spans="1:41">
      <c r="A13" s="151" t="s">
        <v>84</v>
      </c>
      <c r="B13" s="118" t="s">
        <v>8</v>
      </c>
      <c r="C13" s="403">
        <v>1.2208062941010233E-3</v>
      </c>
      <c r="D13" s="252">
        <v>5.9732093191132939E-4</v>
      </c>
      <c r="E13" s="252">
        <v>1.7031760591609624E-3</v>
      </c>
      <c r="F13" s="252">
        <v>5.9566476514554033E-4</v>
      </c>
      <c r="G13" s="252">
        <v>1.6063288990518681E-3</v>
      </c>
      <c r="H13" s="252">
        <v>1.0436951092981175E-3</v>
      </c>
      <c r="I13" s="252">
        <v>1.1716783103212968E-4</v>
      </c>
      <c r="J13" s="252">
        <v>3.4423047157525704E-4</v>
      </c>
      <c r="K13" s="252">
        <v>1.0327572692787577</v>
      </c>
      <c r="L13" s="252">
        <v>1.9287794346829706E-3</v>
      </c>
      <c r="M13" s="252">
        <v>4.0842899820245689E-3</v>
      </c>
      <c r="N13" s="252">
        <v>1.3729726115405444E-3</v>
      </c>
      <c r="O13" s="252">
        <v>3.1568833390326419E-3</v>
      </c>
      <c r="P13" s="252">
        <v>1.1263491239404352E-3</v>
      </c>
      <c r="Q13" s="252">
        <v>2.9754976594726997E-3</v>
      </c>
      <c r="R13" s="252">
        <v>3.2541884921897381E-3</v>
      </c>
      <c r="S13" s="252">
        <v>1.4032578336633718E-3</v>
      </c>
      <c r="T13" s="252">
        <v>4.3699017753398285E-4</v>
      </c>
      <c r="U13" s="252">
        <v>2.7014726657913339E-3</v>
      </c>
      <c r="V13" s="252">
        <v>1.4400252282250707E-3</v>
      </c>
      <c r="W13" s="252">
        <v>1.8866756015649602E-2</v>
      </c>
      <c r="X13" s="252">
        <v>2.3333625235299899E-4</v>
      </c>
      <c r="Y13" s="252">
        <v>1.9899232994118206E-3</v>
      </c>
      <c r="Z13" s="252">
        <v>2.4000036296908773E-4</v>
      </c>
      <c r="AA13" s="252">
        <v>2.0237177224290858E-4</v>
      </c>
      <c r="AB13" s="252">
        <v>1.6571604424651772E-4</v>
      </c>
      <c r="AC13" s="252">
        <v>2.6080736428497133E-4</v>
      </c>
      <c r="AD13" s="252">
        <v>2.0930509544346158E-4</v>
      </c>
      <c r="AE13" s="252">
        <v>2.0710633620667825E-4</v>
      </c>
      <c r="AF13" s="252">
        <v>2.4709625472539722E-4</v>
      </c>
      <c r="AG13" s="252">
        <v>1.2317071926374094E-3</v>
      </c>
      <c r="AH13" s="252">
        <v>6.1654784447095156E-4</v>
      </c>
      <c r="AI13" s="252">
        <v>3.7950121473520208E-4</v>
      </c>
      <c r="AJ13" s="252">
        <v>1.3298960966654657E-3</v>
      </c>
      <c r="AK13" s="252">
        <v>4.4404751229675952E-4</v>
      </c>
      <c r="AL13" s="252">
        <v>3.3040075799683111E-3</v>
      </c>
      <c r="AM13" s="254">
        <v>1.209191061036781E-3</v>
      </c>
      <c r="AN13" s="249">
        <v>1.0950036834874752</v>
      </c>
      <c r="AO13" s="249">
        <v>0.84094484146340498</v>
      </c>
    </row>
    <row r="14" spans="1:41">
      <c r="A14" s="151" t="s">
        <v>85</v>
      </c>
      <c r="B14" s="118" t="s">
        <v>9</v>
      </c>
      <c r="C14" s="403">
        <v>3.1926662397931699E-3</v>
      </c>
      <c r="D14" s="252">
        <v>2.8780965410608171E-2</v>
      </c>
      <c r="E14" s="252">
        <v>4.9421308004396845E-3</v>
      </c>
      <c r="F14" s="252">
        <v>2.9341606894023918E-3</v>
      </c>
      <c r="G14" s="252">
        <v>9.8070098327823443E-2</v>
      </c>
      <c r="H14" s="252">
        <v>1.2120777613029152E-3</v>
      </c>
      <c r="I14" s="252">
        <v>3.5702953515938667E-4</v>
      </c>
      <c r="J14" s="252">
        <v>2.6008635571512606E-3</v>
      </c>
      <c r="K14" s="252">
        <v>3.4071763746643377E-2</v>
      </c>
      <c r="L14" s="252">
        <v>1.5614528530110776</v>
      </c>
      <c r="M14" s="252">
        <v>4.6037755460909711E-3</v>
      </c>
      <c r="N14" s="252">
        <v>0.3967214574121013</v>
      </c>
      <c r="O14" s="252">
        <v>0.14505271997973426</v>
      </c>
      <c r="P14" s="252">
        <v>0.18826674828056666</v>
      </c>
      <c r="Q14" s="252">
        <v>7.3540521759502875E-2</v>
      </c>
      <c r="R14" s="252">
        <v>1.5849541193069742E-2</v>
      </c>
      <c r="S14" s="252">
        <v>0.12908853895326114</v>
      </c>
      <c r="T14" s="252">
        <v>3.1873419846887997E-2</v>
      </c>
      <c r="U14" s="252">
        <v>0.24392040573846788</v>
      </c>
      <c r="V14" s="252">
        <v>1.4790099190495096E-2</v>
      </c>
      <c r="W14" s="252">
        <v>0.10500718288578019</v>
      </c>
      <c r="X14" s="252">
        <v>1.3972311195218161E-3</v>
      </c>
      <c r="Y14" s="252">
        <v>8.3856494804579514E-3</v>
      </c>
      <c r="Z14" s="252">
        <v>7.4553964444922275E-4</v>
      </c>
      <c r="AA14" s="252">
        <v>1.6868908051897978E-3</v>
      </c>
      <c r="AB14" s="252">
        <v>9.6621873453917062E-4</v>
      </c>
      <c r="AC14" s="252">
        <v>1.3178978330643865E-3</v>
      </c>
      <c r="AD14" s="252">
        <v>2.7893332564424308E-3</v>
      </c>
      <c r="AE14" s="252">
        <v>1.2109704408830475E-3</v>
      </c>
      <c r="AF14" s="252">
        <v>2.3553449474258597E-3</v>
      </c>
      <c r="AG14" s="252">
        <v>9.9372482280120984E-4</v>
      </c>
      <c r="AH14" s="252">
        <v>1.0297730072174956E-3</v>
      </c>
      <c r="AI14" s="252">
        <v>2.0855826844072417E-3</v>
      </c>
      <c r="AJ14" s="252">
        <v>4.2070808291240405E-3</v>
      </c>
      <c r="AK14" s="252">
        <v>1.7812955564233276E-3</v>
      </c>
      <c r="AL14" s="252">
        <v>4.1439181071047815E-3</v>
      </c>
      <c r="AM14" s="254">
        <v>1.3924692884569665E-2</v>
      </c>
      <c r="AN14" s="249">
        <v>3.1353501640189796</v>
      </c>
      <c r="AO14" s="249">
        <v>2.4078974220577223</v>
      </c>
    </row>
    <row r="15" spans="1:41">
      <c r="A15" s="151" t="s">
        <v>86</v>
      </c>
      <c r="B15" s="118" t="s">
        <v>10</v>
      </c>
      <c r="C15" s="403">
        <v>2.9560114118514844E-5</v>
      </c>
      <c r="D15" s="252">
        <v>4.0841213758658734E-4</v>
      </c>
      <c r="E15" s="252">
        <v>1.2943853672776437E-4</v>
      </c>
      <c r="F15" s="252">
        <v>3.8109377659508901E-5</v>
      </c>
      <c r="G15" s="252">
        <v>4.9616395546674965E-4</v>
      </c>
      <c r="H15" s="252">
        <v>4.396370614873676E-4</v>
      </c>
      <c r="I15" s="252">
        <v>6.2649895177505696E-6</v>
      </c>
      <c r="J15" s="252">
        <v>8.9117661955342937E-5</v>
      </c>
      <c r="K15" s="252">
        <v>1.5281316400847101E-3</v>
      </c>
      <c r="L15" s="252">
        <v>2.6431405623342933E-3</v>
      </c>
      <c r="M15" s="252">
        <v>1.039461879472644</v>
      </c>
      <c r="N15" s="252">
        <v>2.5231482148023623E-3</v>
      </c>
      <c r="O15" s="252">
        <v>1.2980485547587411E-3</v>
      </c>
      <c r="P15" s="252">
        <v>1.2572135462725613E-3</v>
      </c>
      <c r="Q15" s="252">
        <v>4.0124044399719927E-3</v>
      </c>
      <c r="R15" s="252">
        <v>4.912643912182618E-3</v>
      </c>
      <c r="S15" s="252">
        <v>5.1970383034501341E-3</v>
      </c>
      <c r="T15" s="252">
        <v>4.1399628768384392E-3</v>
      </c>
      <c r="U15" s="252">
        <v>4.1912608918826559E-3</v>
      </c>
      <c r="V15" s="252">
        <v>1.2643250901417215E-3</v>
      </c>
      <c r="W15" s="252">
        <v>2.1945847149511576E-3</v>
      </c>
      <c r="X15" s="252">
        <v>6.8160358474618775E-5</v>
      </c>
      <c r="Y15" s="252">
        <v>1.2882347380427695E-4</v>
      </c>
      <c r="Z15" s="252">
        <v>1.836949409958167E-5</v>
      </c>
      <c r="AA15" s="252">
        <v>2.3194726667439297E-5</v>
      </c>
      <c r="AB15" s="252">
        <v>2.1499515261702471E-5</v>
      </c>
      <c r="AC15" s="252">
        <v>2.6271730134834025E-5</v>
      </c>
      <c r="AD15" s="252">
        <v>2.7156329777123688E-5</v>
      </c>
      <c r="AE15" s="252">
        <v>2.7525165061847845E-5</v>
      </c>
      <c r="AF15" s="252">
        <v>6.9001589615221405E-5</v>
      </c>
      <c r="AG15" s="252">
        <v>3.9483398565743209E-5</v>
      </c>
      <c r="AH15" s="252">
        <v>2.9233144128720096E-4</v>
      </c>
      <c r="AI15" s="252">
        <v>4.7038931856940176E-5</v>
      </c>
      <c r="AJ15" s="252">
        <v>1.1675603432127548E-4</v>
      </c>
      <c r="AK15" s="252">
        <v>4.8738047410128544E-5</v>
      </c>
      <c r="AL15" s="252">
        <v>1.7697568142693802E-4</v>
      </c>
      <c r="AM15" s="254">
        <v>5.2110701139210876E-4</v>
      </c>
      <c r="AN15" s="249">
        <v>1.077912918983992</v>
      </c>
      <c r="AO15" s="249">
        <v>0.8278194150720567</v>
      </c>
    </row>
    <row r="16" spans="1:41">
      <c r="A16" s="151" t="s">
        <v>87</v>
      </c>
      <c r="B16" s="118" t="s">
        <v>11</v>
      </c>
      <c r="C16" s="403">
        <v>4.102223479626548E-3</v>
      </c>
      <c r="D16" s="252">
        <v>1.162676340557159E-2</v>
      </c>
      <c r="E16" s="252">
        <v>1.1127835442687714E-2</v>
      </c>
      <c r="F16" s="252">
        <v>1.5191340345401738E-3</v>
      </c>
      <c r="G16" s="252">
        <v>1.4988637768816719E-2</v>
      </c>
      <c r="H16" s="252">
        <v>2.4399675939883046E-3</v>
      </c>
      <c r="I16" s="252">
        <v>3.9623453478231454E-4</v>
      </c>
      <c r="J16" s="252">
        <v>8.4470514664168345E-4</v>
      </c>
      <c r="K16" s="252">
        <v>5.7158171893919368E-3</v>
      </c>
      <c r="L16" s="252">
        <v>8.7443809555787732E-4</v>
      </c>
      <c r="M16" s="252">
        <v>1.1581660426351001E-3</v>
      </c>
      <c r="N16" s="252">
        <v>1.0198474700323208</v>
      </c>
      <c r="O16" s="252">
        <v>8.2194258463025183E-3</v>
      </c>
      <c r="P16" s="252">
        <v>1.201770735888962E-2</v>
      </c>
      <c r="Q16" s="252">
        <v>2.0293954979691827E-2</v>
      </c>
      <c r="R16" s="252">
        <v>6.1395959603090635E-3</v>
      </c>
      <c r="S16" s="252">
        <v>1.0869625614666109E-2</v>
      </c>
      <c r="T16" s="252">
        <v>1.1231058910834063E-2</v>
      </c>
      <c r="U16" s="252">
        <v>9.6269943050474888E-3</v>
      </c>
      <c r="V16" s="252">
        <v>5.1599477266510195E-3</v>
      </c>
      <c r="W16" s="252">
        <v>5.8823776537648732E-2</v>
      </c>
      <c r="X16" s="252">
        <v>1.1284566621642561E-3</v>
      </c>
      <c r="Y16" s="252">
        <v>2.068323179192214E-3</v>
      </c>
      <c r="Z16" s="252">
        <v>4.5738335337293688E-4</v>
      </c>
      <c r="AA16" s="252">
        <v>2.7085594534158406E-3</v>
      </c>
      <c r="AB16" s="252">
        <v>5.2651786407097352E-4</v>
      </c>
      <c r="AC16" s="252">
        <v>1.0348501631530331E-3</v>
      </c>
      <c r="AD16" s="252">
        <v>1.5125663221645183E-3</v>
      </c>
      <c r="AE16" s="252">
        <v>9.4553844559649633E-4</v>
      </c>
      <c r="AF16" s="252">
        <v>3.7616340972486716E-3</v>
      </c>
      <c r="AG16" s="252">
        <v>5.9679047849932874E-4</v>
      </c>
      <c r="AH16" s="252">
        <v>9.7612736099310035E-4</v>
      </c>
      <c r="AI16" s="252">
        <v>2.7296947959702328E-3</v>
      </c>
      <c r="AJ16" s="252">
        <v>1.3269847611389171E-3</v>
      </c>
      <c r="AK16" s="252">
        <v>2.5247602397322232E-3</v>
      </c>
      <c r="AL16" s="252">
        <v>1.7701353440742922E-3</v>
      </c>
      <c r="AM16" s="254">
        <v>2.9312104908332604E-3</v>
      </c>
      <c r="AN16" s="249">
        <v>1.2440230130182215</v>
      </c>
      <c r="AO16" s="249">
        <v>0.95538923862569969</v>
      </c>
    </row>
    <row r="17" spans="1:41">
      <c r="A17" s="151" t="s">
        <v>88</v>
      </c>
      <c r="B17" s="118" t="s">
        <v>89</v>
      </c>
      <c r="C17" s="403">
        <v>4.1507008102648351E-4</v>
      </c>
      <c r="D17" s="252">
        <v>1.0075469721886212E-2</v>
      </c>
      <c r="E17" s="252">
        <v>4.3307294295475752E-4</v>
      </c>
      <c r="F17" s="252">
        <v>3.8661568529594899E-4</v>
      </c>
      <c r="G17" s="252">
        <v>1.0476792467590359E-3</v>
      </c>
      <c r="H17" s="252">
        <v>1.6397480832789762E-4</v>
      </c>
      <c r="I17" s="252">
        <v>1.3263004007654338E-4</v>
      </c>
      <c r="J17" s="252">
        <v>2.4170991846178346E-4</v>
      </c>
      <c r="K17" s="252">
        <v>5.4016449171732286E-3</v>
      </c>
      <c r="L17" s="252">
        <v>5.2173117476829814E-4</v>
      </c>
      <c r="M17" s="252">
        <v>2.7384359072792861E-4</v>
      </c>
      <c r="N17" s="252">
        <v>1.9868775337324139E-3</v>
      </c>
      <c r="O17" s="252">
        <v>1.1360043525245878</v>
      </c>
      <c r="P17" s="252">
        <v>4.8316385485842828E-2</v>
      </c>
      <c r="Q17" s="252">
        <v>1.2750000307076532E-2</v>
      </c>
      <c r="R17" s="252">
        <v>4.0735855736807568E-3</v>
      </c>
      <c r="S17" s="252">
        <v>1.9406540118800056E-2</v>
      </c>
      <c r="T17" s="252">
        <v>3.641100544463133E-3</v>
      </c>
      <c r="U17" s="252">
        <v>3.5704760687285349E-2</v>
      </c>
      <c r="V17" s="252">
        <v>1.1652492227726553E-3</v>
      </c>
      <c r="W17" s="252">
        <v>5.4184013085010847E-3</v>
      </c>
      <c r="X17" s="252">
        <v>5.9058536506638361E-4</v>
      </c>
      <c r="Y17" s="252">
        <v>4.7073943731572455E-2</v>
      </c>
      <c r="Z17" s="252">
        <v>8.0735391036791649E-4</v>
      </c>
      <c r="AA17" s="252">
        <v>7.7768656237857284E-4</v>
      </c>
      <c r="AB17" s="252">
        <v>9.8171974906990727E-4</v>
      </c>
      <c r="AC17" s="252">
        <v>3.1274784724657237E-4</v>
      </c>
      <c r="AD17" s="252">
        <v>1.618809407255028E-3</v>
      </c>
      <c r="AE17" s="252">
        <v>1.451382495609639E-3</v>
      </c>
      <c r="AF17" s="252">
        <v>1.9549029352725921E-3</v>
      </c>
      <c r="AG17" s="252">
        <v>1.002370124228037E-3</v>
      </c>
      <c r="AH17" s="252">
        <v>9.2625051060148914E-4</v>
      </c>
      <c r="AI17" s="252">
        <v>7.8035508349077597E-4</v>
      </c>
      <c r="AJ17" s="252">
        <v>1.4925470605683203E-2</v>
      </c>
      <c r="AK17" s="252">
        <v>8.3612344521741353E-4</v>
      </c>
      <c r="AL17" s="252">
        <v>3.2746556765019284E-4</v>
      </c>
      <c r="AM17" s="254">
        <v>5.0237790104345071E-4</v>
      </c>
      <c r="AN17" s="249">
        <v>1.3624302406759545</v>
      </c>
      <c r="AO17" s="249">
        <v>1.0463240444097504</v>
      </c>
    </row>
    <row r="18" spans="1:41">
      <c r="A18" s="151" t="s">
        <v>90</v>
      </c>
      <c r="B18" s="118" t="s">
        <v>91</v>
      </c>
      <c r="C18" s="403">
        <v>1.732685837496199E-6</v>
      </c>
      <c r="D18" s="252">
        <v>1.1918172348700138E-5</v>
      </c>
      <c r="E18" s="252">
        <v>1.5746757860433378E-6</v>
      </c>
      <c r="F18" s="252">
        <v>1.6157282078326853E-6</v>
      </c>
      <c r="G18" s="252">
        <v>2.2228610172256024E-6</v>
      </c>
      <c r="H18" s="252">
        <v>4.7868760441626174E-7</v>
      </c>
      <c r="I18" s="252">
        <v>3.5269640071625471E-7</v>
      </c>
      <c r="J18" s="252">
        <v>2.2395987126628055E-6</v>
      </c>
      <c r="K18" s="252">
        <v>6.8898936510388769E-6</v>
      </c>
      <c r="L18" s="252">
        <v>1.2527706979228958E-6</v>
      </c>
      <c r="M18" s="252">
        <v>1.2094632231065503E-6</v>
      </c>
      <c r="N18" s="252">
        <v>1.7952554408298099E-6</v>
      </c>
      <c r="O18" s="252">
        <v>1.3986179928914088E-5</v>
      </c>
      <c r="P18" s="252">
        <v>1.0011808991443645</v>
      </c>
      <c r="Q18" s="252">
        <v>7.6035999773272247E-6</v>
      </c>
      <c r="R18" s="252">
        <v>1.0235031222301045E-5</v>
      </c>
      <c r="S18" s="252">
        <v>8.093032189088936E-6</v>
      </c>
      <c r="T18" s="252">
        <v>3.0286106286575963E-6</v>
      </c>
      <c r="U18" s="252">
        <v>1.0663722086543793E-5</v>
      </c>
      <c r="V18" s="252">
        <v>2.2909335165336477E-6</v>
      </c>
      <c r="W18" s="252">
        <v>3.7100006009665198E-6</v>
      </c>
      <c r="X18" s="252">
        <v>2.7304177961016324E-6</v>
      </c>
      <c r="Y18" s="252">
        <v>6.9790210646591413E-6</v>
      </c>
      <c r="Z18" s="252">
        <v>2.401789317272195E-6</v>
      </c>
      <c r="AA18" s="252">
        <v>3.2232615791410257E-6</v>
      </c>
      <c r="AB18" s="252">
        <v>5.0197013095575907E-6</v>
      </c>
      <c r="AC18" s="252">
        <v>1.3201818581615685E-6</v>
      </c>
      <c r="AD18" s="252">
        <v>5.4309866340754077E-6</v>
      </c>
      <c r="AE18" s="252">
        <v>7.5307854844090325E-6</v>
      </c>
      <c r="AF18" s="252">
        <v>3.8215579354678192E-6</v>
      </c>
      <c r="AG18" s="252">
        <v>3.1975544196357508E-6</v>
      </c>
      <c r="AH18" s="252">
        <v>3.0640046778007042E-6</v>
      </c>
      <c r="AI18" s="252">
        <v>3.4991076537789618E-6</v>
      </c>
      <c r="AJ18" s="252">
        <v>9.0127208842037481E-5</v>
      </c>
      <c r="AK18" s="252">
        <v>1.6720348374485913E-6</v>
      </c>
      <c r="AL18" s="252">
        <v>1.1257665552896361E-6</v>
      </c>
      <c r="AM18" s="254">
        <v>1.6784028774027803E-6</v>
      </c>
      <c r="AN18" s="249">
        <v>1.0014166145262846</v>
      </c>
      <c r="AO18" s="249">
        <v>0.76907150984141737</v>
      </c>
    </row>
    <row r="19" spans="1:41">
      <c r="A19" s="151" t="s">
        <v>92</v>
      </c>
      <c r="B19" s="118" t="s">
        <v>93</v>
      </c>
      <c r="C19" s="403">
        <v>5.1908993498336846E-7</v>
      </c>
      <c r="D19" s="252">
        <v>5.5444511015007369E-7</v>
      </c>
      <c r="E19" s="252">
        <v>3.9921572442183829E-7</v>
      </c>
      <c r="F19" s="252">
        <v>4.5448046898138548E-7</v>
      </c>
      <c r="G19" s="252">
        <v>3.4275461780768651E-7</v>
      </c>
      <c r="H19" s="252">
        <v>9.9181727982019238E-8</v>
      </c>
      <c r="I19" s="252">
        <v>5.3113392895083677E-8</v>
      </c>
      <c r="J19" s="252">
        <v>4.7097620059343665E-8</v>
      </c>
      <c r="K19" s="252">
        <v>3.9932897233231712E-7</v>
      </c>
      <c r="L19" s="252">
        <v>1.9028226973909353E-7</v>
      </c>
      <c r="M19" s="252">
        <v>1.8513828839181694E-7</v>
      </c>
      <c r="N19" s="252">
        <v>2.106389244278172E-7</v>
      </c>
      <c r="O19" s="252">
        <v>2.4720147280345173E-6</v>
      </c>
      <c r="P19" s="252">
        <v>1.3818362274195843E-5</v>
      </c>
      <c r="Q19" s="252">
        <v>1.001018075053951</v>
      </c>
      <c r="R19" s="252">
        <v>3.5334742154661253E-7</v>
      </c>
      <c r="S19" s="252">
        <v>2.0665108554856295E-6</v>
      </c>
      <c r="T19" s="252">
        <v>7.7791654308387794E-7</v>
      </c>
      <c r="U19" s="252">
        <v>1.8479472733636693E-6</v>
      </c>
      <c r="V19" s="252">
        <v>7.0340346970478583E-7</v>
      </c>
      <c r="W19" s="252">
        <v>1.6377720255564963E-6</v>
      </c>
      <c r="X19" s="252">
        <v>4.4923582423734012E-7</v>
      </c>
      <c r="Y19" s="252">
        <v>1.3936092405531288E-6</v>
      </c>
      <c r="Z19" s="252">
        <v>5.9284489938480716E-7</v>
      </c>
      <c r="AA19" s="252">
        <v>5.3938924036172954E-6</v>
      </c>
      <c r="AB19" s="252">
        <v>1.1072444430851632E-6</v>
      </c>
      <c r="AC19" s="252">
        <v>2.6215107228825513E-7</v>
      </c>
      <c r="AD19" s="252">
        <v>1.0842421236061979E-6</v>
      </c>
      <c r="AE19" s="252">
        <v>1.7833504506765711E-6</v>
      </c>
      <c r="AF19" s="252">
        <v>4.638932697740428E-6</v>
      </c>
      <c r="AG19" s="252">
        <v>7.0124215003510302E-7</v>
      </c>
      <c r="AH19" s="252">
        <v>9.8122462568056213E-5</v>
      </c>
      <c r="AI19" s="252">
        <v>8.5960244041178968E-7</v>
      </c>
      <c r="AJ19" s="252">
        <v>1.4061129372816506E-5</v>
      </c>
      <c r="AK19" s="252">
        <v>2.0701305927310669E-5</v>
      </c>
      <c r="AL19" s="252">
        <v>3.5860324699470008E-5</v>
      </c>
      <c r="AM19" s="254">
        <v>6.6666140720605981E-7</v>
      </c>
      <c r="AN19" s="249">
        <v>1.0012328853273147</v>
      </c>
      <c r="AO19" s="249">
        <v>0.76893040883469943</v>
      </c>
    </row>
    <row r="20" spans="1:41">
      <c r="A20" s="151" t="s">
        <v>94</v>
      </c>
      <c r="B20" s="118" t="s">
        <v>95</v>
      </c>
      <c r="C20" s="403">
        <v>5.4583659233146823E-7</v>
      </c>
      <c r="D20" s="252">
        <v>9.4041118134091523E-7</v>
      </c>
      <c r="E20" s="252">
        <v>5.3479333184333004E-7</v>
      </c>
      <c r="F20" s="252">
        <v>5.834678370401841E-7</v>
      </c>
      <c r="G20" s="252">
        <v>4.7319207566102147E-7</v>
      </c>
      <c r="H20" s="252">
        <v>1.5108681142444287E-7</v>
      </c>
      <c r="I20" s="252">
        <v>7.802289715421105E-8</v>
      </c>
      <c r="J20" s="252">
        <v>6.7034197170709356E-8</v>
      </c>
      <c r="K20" s="252">
        <v>6.5778013219931787E-7</v>
      </c>
      <c r="L20" s="252">
        <v>2.9947016038624249E-7</v>
      </c>
      <c r="M20" s="252">
        <v>4.1442449011489288E-7</v>
      </c>
      <c r="N20" s="252">
        <v>5.1087716580567161E-7</v>
      </c>
      <c r="O20" s="252">
        <v>3.5837530230530677E-6</v>
      </c>
      <c r="P20" s="252">
        <v>1.3116962919596347E-5</v>
      </c>
      <c r="Q20" s="252">
        <v>3.5372273839848938E-4</v>
      </c>
      <c r="R20" s="252">
        <v>1.0005763982379172</v>
      </c>
      <c r="S20" s="252">
        <v>3.3664450989169612E-4</v>
      </c>
      <c r="T20" s="252">
        <v>7.3387472429987347E-4</v>
      </c>
      <c r="U20" s="252">
        <v>5.6143977883752158E-5</v>
      </c>
      <c r="V20" s="252">
        <v>2.0148680264375267E-5</v>
      </c>
      <c r="W20" s="252">
        <v>1.6163339559093751E-6</v>
      </c>
      <c r="X20" s="252">
        <v>7.8101494183470704E-7</v>
      </c>
      <c r="Y20" s="252">
        <v>1.5830813276944752E-6</v>
      </c>
      <c r="Z20" s="252">
        <v>9.0510649479771114E-7</v>
      </c>
      <c r="AA20" s="252">
        <v>1.208334034870991E-6</v>
      </c>
      <c r="AB20" s="252">
        <v>2.0464572116776701E-6</v>
      </c>
      <c r="AC20" s="252">
        <v>4.5311697341794289E-7</v>
      </c>
      <c r="AD20" s="252">
        <v>1.6227014533517396E-6</v>
      </c>
      <c r="AE20" s="252">
        <v>3.6065415891459574E-6</v>
      </c>
      <c r="AF20" s="252">
        <v>4.5783991671363529E-6</v>
      </c>
      <c r="AG20" s="252">
        <v>2.5930968289463574E-6</v>
      </c>
      <c r="AH20" s="252">
        <v>1.2316221228079066E-6</v>
      </c>
      <c r="AI20" s="252">
        <v>1.5774656757390708E-6</v>
      </c>
      <c r="AJ20" s="252">
        <v>2.5069416552990347E-5</v>
      </c>
      <c r="AK20" s="252">
        <v>7.1298870257320338E-7</v>
      </c>
      <c r="AL20" s="252">
        <v>9.8845881810123815E-5</v>
      </c>
      <c r="AM20" s="254">
        <v>8.4272699423751956E-7</v>
      </c>
      <c r="AN20" s="249">
        <v>1.002248164267308</v>
      </c>
      <c r="AO20" s="249">
        <v>0.76971012638278524</v>
      </c>
    </row>
    <row r="21" spans="1:41">
      <c r="A21" s="151" t="s">
        <v>96</v>
      </c>
      <c r="B21" s="118" t="s">
        <v>12</v>
      </c>
      <c r="C21" s="403">
        <v>1.047210581027536E-6</v>
      </c>
      <c r="D21" s="252">
        <v>1.4622503724617585E-6</v>
      </c>
      <c r="E21" s="252">
        <v>5.2978267719476024E-7</v>
      </c>
      <c r="F21" s="252">
        <v>5.5903238778303667E-7</v>
      </c>
      <c r="G21" s="252">
        <v>9.1458525975772359E-7</v>
      </c>
      <c r="H21" s="252">
        <v>1.6714167816815825E-7</v>
      </c>
      <c r="I21" s="252">
        <v>9.4719009555827687E-8</v>
      </c>
      <c r="J21" s="252">
        <v>7.952515173247338E-8</v>
      </c>
      <c r="K21" s="252">
        <v>7.9579570647638854E-7</v>
      </c>
      <c r="L21" s="252">
        <v>3.7998045831305825E-7</v>
      </c>
      <c r="M21" s="252">
        <v>3.8670532767605388E-7</v>
      </c>
      <c r="N21" s="252">
        <v>5.9458282778424436E-7</v>
      </c>
      <c r="O21" s="252">
        <v>2.3336821124460616E-5</v>
      </c>
      <c r="P21" s="252">
        <v>3.5103453450416205E-5</v>
      </c>
      <c r="Q21" s="252">
        <v>4.7478360703948557E-5</v>
      </c>
      <c r="R21" s="252">
        <v>9.5431940302304625E-6</v>
      </c>
      <c r="S21" s="252">
        <v>1.0002875089386343</v>
      </c>
      <c r="T21" s="252">
        <v>3.2835579793786807E-5</v>
      </c>
      <c r="U21" s="252">
        <v>1.7322698222248803E-4</v>
      </c>
      <c r="V21" s="252">
        <v>2.1221332119733652E-6</v>
      </c>
      <c r="W21" s="252">
        <v>2.1250620508880638E-5</v>
      </c>
      <c r="X21" s="252">
        <v>9.9304915777237628E-7</v>
      </c>
      <c r="Y21" s="252">
        <v>3.1474166036605793E-6</v>
      </c>
      <c r="Z21" s="252">
        <v>8.0663279351430134E-7</v>
      </c>
      <c r="AA21" s="252">
        <v>1.5123337965524365E-6</v>
      </c>
      <c r="AB21" s="252">
        <v>1.6151096092402453E-6</v>
      </c>
      <c r="AC21" s="252">
        <v>6.6673172187571273E-7</v>
      </c>
      <c r="AD21" s="252">
        <v>2.1804267582621611E-6</v>
      </c>
      <c r="AE21" s="252">
        <v>2.560256882500779E-6</v>
      </c>
      <c r="AF21" s="252">
        <v>4.5202748375753402E-6</v>
      </c>
      <c r="AG21" s="252">
        <v>2.8102460712243889E-6</v>
      </c>
      <c r="AH21" s="252">
        <v>1.3010185149637699E-6</v>
      </c>
      <c r="AI21" s="252">
        <v>1.1381840347992235E-6</v>
      </c>
      <c r="AJ21" s="252">
        <v>2.723268074063804E-5</v>
      </c>
      <c r="AK21" s="252">
        <v>8.3190326832887105E-7</v>
      </c>
      <c r="AL21" s="252">
        <v>4.8912918349825335E-7</v>
      </c>
      <c r="AM21" s="254">
        <v>1.5078918171770215E-6</v>
      </c>
      <c r="AN21" s="249">
        <v>1.0006927306809099</v>
      </c>
      <c r="AO21" s="249">
        <v>0.76851557893929678</v>
      </c>
    </row>
    <row r="22" spans="1:41">
      <c r="A22" s="151" t="s">
        <v>97</v>
      </c>
      <c r="B22" s="118" t="s">
        <v>479</v>
      </c>
      <c r="C22" s="403">
        <v>4.4144961359911122E-7</v>
      </c>
      <c r="D22" s="252">
        <v>6.0771479397541562E-7</v>
      </c>
      <c r="E22" s="252">
        <v>5.0257579227957712E-7</v>
      </c>
      <c r="F22" s="252">
        <v>3.8866288305471993E-7</v>
      </c>
      <c r="G22" s="252">
        <v>3.1445287214813145E-7</v>
      </c>
      <c r="H22" s="252">
        <v>1.6451098025300082E-7</v>
      </c>
      <c r="I22" s="252">
        <v>1.4447963654068568E-7</v>
      </c>
      <c r="J22" s="252">
        <v>5.3468690904707607E-8</v>
      </c>
      <c r="K22" s="252">
        <v>6.5277492796673958E-7</v>
      </c>
      <c r="L22" s="252">
        <v>2.4257633970630499E-7</v>
      </c>
      <c r="M22" s="252">
        <v>2.2925627829458697E-7</v>
      </c>
      <c r="N22" s="252">
        <v>3.6854404577248658E-7</v>
      </c>
      <c r="O22" s="252">
        <v>1.0462738350368909E-6</v>
      </c>
      <c r="P22" s="252">
        <v>5.9042180079380178E-7</v>
      </c>
      <c r="Q22" s="252">
        <v>1.5598085627644745E-7</v>
      </c>
      <c r="R22" s="252">
        <v>3.7090412347358612E-7</v>
      </c>
      <c r="S22" s="252">
        <v>3.7157074480579455E-7</v>
      </c>
      <c r="T22" s="252">
        <v>1.000078098997093</v>
      </c>
      <c r="U22" s="252">
        <v>9.6346277504822871E-6</v>
      </c>
      <c r="V22" s="252">
        <v>6.1991252271659738E-7</v>
      </c>
      <c r="W22" s="252">
        <v>1.4178448571886713E-5</v>
      </c>
      <c r="X22" s="252">
        <v>6.2805121615188469E-7</v>
      </c>
      <c r="Y22" s="252">
        <v>1.0226387883361012E-6</v>
      </c>
      <c r="Z22" s="252">
        <v>7.3282419999296455E-7</v>
      </c>
      <c r="AA22" s="252">
        <v>2.8507692679152448E-6</v>
      </c>
      <c r="AB22" s="252">
        <v>2.4579332879953746E-6</v>
      </c>
      <c r="AC22" s="252">
        <v>1.2695861321513368E-6</v>
      </c>
      <c r="AD22" s="252">
        <v>1.5591607734228354E-6</v>
      </c>
      <c r="AE22" s="252">
        <v>2.7675958841276918E-6</v>
      </c>
      <c r="AF22" s="252">
        <v>1.9759288511966266E-5</v>
      </c>
      <c r="AG22" s="252">
        <v>1.3796065935576572E-6</v>
      </c>
      <c r="AH22" s="252">
        <v>9.0422245576666105E-7</v>
      </c>
      <c r="AI22" s="252">
        <v>1.1767089150659855E-6</v>
      </c>
      <c r="AJ22" s="252">
        <v>1.3443089592242084E-5</v>
      </c>
      <c r="AK22" s="252">
        <v>1.0774284441727127E-6</v>
      </c>
      <c r="AL22" s="252">
        <v>6.3601446206230475E-7</v>
      </c>
      <c r="AM22" s="254">
        <v>2.0579162904985376E-6</v>
      </c>
      <c r="AN22" s="249">
        <v>1.0001629004389683</v>
      </c>
      <c r="AO22" s="249">
        <v>0.76810867801692451</v>
      </c>
    </row>
    <row r="23" spans="1:41">
      <c r="A23" s="151" t="s">
        <v>98</v>
      </c>
      <c r="B23" s="118" t="s">
        <v>35</v>
      </c>
      <c r="C23" s="403">
        <v>3.5653373592992268E-5</v>
      </c>
      <c r="D23" s="252">
        <v>3.8005456522026168E-5</v>
      </c>
      <c r="E23" s="252">
        <v>1.9362778836676347E-5</v>
      </c>
      <c r="F23" s="252">
        <v>1.8170524164085167E-5</v>
      </c>
      <c r="G23" s="252">
        <v>1.5590500983028416E-5</v>
      </c>
      <c r="H23" s="252">
        <v>5.2033211315924524E-6</v>
      </c>
      <c r="I23" s="252">
        <v>4.1760210521553027E-6</v>
      </c>
      <c r="J23" s="252">
        <v>2.2632107179735191E-6</v>
      </c>
      <c r="K23" s="252">
        <v>2.2722659141020489E-5</v>
      </c>
      <c r="L23" s="252">
        <v>1.1889510693450364E-5</v>
      </c>
      <c r="M23" s="252">
        <v>1.4525412773035837E-5</v>
      </c>
      <c r="N23" s="252">
        <v>8.0477269538898317E-6</v>
      </c>
      <c r="O23" s="252">
        <v>5.5004603041993561E-6</v>
      </c>
      <c r="P23" s="252">
        <v>1.6773483589849392E-5</v>
      </c>
      <c r="Q23" s="252">
        <v>7.3252256765957167E-6</v>
      </c>
      <c r="R23" s="252">
        <v>8.3215340203469811E-6</v>
      </c>
      <c r="S23" s="252">
        <v>7.7913338442376857E-6</v>
      </c>
      <c r="T23" s="252">
        <v>6.7940118768012516E-6</v>
      </c>
      <c r="U23" s="252">
        <v>1.0046982233856969</v>
      </c>
      <c r="V23" s="252">
        <v>2.8867915951577954E-5</v>
      </c>
      <c r="W23" s="252">
        <v>3.2310749065493044E-5</v>
      </c>
      <c r="X23" s="252">
        <v>2.6942923659901728E-5</v>
      </c>
      <c r="Y23" s="252">
        <v>4.3555007161443502E-5</v>
      </c>
      <c r="Z23" s="252">
        <v>2.8918810133182022E-5</v>
      </c>
      <c r="AA23" s="252">
        <v>3.4149848554910753E-5</v>
      </c>
      <c r="AB23" s="252">
        <v>4.9907208847872686E-5</v>
      </c>
      <c r="AC23" s="252">
        <v>1.2353095160451545E-5</v>
      </c>
      <c r="AD23" s="252">
        <v>1.7174206048187473E-4</v>
      </c>
      <c r="AE23" s="252">
        <v>6.9040872886243703E-5</v>
      </c>
      <c r="AF23" s="252">
        <v>6.2145648462985723E-5</v>
      </c>
      <c r="AG23" s="252">
        <v>3.2489977186515333E-5</v>
      </c>
      <c r="AH23" s="252">
        <v>3.0124605349155698E-5</v>
      </c>
      <c r="AI23" s="252">
        <v>3.780035739968937E-5</v>
      </c>
      <c r="AJ23" s="252">
        <v>7.8802043170129803E-4</v>
      </c>
      <c r="AK23" s="252">
        <v>2.1122946561246131E-5</v>
      </c>
      <c r="AL23" s="252">
        <v>2.011782980407693E-5</v>
      </c>
      <c r="AM23" s="254">
        <v>2.2125972107457427E-5</v>
      </c>
      <c r="AN23" s="249">
        <v>1.0064580761920456</v>
      </c>
      <c r="AO23" s="249">
        <v>0.77294326958541626</v>
      </c>
    </row>
    <row r="24" spans="1:41">
      <c r="A24" s="151" t="s">
        <v>99</v>
      </c>
      <c r="B24" s="118" t="s">
        <v>25</v>
      </c>
      <c r="C24" s="403">
        <v>1.3867963132769331E-4</v>
      </c>
      <c r="D24" s="252">
        <v>1.9461686895283243E-4</v>
      </c>
      <c r="E24" s="252">
        <v>4.0579674642387013E-4</v>
      </c>
      <c r="F24" s="252">
        <v>8.3649035618452931E-4</v>
      </c>
      <c r="G24" s="252">
        <v>3.7716102340514484E-4</v>
      </c>
      <c r="H24" s="252">
        <v>7.0965261377430288E-5</v>
      </c>
      <c r="I24" s="252">
        <v>2.6967377150267835E-5</v>
      </c>
      <c r="J24" s="252">
        <v>3.6142456562256541E-5</v>
      </c>
      <c r="K24" s="252">
        <v>3.4197913489973522E-4</v>
      </c>
      <c r="L24" s="252">
        <v>6.8796806216242545E-4</v>
      </c>
      <c r="M24" s="252">
        <v>1.7760859815517159E-3</v>
      </c>
      <c r="N24" s="252">
        <v>2.0631340855440473E-4</v>
      </c>
      <c r="O24" s="252">
        <v>9.0456509263753281E-5</v>
      </c>
      <c r="P24" s="252">
        <v>1.4219380906235185E-4</v>
      </c>
      <c r="Q24" s="252">
        <v>1.3787474340627096E-4</v>
      </c>
      <c r="R24" s="252">
        <v>1.037387230815449E-4</v>
      </c>
      <c r="S24" s="252">
        <v>1.3856035133663123E-4</v>
      </c>
      <c r="T24" s="252">
        <v>1.384784017987231E-4</v>
      </c>
      <c r="U24" s="252">
        <v>2.0469063849721809E-4</v>
      </c>
      <c r="V24" s="252">
        <v>1.001784080519972</v>
      </c>
      <c r="W24" s="252">
        <v>1.996599118985683E-4</v>
      </c>
      <c r="X24" s="252">
        <v>3.8376141819738963E-4</v>
      </c>
      <c r="Y24" s="252">
        <v>2.4857593955083049E-4</v>
      </c>
      <c r="Z24" s="252">
        <v>3.3384310723985145E-4</v>
      </c>
      <c r="AA24" s="252">
        <v>4.3816303472074758E-4</v>
      </c>
      <c r="AB24" s="252">
        <v>1.2919420816581476E-3</v>
      </c>
      <c r="AC24" s="252">
        <v>7.795203436664297E-5</v>
      </c>
      <c r="AD24" s="252">
        <v>1.7577566667772811E-4</v>
      </c>
      <c r="AE24" s="252">
        <v>9.8163472570816771E-4</v>
      </c>
      <c r="AF24" s="252">
        <v>4.5912264245043959E-4</v>
      </c>
      <c r="AG24" s="252">
        <v>8.0525795023730614E-4</v>
      </c>
      <c r="AH24" s="252">
        <v>3.6193345960378872E-4</v>
      </c>
      <c r="AI24" s="252">
        <v>2.6620632937283534E-3</v>
      </c>
      <c r="AJ24" s="252">
        <v>4.159525283852728E-4</v>
      </c>
      <c r="AK24" s="252">
        <v>3.5647094347838532E-4</v>
      </c>
      <c r="AL24" s="252">
        <v>1.0231541961004568E-2</v>
      </c>
      <c r="AM24" s="254">
        <v>1.4048475299567768E-4</v>
      </c>
      <c r="AN24" s="249">
        <v>1.0274033754568732</v>
      </c>
      <c r="AO24" s="249">
        <v>0.78902891535563469</v>
      </c>
    </row>
    <row r="25" spans="1:41">
      <c r="A25" s="151" t="s">
        <v>100</v>
      </c>
      <c r="B25" s="118" t="s">
        <v>26</v>
      </c>
      <c r="C25" s="403">
        <v>2.3082220069222965E-3</v>
      </c>
      <c r="D25" s="252">
        <v>2.2408854477559939E-3</v>
      </c>
      <c r="E25" s="252">
        <v>8.8615328705190068E-4</v>
      </c>
      <c r="F25" s="252">
        <v>1.9168998903753122E-3</v>
      </c>
      <c r="G25" s="252">
        <v>2.1306703045137522E-3</v>
      </c>
      <c r="H25" s="252">
        <v>8.6836323847504563E-4</v>
      </c>
      <c r="I25" s="252">
        <v>2.649758293312581E-4</v>
      </c>
      <c r="J25" s="252">
        <v>3.3916376655042266E-4</v>
      </c>
      <c r="K25" s="252">
        <v>2.6335309570325507E-3</v>
      </c>
      <c r="L25" s="252">
        <v>3.4675795664693E-3</v>
      </c>
      <c r="M25" s="252">
        <v>2.2059072518568097E-3</v>
      </c>
      <c r="N25" s="252">
        <v>1.5415294869235326E-3</v>
      </c>
      <c r="O25" s="252">
        <v>7.3211836471041305E-4</v>
      </c>
      <c r="P25" s="252">
        <v>8.7035001218191605E-4</v>
      </c>
      <c r="Q25" s="252">
        <v>5.7547471965143336E-4</v>
      </c>
      <c r="R25" s="252">
        <v>8.2855425696141591E-4</v>
      </c>
      <c r="S25" s="252">
        <v>8.0276065601460225E-4</v>
      </c>
      <c r="T25" s="252">
        <v>6.1011973171355466E-4</v>
      </c>
      <c r="U25" s="252">
        <v>1.288849085408579E-3</v>
      </c>
      <c r="V25" s="252">
        <v>1.368973022102693E-3</v>
      </c>
      <c r="W25" s="252">
        <v>1.0008715489775764</v>
      </c>
      <c r="X25" s="252">
        <v>7.989946308227221E-3</v>
      </c>
      <c r="Y25" s="252">
        <v>1.6333158523330102E-2</v>
      </c>
      <c r="Z25" s="252">
        <v>2.0391946146777473E-3</v>
      </c>
      <c r="AA25" s="252">
        <v>2.4953233926673936E-3</v>
      </c>
      <c r="AB25" s="252">
        <v>2.5010162645916129E-3</v>
      </c>
      <c r="AC25" s="252">
        <v>9.3516539588994804E-3</v>
      </c>
      <c r="AD25" s="252">
        <v>4.1823027887025127E-3</v>
      </c>
      <c r="AE25" s="252">
        <v>3.3717762149370941E-3</v>
      </c>
      <c r="AF25" s="252">
        <v>3.551074078668654E-3</v>
      </c>
      <c r="AG25" s="252">
        <v>3.6846816608205909E-3</v>
      </c>
      <c r="AH25" s="252">
        <v>2.5496019512741717E-3</v>
      </c>
      <c r="AI25" s="252">
        <v>1.3529452803784676E-3</v>
      </c>
      <c r="AJ25" s="252">
        <v>1.2204027313861153E-3</v>
      </c>
      <c r="AK25" s="252">
        <v>2.094371210193386E-3</v>
      </c>
      <c r="AL25" s="252">
        <v>8.5757926673245017E-4</v>
      </c>
      <c r="AM25" s="254">
        <v>5.2510841152167802E-3</v>
      </c>
      <c r="AN25" s="249">
        <v>1.0975787422202825</v>
      </c>
      <c r="AO25" s="249">
        <v>0.8429224442701122</v>
      </c>
    </row>
    <row r="26" spans="1:41">
      <c r="A26" s="151" t="s">
        <v>101</v>
      </c>
      <c r="B26" s="118" t="s">
        <v>812</v>
      </c>
      <c r="C26" s="403">
        <v>3.0695509219638824E-2</v>
      </c>
      <c r="D26" s="252">
        <v>8.5773346695487321E-2</v>
      </c>
      <c r="E26" s="252">
        <v>3.4347491092537992E-2</v>
      </c>
      <c r="F26" s="252">
        <v>5.4239514712668094E-2</v>
      </c>
      <c r="G26" s="252">
        <v>4.8076125683013518E-2</v>
      </c>
      <c r="H26" s="252">
        <v>2.4822795989166334E-2</v>
      </c>
      <c r="I26" s="252">
        <v>9.9734554882965221E-3</v>
      </c>
      <c r="J26" s="252">
        <v>8.6551661482909721E-3</v>
      </c>
      <c r="K26" s="252">
        <v>8.0091104422652631E-2</v>
      </c>
      <c r="L26" s="252">
        <v>0.11020957203028064</v>
      </c>
      <c r="M26" s="252">
        <v>8.4353125152621361E-2</v>
      </c>
      <c r="N26" s="252">
        <v>3.9866219763396209E-2</v>
      </c>
      <c r="O26" s="252">
        <v>1.9955857776923176E-2</v>
      </c>
      <c r="P26" s="252">
        <v>2.1863684307289209E-2</v>
      </c>
      <c r="Q26" s="252">
        <v>1.4034162845618351E-2</v>
      </c>
      <c r="R26" s="252">
        <v>2.8576002720519175E-2</v>
      </c>
      <c r="S26" s="252">
        <v>1.7862168614332111E-2</v>
      </c>
      <c r="T26" s="252">
        <v>8.336558381517041E-3</v>
      </c>
      <c r="U26" s="252">
        <v>4.332774193941942E-2</v>
      </c>
      <c r="V26" s="252">
        <v>4.1488352880090285E-2</v>
      </c>
      <c r="W26" s="252">
        <v>1.7653702008149943E-2</v>
      </c>
      <c r="X26" s="252">
        <v>1.1574514368962139</v>
      </c>
      <c r="Y26" s="252">
        <v>9.2758329453328903E-2</v>
      </c>
      <c r="Z26" s="252">
        <v>0.10775116844594576</v>
      </c>
      <c r="AA26" s="252">
        <v>6.2840363620349449E-2</v>
      </c>
      <c r="AB26" s="252">
        <v>2.051193211041423E-2</v>
      </c>
      <c r="AC26" s="252">
        <v>1.4639851865083615E-2</v>
      </c>
      <c r="AD26" s="252">
        <v>3.2494281962459529E-2</v>
      </c>
      <c r="AE26" s="252">
        <v>2.2404407347922969E-2</v>
      </c>
      <c r="AF26" s="252">
        <v>2.9230923865764945E-2</v>
      </c>
      <c r="AG26" s="252">
        <v>3.3302267391111535E-2</v>
      </c>
      <c r="AH26" s="252">
        <v>4.2476671544801753E-2</v>
      </c>
      <c r="AI26" s="252">
        <v>1.5184233071196119E-2</v>
      </c>
      <c r="AJ26" s="252">
        <v>1.6550316764107117E-2</v>
      </c>
      <c r="AK26" s="252">
        <v>6.2992603359520227E-2</v>
      </c>
      <c r="AL26" s="252">
        <v>1.5871601759590764E-2</v>
      </c>
      <c r="AM26" s="254">
        <v>1.2431047271428726E-2</v>
      </c>
      <c r="AN26" s="249">
        <v>2.5630930946011476</v>
      </c>
      <c r="AO26" s="249">
        <v>1.9684133931225849</v>
      </c>
    </row>
    <row r="27" spans="1:41">
      <c r="A27" s="151" t="s">
        <v>102</v>
      </c>
      <c r="B27" s="118" t="s">
        <v>103</v>
      </c>
      <c r="C27" s="403">
        <v>1.5599473948205598E-3</v>
      </c>
      <c r="D27" s="252">
        <v>4.4622176113576495E-3</v>
      </c>
      <c r="E27" s="252">
        <v>2.8211402001800541E-3</v>
      </c>
      <c r="F27" s="252">
        <v>2.0607407416963442E-3</v>
      </c>
      <c r="G27" s="252">
        <v>2.0012803339727382E-3</v>
      </c>
      <c r="H27" s="252">
        <v>1.2631115293668409E-3</v>
      </c>
      <c r="I27" s="252">
        <v>6.4646969366092817E-4</v>
      </c>
      <c r="J27" s="252">
        <v>2.6367697307675119E-4</v>
      </c>
      <c r="K27" s="252">
        <v>1.362887788527436E-3</v>
      </c>
      <c r="L27" s="252">
        <v>3.3354811669574326E-3</v>
      </c>
      <c r="M27" s="252">
        <v>1.2021713169244545E-3</v>
      </c>
      <c r="N27" s="252">
        <v>1.1403566325381563E-3</v>
      </c>
      <c r="O27" s="252">
        <v>6.2398848005817324E-4</v>
      </c>
      <c r="P27" s="252">
        <v>7.2125090980383339E-4</v>
      </c>
      <c r="Q27" s="252">
        <v>4.7310160916334766E-4</v>
      </c>
      <c r="R27" s="252">
        <v>8.1809565928155298E-4</v>
      </c>
      <c r="S27" s="252">
        <v>6.1804882982707376E-4</v>
      </c>
      <c r="T27" s="252">
        <v>3.157588581855907E-4</v>
      </c>
      <c r="U27" s="252">
        <v>1.3312455367539106E-3</v>
      </c>
      <c r="V27" s="252">
        <v>1.215169770656481E-3</v>
      </c>
      <c r="W27" s="252">
        <v>1.4200067041056778E-3</v>
      </c>
      <c r="X27" s="252">
        <v>1.5741529400128879E-3</v>
      </c>
      <c r="Y27" s="252">
        <v>1.0864480248482908</v>
      </c>
      <c r="Z27" s="252">
        <v>8.6612948373715193E-3</v>
      </c>
      <c r="AA27" s="252">
        <v>4.3252688410749494E-3</v>
      </c>
      <c r="AB27" s="252">
        <v>2.7418722390490516E-3</v>
      </c>
      <c r="AC27" s="252">
        <v>1.0833174220560994E-3</v>
      </c>
      <c r="AD27" s="252">
        <v>5.1298491815744748E-3</v>
      </c>
      <c r="AE27" s="252">
        <v>4.3285744407251629E-3</v>
      </c>
      <c r="AF27" s="252">
        <v>5.3843469065075313E-3</v>
      </c>
      <c r="AG27" s="252">
        <v>1.0286831721138649E-2</v>
      </c>
      <c r="AH27" s="252">
        <v>9.1843006210365861E-3</v>
      </c>
      <c r="AI27" s="252">
        <v>3.7226155591206637E-3</v>
      </c>
      <c r="AJ27" s="252">
        <v>1.6685722576139665E-3</v>
      </c>
      <c r="AK27" s="252">
        <v>9.7858138025555749E-3</v>
      </c>
      <c r="AL27" s="252">
        <v>1.2377730874191884E-3</v>
      </c>
      <c r="AM27" s="254">
        <v>1.8795719869925715E-3</v>
      </c>
      <c r="AN27" s="249">
        <v>1.1870983284334544</v>
      </c>
      <c r="AO27" s="249">
        <v>0.911672015957527</v>
      </c>
    </row>
    <row r="28" spans="1:41">
      <c r="A28" s="151" t="s">
        <v>104</v>
      </c>
      <c r="B28" s="118" t="s">
        <v>105</v>
      </c>
      <c r="C28" s="403">
        <v>1.8138969820173205E-3</v>
      </c>
      <c r="D28" s="252">
        <v>5.3755371093960327E-3</v>
      </c>
      <c r="E28" s="252">
        <v>2.6224512842375741E-3</v>
      </c>
      <c r="F28" s="252">
        <v>2.112479003764176E-3</v>
      </c>
      <c r="G28" s="252">
        <v>1.913153420743983E-3</v>
      </c>
      <c r="H28" s="252">
        <v>1.5978637135908851E-3</v>
      </c>
      <c r="I28" s="252">
        <v>3.579321650765369E-4</v>
      </c>
      <c r="J28" s="252">
        <v>3.0359681242701271E-4</v>
      </c>
      <c r="K28" s="252">
        <v>4.06882019941073E-3</v>
      </c>
      <c r="L28" s="252">
        <v>2.2132776433429163E-3</v>
      </c>
      <c r="M28" s="252">
        <v>1.8912743315244271E-3</v>
      </c>
      <c r="N28" s="252">
        <v>9.2527374974177355E-4</v>
      </c>
      <c r="O28" s="252">
        <v>5.6597431358991436E-4</v>
      </c>
      <c r="P28" s="252">
        <v>5.7232391688409622E-4</v>
      </c>
      <c r="Q28" s="252">
        <v>5.4503932155179798E-4</v>
      </c>
      <c r="R28" s="252">
        <v>1.091946529020129E-3</v>
      </c>
      <c r="S28" s="252">
        <v>5.9730723367272043E-4</v>
      </c>
      <c r="T28" s="252">
        <v>4.2913930033356931E-4</v>
      </c>
      <c r="U28" s="252">
        <v>2.4275552838102532E-3</v>
      </c>
      <c r="V28" s="252">
        <v>2.2847804904948276E-3</v>
      </c>
      <c r="W28" s="252">
        <v>2.8906669403572847E-3</v>
      </c>
      <c r="X28" s="252">
        <v>1.4921130076344226E-2</v>
      </c>
      <c r="Y28" s="252">
        <v>4.5303183564702433E-3</v>
      </c>
      <c r="Z28" s="252">
        <v>1.0023740087790161</v>
      </c>
      <c r="AA28" s="252">
        <v>3.5709516837921658E-3</v>
      </c>
      <c r="AB28" s="252">
        <v>8.2695902486115379E-3</v>
      </c>
      <c r="AC28" s="252">
        <v>7.3934508700444421E-4</v>
      </c>
      <c r="AD28" s="252">
        <v>1.2287532211271698E-2</v>
      </c>
      <c r="AE28" s="252">
        <v>1.074673690712445E-2</v>
      </c>
      <c r="AF28" s="252">
        <v>3.3004935467250085E-2</v>
      </c>
      <c r="AG28" s="252">
        <v>9.4512319020663843E-3</v>
      </c>
      <c r="AH28" s="252">
        <v>9.605012809406727E-3</v>
      </c>
      <c r="AI28" s="252">
        <v>1.5532261248124447E-3</v>
      </c>
      <c r="AJ28" s="252">
        <v>3.2402704711181692E-3</v>
      </c>
      <c r="AK28" s="252">
        <v>2.123558206123663E-2</v>
      </c>
      <c r="AL28" s="252">
        <v>1.6846647195226366E-3</v>
      </c>
      <c r="AM28" s="254">
        <v>1.4980615356390118E-2</v>
      </c>
      <c r="AN28" s="249">
        <v>1.1887954420064255</v>
      </c>
      <c r="AO28" s="249">
        <v>0.91297537130334838</v>
      </c>
    </row>
    <row r="29" spans="1:41">
      <c r="A29" s="151" t="s">
        <v>106</v>
      </c>
      <c r="B29" s="118" t="s">
        <v>27</v>
      </c>
      <c r="C29" s="403">
        <v>3.6781829602888609E-2</v>
      </c>
      <c r="D29" s="252">
        <v>5.075264589113432E-3</v>
      </c>
      <c r="E29" s="252">
        <v>2.3772418759581845E-2</v>
      </c>
      <c r="F29" s="252">
        <v>3.2184258542597245E-2</v>
      </c>
      <c r="G29" s="252">
        <v>2.1989265583216264E-2</v>
      </c>
      <c r="H29" s="252">
        <v>3.6302517729688314E-3</v>
      </c>
      <c r="I29" s="252">
        <v>1.6278136304772007E-3</v>
      </c>
      <c r="J29" s="252">
        <v>2.1358386896015431E-3</v>
      </c>
      <c r="K29" s="252">
        <v>8.4768122324341624E-3</v>
      </c>
      <c r="L29" s="252">
        <v>5.3358481645039979E-3</v>
      </c>
      <c r="M29" s="252">
        <v>4.8258195934705985E-3</v>
      </c>
      <c r="N29" s="252">
        <v>4.4068329887714383E-3</v>
      </c>
      <c r="O29" s="252">
        <v>4.0990675294010981E-3</v>
      </c>
      <c r="P29" s="252">
        <v>5.8513811338640823E-3</v>
      </c>
      <c r="Q29" s="252">
        <v>7.991751486214619E-3</v>
      </c>
      <c r="R29" s="252">
        <v>6.606529578984147E-3</v>
      </c>
      <c r="S29" s="252">
        <v>6.9678941333120676E-3</v>
      </c>
      <c r="T29" s="252">
        <v>6.5492476727667436E-3</v>
      </c>
      <c r="U29" s="252">
        <v>1.2304391941994175E-2</v>
      </c>
      <c r="V29" s="252">
        <v>1.5087403102639918E-2</v>
      </c>
      <c r="W29" s="252">
        <v>1.3762491134393096E-2</v>
      </c>
      <c r="X29" s="252">
        <v>2.3859176984156925E-3</v>
      </c>
      <c r="Y29" s="252">
        <v>6.8522341273884613E-3</v>
      </c>
      <c r="Z29" s="252">
        <v>6.8343490143906744E-3</v>
      </c>
      <c r="AA29" s="252">
        <v>1.0053169182364738</v>
      </c>
      <c r="AB29" s="252">
        <v>5.007628460430907E-3</v>
      </c>
      <c r="AC29" s="252">
        <v>1.8199594265095986E-3</v>
      </c>
      <c r="AD29" s="252">
        <v>8.4246859018929504E-3</v>
      </c>
      <c r="AE29" s="252">
        <v>5.5279664091235038E-3</v>
      </c>
      <c r="AF29" s="252">
        <v>5.4852466532543933E-3</v>
      </c>
      <c r="AG29" s="252">
        <v>7.763913138308683E-3</v>
      </c>
      <c r="AH29" s="252">
        <v>2.608512946009434E-2</v>
      </c>
      <c r="AI29" s="252">
        <v>1.9433580302169438E-2</v>
      </c>
      <c r="AJ29" s="252">
        <v>9.3718682702158534E-3</v>
      </c>
      <c r="AK29" s="252">
        <v>2.4570625853596977E-2</v>
      </c>
      <c r="AL29" s="252">
        <v>0.17599098348917985</v>
      </c>
      <c r="AM29" s="254">
        <v>2.4313893283705716E-3</v>
      </c>
      <c r="AN29" s="249">
        <v>1.5427648076330107</v>
      </c>
      <c r="AO29" s="249">
        <v>1.1848180295049229</v>
      </c>
    </row>
    <row r="30" spans="1:41">
      <c r="A30" s="151" t="s">
        <v>107</v>
      </c>
      <c r="B30" s="118" t="s">
        <v>28</v>
      </c>
      <c r="C30" s="403">
        <v>4.2714525986088962E-3</v>
      </c>
      <c r="D30" s="252">
        <v>1.2513826775845454E-2</v>
      </c>
      <c r="E30" s="252">
        <v>3.8838553007695259E-3</v>
      </c>
      <c r="F30" s="252">
        <v>7.8879709154663549E-3</v>
      </c>
      <c r="G30" s="252">
        <v>4.5601583486295071E-3</v>
      </c>
      <c r="H30" s="252">
        <v>1.2442969934806148E-3</v>
      </c>
      <c r="I30" s="252">
        <v>1.2798429146390108E-3</v>
      </c>
      <c r="J30" s="252">
        <v>3.8855883657401818E-4</v>
      </c>
      <c r="K30" s="252">
        <v>3.6997600874223969E-3</v>
      </c>
      <c r="L30" s="252">
        <v>3.0583101307077244E-3</v>
      </c>
      <c r="M30" s="252">
        <v>3.8827439123825321E-3</v>
      </c>
      <c r="N30" s="252">
        <v>2.2162517120132529E-3</v>
      </c>
      <c r="O30" s="252">
        <v>1.1849679696086283E-3</v>
      </c>
      <c r="P30" s="252">
        <v>1.5858479005202021E-3</v>
      </c>
      <c r="Q30" s="252">
        <v>1.882449706978005E-3</v>
      </c>
      <c r="R30" s="252">
        <v>1.38365668916581E-3</v>
      </c>
      <c r="S30" s="252">
        <v>1.5113939345175059E-3</v>
      </c>
      <c r="T30" s="252">
        <v>1.4726718864202305E-3</v>
      </c>
      <c r="U30" s="252">
        <v>2.7931567211111866E-3</v>
      </c>
      <c r="V30" s="252">
        <v>6.0858989451573718E-3</v>
      </c>
      <c r="W30" s="252">
        <v>3.9294256640004079E-3</v>
      </c>
      <c r="X30" s="252">
        <v>6.1853419660164747E-3</v>
      </c>
      <c r="Y30" s="252">
        <v>5.8759231681126851E-3</v>
      </c>
      <c r="Z30" s="252">
        <v>7.7412733396700186E-3</v>
      </c>
      <c r="AA30" s="252">
        <v>8.0618853334493805E-3</v>
      </c>
      <c r="AB30" s="252">
        <v>1.0425173035401303</v>
      </c>
      <c r="AC30" s="252">
        <v>4.2995897121961911E-2</v>
      </c>
      <c r="AD30" s="252">
        <v>1.2331615409497928E-2</v>
      </c>
      <c r="AE30" s="252">
        <v>5.1376446104215382E-3</v>
      </c>
      <c r="AF30" s="252">
        <v>6.2282573662622524E-3</v>
      </c>
      <c r="AG30" s="252">
        <v>3.8662738857965623E-3</v>
      </c>
      <c r="AH30" s="252">
        <v>5.3510240734094792E-3</v>
      </c>
      <c r="AI30" s="252">
        <v>1.0528244909937931E-2</v>
      </c>
      <c r="AJ30" s="252">
        <v>6.503895356307356E-3</v>
      </c>
      <c r="AK30" s="252">
        <v>5.8613598284521402E-3</v>
      </c>
      <c r="AL30" s="252">
        <v>2.5868195129481117E-3</v>
      </c>
      <c r="AM30" s="254">
        <v>1.0386274100868169E-2</v>
      </c>
      <c r="AN30" s="249">
        <v>1.2528755314672608</v>
      </c>
      <c r="AO30" s="249">
        <v>0.96218782737562003</v>
      </c>
    </row>
    <row r="31" spans="1:41">
      <c r="A31" s="151" t="s">
        <v>108</v>
      </c>
      <c r="B31" s="118" t="s">
        <v>29</v>
      </c>
      <c r="C31" s="403">
        <v>3.3922390314484372E-3</v>
      </c>
      <c r="D31" s="252">
        <v>1.3669472270515718E-2</v>
      </c>
      <c r="E31" s="252">
        <v>4.4634599070354298E-3</v>
      </c>
      <c r="F31" s="252">
        <v>5.5048373424012908E-3</v>
      </c>
      <c r="G31" s="252">
        <v>3.8628512069510215E-3</v>
      </c>
      <c r="H31" s="252">
        <v>1.1750455500227483E-3</v>
      </c>
      <c r="I31" s="252">
        <v>7.9711054306424349E-4</v>
      </c>
      <c r="J31" s="252">
        <v>5.5925203046286855E-4</v>
      </c>
      <c r="K31" s="252">
        <v>3.9756024750755492E-3</v>
      </c>
      <c r="L31" s="252">
        <v>2.6578603115064207E-3</v>
      </c>
      <c r="M31" s="252">
        <v>2.3630618483416535E-3</v>
      </c>
      <c r="N31" s="252">
        <v>2.3776130725903471E-3</v>
      </c>
      <c r="O31" s="252">
        <v>1.3216460483910228E-3</v>
      </c>
      <c r="P31" s="252">
        <v>1.4501660974821713E-3</v>
      </c>
      <c r="Q31" s="252">
        <v>1.3445534951600103E-3</v>
      </c>
      <c r="R31" s="252">
        <v>1.1107620078221012E-3</v>
      </c>
      <c r="S31" s="252">
        <v>1.4073462743715054E-3</v>
      </c>
      <c r="T31" s="252">
        <v>1.2588669183953951E-3</v>
      </c>
      <c r="U31" s="252">
        <v>1.8551108300561157E-3</v>
      </c>
      <c r="V31" s="252">
        <v>5.3841397718836686E-3</v>
      </c>
      <c r="W31" s="252">
        <v>5.0685259680686373E-3</v>
      </c>
      <c r="X31" s="252">
        <v>6.2232529264731832E-3</v>
      </c>
      <c r="Y31" s="252">
        <v>2.8938731392613749E-3</v>
      </c>
      <c r="Z31" s="252">
        <v>3.5013376481686648E-3</v>
      </c>
      <c r="AA31" s="252">
        <v>2.7026310441538554E-2</v>
      </c>
      <c r="AB31" s="252">
        <v>1.9028837326697693E-2</v>
      </c>
      <c r="AC31" s="252">
        <v>1.0540053754650314</v>
      </c>
      <c r="AD31" s="252">
        <v>2.3615455911028937E-2</v>
      </c>
      <c r="AE31" s="252">
        <v>2.9519712213903707E-2</v>
      </c>
      <c r="AF31" s="252">
        <v>4.2692624454678954E-3</v>
      </c>
      <c r="AG31" s="252">
        <v>6.1351911533072167E-3</v>
      </c>
      <c r="AH31" s="252">
        <v>2.5237152471895848E-2</v>
      </c>
      <c r="AI31" s="252">
        <v>1.5979831198805413E-2</v>
      </c>
      <c r="AJ31" s="252">
        <v>1.1499630183783987E-2</v>
      </c>
      <c r="AK31" s="252">
        <v>2.2570907879257484E-2</v>
      </c>
      <c r="AL31" s="252">
        <v>6.7229835791497673E-3</v>
      </c>
      <c r="AM31" s="254">
        <v>1.3142574861531081E-2</v>
      </c>
      <c r="AN31" s="249">
        <v>1.3363712118463484</v>
      </c>
      <c r="AO31" s="249">
        <v>1.0263111383362211</v>
      </c>
    </row>
    <row r="32" spans="1:41">
      <c r="A32" s="151" t="s">
        <v>109</v>
      </c>
      <c r="B32" s="118" t="s">
        <v>110</v>
      </c>
      <c r="C32" s="403">
        <v>7.9637773565952086E-2</v>
      </c>
      <c r="D32" s="252">
        <v>0.10712984425767812</v>
      </c>
      <c r="E32" s="252">
        <v>5.1236247097186542E-2</v>
      </c>
      <c r="F32" s="252">
        <v>3.675029387442251E-2</v>
      </c>
      <c r="G32" s="252">
        <v>4.0984737072316833E-2</v>
      </c>
      <c r="H32" s="252">
        <v>1.0695274632946469E-2</v>
      </c>
      <c r="I32" s="252">
        <v>1.6721008003495793E-2</v>
      </c>
      <c r="J32" s="252">
        <v>3.3351197770529616E-3</v>
      </c>
      <c r="K32" s="252">
        <v>4.942549614796421E-2</v>
      </c>
      <c r="L32" s="252">
        <v>3.2950652854223904E-2</v>
      </c>
      <c r="M32" s="252">
        <v>5.8743666275322612E-2</v>
      </c>
      <c r="N32" s="252">
        <v>1.9257640208050313E-2</v>
      </c>
      <c r="O32" s="252">
        <v>1.0206772840228945E-2</v>
      </c>
      <c r="P32" s="252">
        <v>1.301408418314484E-2</v>
      </c>
      <c r="Q32" s="252">
        <v>1.405053627584135E-2</v>
      </c>
      <c r="R32" s="252">
        <v>9.4431203501615761E-3</v>
      </c>
      <c r="S32" s="252">
        <v>1.2040477832385476E-2</v>
      </c>
      <c r="T32" s="252">
        <v>1.0003945477712411E-2</v>
      </c>
      <c r="U32" s="252">
        <v>2.0929642463313868E-2</v>
      </c>
      <c r="V32" s="252">
        <v>0.10386247058993409</v>
      </c>
      <c r="W32" s="252">
        <v>3.5520598766599479E-2</v>
      </c>
      <c r="X32" s="252">
        <v>3.2920888132821249E-2</v>
      </c>
      <c r="Y32" s="252">
        <v>2.6967976730061561E-2</v>
      </c>
      <c r="Z32" s="252">
        <v>7.1490202450655488E-2</v>
      </c>
      <c r="AA32" s="252">
        <v>5.5685634767899006E-2</v>
      </c>
      <c r="AB32" s="252">
        <v>5.4305300161080899E-2</v>
      </c>
      <c r="AC32" s="252">
        <v>8.0289713580369571E-3</v>
      </c>
      <c r="AD32" s="252">
        <v>1.0743820088564404</v>
      </c>
      <c r="AE32" s="252">
        <v>3.6321170708106226E-2</v>
      </c>
      <c r="AF32" s="252">
        <v>3.9812561383928531E-2</v>
      </c>
      <c r="AG32" s="252">
        <v>3.7285519587256628E-2</v>
      </c>
      <c r="AH32" s="252">
        <v>3.194754763306476E-2</v>
      </c>
      <c r="AI32" s="252">
        <v>6.4880258919243455E-2</v>
      </c>
      <c r="AJ32" s="252">
        <v>2.7252942439604324E-2</v>
      </c>
      <c r="AK32" s="252">
        <v>3.8046524525480775E-2</v>
      </c>
      <c r="AL32" s="252">
        <v>9.5286795083506876E-2</v>
      </c>
      <c r="AM32" s="254">
        <v>4.8584649975634463E-2</v>
      </c>
      <c r="AN32" s="249">
        <v>2.4791383552587565</v>
      </c>
      <c r="AO32" s="249">
        <v>1.9039375324190568</v>
      </c>
    </row>
    <row r="33" spans="1:41">
      <c r="A33" s="151" t="s">
        <v>111</v>
      </c>
      <c r="B33" s="118" t="s">
        <v>112</v>
      </c>
      <c r="C33" s="403">
        <v>3.9927753027987614E-3</v>
      </c>
      <c r="D33" s="252">
        <v>8.3432535450460189E-3</v>
      </c>
      <c r="E33" s="252">
        <v>4.2001484731121743E-3</v>
      </c>
      <c r="F33" s="252">
        <v>3.8580216397246948E-3</v>
      </c>
      <c r="G33" s="252">
        <v>3.2376459893868476E-3</v>
      </c>
      <c r="H33" s="252">
        <v>1.5706616611891806E-3</v>
      </c>
      <c r="I33" s="252">
        <v>5.7275343088252048E-4</v>
      </c>
      <c r="J33" s="252">
        <v>4.9459810860990358E-4</v>
      </c>
      <c r="K33" s="252">
        <v>3.2608956047425848E-3</v>
      </c>
      <c r="L33" s="252">
        <v>2.1641532445172383E-3</v>
      </c>
      <c r="M33" s="252">
        <v>1.6163224021120614E-3</v>
      </c>
      <c r="N33" s="252">
        <v>1.9950181631115927E-3</v>
      </c>
      <c r="O33" s="252">
        <v>1.486114394889938E-3</v>
      </c>
      <c r="P33" s="252">
        <v>2.3369431270291985E-3</v>
      </c>
      <c r="Q33" s="252">
        <v>1.7542897348565222E-3</v>
      </c>
      <c r="R33" s="252">
        <v>1.4461344932128295E-3</v>
      </c>
      <c r="S33" s="252">
        <v>2.1863780282784192E-3</v>
      </c>
      <c r="T33" s="252">
        <v>3.0530987342658714E-3</v>
      </c>
      <c r="U33" s="252">
        <v>2.4102066093568525E-3</v>
      </c>
      <c r="V33" s="252">
        <v>3.7773746902491317E-3</v>
      </c>
      <c r="W33" s="252">
        <v>5.4466105577521511E-3</v>
      </c>
      <c r="X33" s="252">
        <v>4.6875791941857732E-3</v>
      </c>
      <c r="Y33" s="252">
        <v>1.1494037711800057E-2</v>
      </c>
      <c r="Z33" s="252">
        <v>6.2793091704044027E-3</v>
      </c>
      <c r="AA33" s="252">
        <v>3.0450836456827803E-2</v>
      </c>
      <c r="AB33" s="252">
        <v>3.522900963309708E-2</v>
      </c>
      <c r="AC33" s="252">
        <v>4.302691072282286E-3</v>
      </c>
      <c r="AD33" s="252">
        <v>7.4427602422153438E-3</v>
      </c>
      <c r="AE33" s="252">
        <v>1.1627448758265049</v>
      </c>
      <c r="AF33" s="252">
        <v>1.4477063538355893E-2</v>
      </c>
      <c r="AG33" s="252">
        <v>1.073386137334952E-2</v>
      </c>
      <c r="AH33" s="252">
        <v>9.8635370613441263E-3</v>
      </c>
      <c r="AI33" s="252">
        <v>2.7742552920645303E-2</v>
      </c>
      <c r="AJ33" s="252">
        <v>2.6725553724028739E-2</v>
      </c>
      <c r="AK33" s="252">
        <v>1.8037629904091548E-2</v>
      </c>
      <c r="AL33" s="252">
        <v>6.0446367389751206E-3</v>
      </c>
      <c r="AM33" s="254">
        <v>4.2297271599741733E-2</v>
      </c>
      <c r="AN33" s="249">
        <v>1.4777566041029739</v>
      </c>
      <c r="AO33" s="249">
        <v>1.1348927970734899</v>
      </c>
    </row>
    <row r="34" spans="1:41">
      <c r="A34" s="151" t="s">
        <v>113</v>
      </c>
      <c r="B34" s="118" t="s">
        <v>30</v>
      </c>
      <c r="C34" s="403">
        <v>4.2015682328446825E-4</v>
      </c>
      <c r="D34" s="252">
        <v>4.7883170069259762E-4</v>
      </c>
      <c r="E34" s="252">
        <v>3.8216611996487134E-4</v>
      </c>
      <c r="F34" s="252">
        <v>2.1154760481916385E-4</v>
      </c>
      <c r="G34" s="252">
        <v>2.0813110095919539E-4</v>
      </c>
      <c r="H34" s="252">
        <v>2.5898367175133927E-5</v>
      </c>
      <c r="I34" s="252">
        <v>3.1078812364500548E-5</v>
      </c>
      <c r="J34" s="252">
        <v>1.6688562977470628E-5</v>
      </c>
      <c r="K34" s="252">
        <v>5.0138880929353449E-4</v>
      </c>
      <c r="L34" s="252">
        <v>3.2176524736294003E-4</v>
      </c>
      <c r="M34" s="252">
        <v>2.4046186147675313E-4</v>
      </c>
      <c r="N34" s="252">
        <v>1.637482564110904E-4</v>
      </c>
      <c r="O34" s="252">
        <v>1.4348357705683829E-4</v>
      </c>
      <c r="P34" s="252">
        <v>1.8868835834392149E-4</v>
      </c>
      <c r="Q34" s="252">
        <v>8.7047245319321709E-5</v>
      </c>
      <c r="R34" s="252">
        <v>3.6252368041124044E-5</v>
      </c>
      <c r="S34" s="252">
        <v>9.7447090031470862E-5</v>
      </c>
      <c r="T34" s="252">
        <v>8.436844391632929E-5</v>
      </c>
      <c r="U34" s="252">
        <v>2.0107494164029344E-4</v>
      </c>
      <c r="V34" s="252">
        <v>1.4333358357354159E-4</v>
      </c>
      <c r="W34" s="252">
        <v>6.5913901430324814E-4</v>
      </c>
      <c r="X34" s="252">
        <v>1.9009119802445125E-4</v>
      </c>
      <c r="Y34" s="252">
        <v>3.8850383155333552E-4</v>
      </c>
      <c r="Z34" s="252">
        <v>3.6627600867986397E-4</v>
      </c>
      <c r="AA34" s="252">
        <v>2.821179811303603E-4</v>
      </c>
      <c r="AB34" s="252">
        <v>7.966000553095928E-4</v>
      </c>
      <c r="AC34" s="252">
        <v>3.2459805398604491E-4</v>
      </c>
      <c r="AD34" s="252">
        <v>2.661412340422365E-4</v>
      </c>
      <c r="AE34" s="252">
        <v>4.7768723231985348E-4</v>
      </c>
      <c r="AF34" s="252">
        <v>1.0000688219944049</v>
      </c>
      <c r="AG34" s="252">
        <v>3.7887083374933862E-4</v>
      </c>
      <c r="AH34" s="252">
        <v>2.4699206005890107E-4</v>
      </c>
      <c r="AI34" s="252">
        <v>8.3387358779805259E-4</v>
      </c>
      <c r="AJ34" s="252">
        <v>2.9401163022397853E-4</v>
      </c>
      <c r="AK34" s="252">
        <v>2.6598301804584983E-4</v>
      </c>
      <c r="AL34" s="252">
        <v>1.2087767039460279E-4</v>
      </c>
      <c r="AM34" s="254">
        <v>8.4802142072011699E-2</v>
      </c>
      <c r="AN34" s="249">
        <v>1.0947462863507409</v>
      </c>
      <c r="AO34" s="249">
        <v>0.84074716469061561</v>
      </c>
    </row>
    <row r="35" spans="1:41">
      <c r="A35" s="151" t="s">
        <v>114</v>
      </c>
      <c r="B35" s="118" t="s">
        <v>31</v>
      </c>
      <c r="C35" s="403">
        <v>8.291124445512382E-5</v>
      </c>
      <c r="D35" s="252">
        <v>1.521989121220582E-4</v>
      </c>
      <c r="E35" s="252">
        <v>1.9802284077499111E-4</v>
      </c>
      <c r="F35" s="252">
        <v>6.3030538396054056E-5</v>
      </c>
      <c r="G35" s="252">
        <v>1.1780046343555063E-4</v>
      </c>
      <c r="H35" s="252">
        <v>6.5087722658367279E-5</v>
      </c>
      <c r="I35" s="252">
        <v>1.9713039678209194E-5</v>
      </c>
      <c r="J35" s="252">
        <v>2.0612729043154949E-5</v>
      </c>
      <c r="K35" s="252">
        <v>1.9693505552591421E-4</v>
      </c>
      <c r="L35" s="252">
        <v>8.6266594116187918E-5</v>
      </c>
      <c r="M35" s="252">
        <v>7.0011256644737598E-5</v>
      </c>
      <c r="N35" s="252">
        <v>1.5620493349467076E-4</v>
      </c>
      <c r="O35" s="252">
        <v>1.2135645032017141E-4</v>
      </c>
      <c r="P35" s="252">
        <v>1.5111821874457516E-4</v>
      </c>
      <c r="Q35" s="252">
        <v>8.972972798907467E-5</v>
      </c>
      <c r="R35" s="252">
        <v>2.4926003058422207E-4</v>
      </c>
      <c r="S35" s="252">
        <v>2.3181043364751833E-4</v>
      </c>
      <c r="T35" s="252">
        <v>4.9787542690135633E-4</v>
      </c>
      <c r="U35" s="252">
        <v>1.2898357411652881E-4</v>
      </c>
      <c r="V35" s="252">
        <v>1.0819278280786771E-4</v>
      </c>
      <c r="W35" s="252">
        <v>1.4914939012312554E-4</v>
      </c>
      <c r="X35" s="252">
        <v>3.5116757795189245E-4</v>
      </c>
      <c r="Y35" s="252">
        <v>1.5313865900634072E-4</v>
      </c>
      <c r="Z35" s="252">
        <v>1.9746634445033486E-4</v>
      </c>
      <c r="AA35" s="252">
        <v>2.8235021764330356E-4</v>
      </c>
      <c r="AB35" s="252">
        <v>3.3442859207241058E-4</v>
      </c>
      <c r="AC35" s="252">
        <v>3.9599454563547147E-5</v>
      </c>
      <c r="AD35" s="252">
        <v>6.3606226356119572E-4</v>
      </c>
      <c r="AE35" s="252">
        <v>3.958169553933545E-3</v>
      </c>
      <c r="AF35" s="252">
        <v>1.6518139989552813E-4</v>
      </c>
      <c r="AG35" s="252">
        <v>1.0000865207822132</v>
      </c>
      <c r="AH35" s="252">
        <v>1.7588927072437094E-4</v>
      </c>
      <c r="AI35" s="252">
        <v>1.5989588437939707E-4</v>
      </c>
      <c r="AJ35" s="252">
        <v>4.5774805802557833E-4</v>
      </c>
      <c r="AK35" s="252">
        <v>3.5549908803670564E-4</v>
      </c>
      <c r="AL35" s="252">
        <v>1.0481831292186366E-4</v>
      </c>
      <c r="AM35" s="254">
        <v>1.1864572784548416E-3</v>
      </c>
      <c r="AN35" s="249">
        <v>1.0116006641034136</v>
      </c>
      <c r="AO35" s="249">
        <v>0.77689269262485616</v>
      </c>
    </row>
    <row r="36" spans="1:41">
      <c r="A36" s="151" t="s">
        <v>115</v>
      </c>
      <c r="B36" s="118" t="s">
        <v>116</v>
      </c>
      <c r="C36" s="403">
        <v>2.4175535256295658E-5</v>
      </c>
      <c r="D36" s="252">
        <v>3.3122493733058146E-5</v>
      </c>
      <c r="E36" s="252">
        <v>1.5958235222903708E-5</v>
      </c>
      <c r="F36" s="252">
        <v>1.1990683088654641E-5</v>
      </c>
      <c r="G36" s="252">
        <v>1.2873199921977414E-5</v>
      </c>
      <c r="H36" s="252">
        <v>3.5038205905926153E-6</v>
      </c>
      <c r="I36" s="252">
        <v>5.0139053946767067E-6</v>
      </c>
      <c r="J36" s="252">
        <v>1.1093370294469506E-6</v>
      </c>
      <c r="K36" s="252">
        <v>1.5466646903860565E-5</v>
      </c>
      <c r="L36" s="252">
        <v>1.0606585374086519E-5</v>
      </c>
      <c r="M36" s="252">
        <v>1.7761516886362642E-5</v>
      </c>
      <c r="N36" s="252">
        <v>6.1811612198507949E-6</v>
      </c>
      <c r="O36" s="252">
        <v>3.3625125298072855E-6</v>
      </c>
      <c r="P36" s="252">
        <v>4.3381278051369576E-6</v>
      </c>
      <c r="Q36" s="252">
        <v>4.5081706455423294E-6</v>
      </c>
      <c r="R36" s="252">
        <v>3.1951089718036887E-6</v>
      </c>
      <c r="S36" s="252">
        <v>3.9897287004197908E-6</v>
      </c>
      <c r="T36" s="252">
        <v>3.4348096382512941E-6</v>
      </c>
      <c r="U36" s="252">
        <v>6.8482749729599988E-6</v>
      </c>
      <c r="V36" s="252">
        <v>3.0974310903549499E-5</v>
      </c>
      <c r="W36" s="252">
        <v>1.1672730487372712E-5</v>
      </c>
      <c r="X36" s="252">
        <v>1.5479249345144943E-5</v>
      </c>
      <c r="Y36" s="252">
        <v>4.2268837768673698E-5</v>
      </c>
      <c r="Z36" s="252">
        <v>2.2588022182595497E-5</v>
      </c>
      <c r="AA36" s="252">
        <v>2.6309096258412907E-5</v>
      </c>
      <c r="AB36" s="252">
        <v>6.3473888364593334E-5</v>
      </c>
      <c r="AC36" s="252">
        <v>9.0284743294459658E-6</v>
      </c>
      <c r="AD36" s="252">
        <v>3.1013754052545658E-4</v>
      </c>
      <c r="AE36" s="252">
        <v>1.3741699923738724E-4</v>
      </c>
      <c r="AF36" s="252">
        <v>1.9424892515233908E-5</v>
      </c>
      <c r="AG36" s="252">
        <v>1.5670428529030417E-5</v>
      </c>
      <c r="AH36" s="252">
        <v>1.0090945611616255</v>
      </c>
      <c r="AI36" s="252">
        <v>2.3026662207008432E-5</v>
      </c>
      <c r="AJ36" s="252">
        <v>1.9213636008175017E-5</v>
      </c>
      <c r="AK36" s="252">
        <v>9.4197162886128582E-5</v>
      </c>
      <c r="AL36" s="252">
        <v>2.935034253929218E-5</v>
      </c>
      <c r="AM36" s="254">
        <v>5.0020176999926216E-5</v>
      </c>
      <c r="AN36" s="249">
        <v>1.0102022534665986</v>
      </c>
      <c r="AO36" s="249">
        <v>0.77581873622725595</v>
      </c>
    </row>
    <row r="37" spans="1:41">
      <c r="A37" s="151" t="s">
        <v>117</v>
      </c>
      <c r="B37" s="118" t="s">
        <v>480</v>
      </c>
      <c r="C37" s="403">
        <v>1.5390355627319325E-3</v>
      </c>
      <c r="D37" s="252">
        <v>1.7236997321152885E-3</v>
      </c>
      <c r="E37" s="252">
        <v>7.9624554183188145E-4</v>
      </c>
      <c r="F37" s="252">
        <v>5.8040505128586302E-4</v>
      </c>
      <c r="G37" s="252">
        <v>3.4213683517837133E-4</v>
      </c>
      <c r="H37" s="252">
        <v>1.7708538368203341E-4</v>
      </c>
      <c r="I37" s="252">
        <v>8.5821728726398673E-5</v>
      </c>
      <c r="J37" s="252">
        <v>4.8980766826664404E-5</v>
      </c>
      <c r="K37" s="252">
        <v>3.9387198064696322E-4</v>
      </c>
      <c r="L37" s="252">
        <v>5.537888592811401E-4</v>
      </c>
      <c r="M37" s="252">
        <v>3.7911114163887973E-4</v>
      </c>
      <c r="N37" s="252">
        <v>2.0903306292895305E-4</v>
      </c>
      <c r="O37" s="252">
        <v>3.064372545428266E-4</v>
      </c>
      <c r="P37" s="252">
        <v>1.8219542147436424E-4</v>
      </c>
      <c r="Q37" s="252">
        <v>1.5549037738900868E-4</v>
      </c>
      <c r="R37" s="252">
        <v>1.1775890886268805E-4</v>
      </c>
      <c r="S37" s="252">
        <v>1.4906348870348188E-4</v>
      </c>
      <c r="T37" s="252">
        <v>8.9609166705354221E-5</v>
      </c>
      <c r="U37" s="252">
        <v>1.9537122233278972E-4</v>
      </c>
      <c r="V37" s="252">
        <v>4.2740927032617715E-4</v>
      </c>
      <c r="W37" s="252">
        <v>4.0640293500110035E-4</v>
      </c>
      <c r="X37" s="252">
        <v>8.7432774346358556E-4</v>
      </c>
      <c r="Y37" s="252">
        <v>3.3889707029710159E-3</v>
      </c>
      <c r="Z37" s="252">
        <v>8.1124465894955792E-4</v>
      </c>
      <c r="AA37" s="252">
        <v>4.4308652078403371E-4</v>
      </c>
      <c r="AB37" s="252">
        <v>2.0529977980392939E-3</v>
      </c>
      <c r="AC37" s="252">
        <v>2.6508183347120993E-4</v>
      </c>
      <c r="AD37" s="252">
        <v>6.8283578167998183E-4</v>
      </c>
      <c r="AE37" s="252">
        <v>6.6588970608583175E-4</v>
      </c>
      <c r="AF37" s="252">
        <v>1.4298535601590495E-4</v>
      </c>
      <c r="AG37" s="252">
        <v>9.3388362711182833E-4</v>
      </c>
      <c r="AH37" s="252">
        <v>1.0474673536607819E-3</v>
      </c>
      <c r="AI37" s="252">
        <v>1.0001396928641646</v>
      </c>
      <c r="AJ37" s="252">
        <v>1.0908642296602706E-3</v>
      </c>
      <c r="AK37" s="252">
        <v>1.3725941704946889E-3</v>
      </c>
      <c r="AL37" s="252">
        <v>1.4776397762870043E-4</v>
      </c>
      <c r="AM37" s="254">
        <v>2.0113993912921954E-4</v>
      </c>
      <c r="AN37" s="249">
        <v>1.0231197799555227</v>
      </c>
      <c r="AO37" s="249">
        <v>0.78573918437655377</v>
      </c>
    </row>
    <row r="38" spans="1:41">
      <c r="A38" s="151" t="s">
        <v>118</v>
      </c>
      <c r="B38" s="118" t="s">
        <v>32</v>
      </c>
      <c r="C38" s="403">
        <v>2.001522692169222E-2</v>
      </c>
      <c r="D38" s="252">
        <v>3.4665421004322072E-2</v>
      </c>
      <c r="E38" s="252">
        <v>1.8150730514856578E-2</v>
      </c>
      <c r="F38" s="252">
        <v>1.8962258519578907E-2</v>
      </c>
      <c r="G38" s="252">
        <v>1.4708382733299668E-2</v>
      </c>
      <c r="H38" s="252">
        <v>5.4036616589763792E-3</v>
      </c>
      <c r="I38" s="252">
        <v>2.9918061406556196E-3</v>
      </c>
      <c r="J38" s="252">
        <v>2.5677160916537383E-3</v>
      </c>
      <c r="K38" s="252">
        <v>2.313470977648769E-2</v>
      </c>
      <c r="L38" s="252">
        <v>1.0931541039037261E-2</v>
      </c>
      <c r="M38" s="252">
        <v>1.0305336544777296E-2</v>
      </c>
      <c r="N38" s="252">
        <v>7.9044886351057071E-3</v>
      </c>
      <c r="O38" s="252">
        <v>5.8896589569438287E-3</v>
      </c>
      <c r="P38" s="252">
        <v>9.1256970706008987E-3</v>
      </c>
      <c r="Q38" s="252">
        <v>7.7718271693782183E-3</v>
      </c>
      <c r="R38" s="252">
        <v>9.9081645673544261E-3</v>
      </c>
      <c r="S38" s="252">
        <v>8.7459808711698346E-3</v>
      </c>
      <c r="T38" s="252">
        <v>7.7080905780852515E-3</v>
      </c>
      <c r="U38" s="252">
        <v>1.3455751709420316E-2</v>
      </c>
      <c r="V38" s="252">
        <v>2.2621217480850914E-2</v>
      </c>
      <c r="W38" s="252">
        <v>3.8642896673141261E-2</v>
      </c>
      <c r="X38" s="252">
        <v>3.1690581428059257E-2</v>
      </c>
      <c r="Y38" s="252">
        <v>5.5565253820863983E-2</v>
      </c>
      <c r="Z38" s="252">
        <v>2.8034156833924771E-2</v>
      </c>
      <c r="AA38" s="252">
        <v>3.7858576986909032E-2</v>
      </c>
      <c r="AB38" s="252">
        <v>5.978857360242823E-2</v>
      </c>
      <c r="AC38" s="252">
        <v>1.5687876135709287E-2</v>
      </c>
      <c r="AD38" s="252">
        <v>5.9170366640521832E-2</v>
      </c>
      <c r="AE38" s="252">
        <v>8.9135341483051203E-2</v>
      </c>
      <c r="AF38" s="252">
        <v>4.3375498671900457E-2</v>
      </c>
      <c r="AG38" s="252">
        <v>3.7754660438437504E-2</v>
      </c>
      <c r="AH38" s="252">
        <v>3.6216443371658143E-2</v>
      </c>
      <c r="AI38" s="252">
        <v>4.1348721239544126E-2</v>
      </c>
      <c r="AJ38" s="252">
        <v>1.0816946178979792</v>
      </c>
      <c r="AK38" s="252">
        <v>1.8744942084028004E-2</v>
      </c>
      <c r="AL38" s="252">
        <v>1.1979034779893771E-2</v>
      </c>
      <c r="AM38" s="254">
        <v>1.9438237723493165E-2</v>
      </c>
      <c r="AN38" s="249">
        <v>1.9610934477957904</v>
      </c>
      <c r="AO38" s="249">
        <v>1.5060875533305149</v>
      </c>
    </row>
    <row r="39" spans="1:41">
      <c r="A39" s="151" t="s">
        <v>119</v>
      </c>
      <c r="B39" s="118" t="s">
        <v>33</v>
      </c>
      <c r="C39" s="403">
        <v>5.9537262614496405E-4</v>
      </c>
      <c r="D39" s="252">
        <v>4.6551264450154167E-5</v>
      </c>
      <c r="E39" s="252">
        <v>9.7390844696523259E-5</v>
      </c>
      <c r="F39" s="252">
        <v>5.0267795537015873E-5</v>
      </c>
      <c r="G39" s="252">
        <v>4.1560909741652387E-5</v>
      </c>
      <c r="H39" s="252">
        <v>1.7196622710861773E-5</v>
      </c>
      <c r="I39" s="252">
        <v>1.2408134360123605E-5</v>
      </c>
      <c r="J39" s="252">
        <v>5.565126324393997E-6</v>
      </c>
      <c r="K39" s="252">
        <v>5.8450421695369024E-5</v>
      </c>
      <c r="L39" s="252">
        <v>3.0213522972254722E-5</v>
      </c>
      <c r="M39" s="252">
        <v>2.7066636947640747E-5</v>
      </c>
      <c r="N39" s="252">
        <v>2.0228521281237949E-5</v>
      </c>
      <c r="O39" s="252">
        <v>1.8116187317873968E-5</v>
      </c>
      <c r="P39" s="252">
        <v>3.2474238131970761E-5</v>
      </c>
      <c r="Q39" s="252">
        <v>1.9390621223334569E-5</v>
      </c>
      <c r="R39" s="252">
        <v>2.792426879107365E-5</v>
      </c>
      <c r="S39" s="252">
        <v>2.2251539294232743E-5</v>
      </c>
      <c r="T39" s="252">
        <v>2.9480907699856768E-5</v>
      </c>
      <c r="U39" s="252">
        <v>3.6485414373045256E-5</v>
      </c>
      <c r="V39" s="252">
        <v>2.1471876874381508E-4</v>
      </c>
      <c r="W39" s="252">
        <v>8.6638774407271808E-5</v>
      </c>
      <c r="X39" s="252">
        <v>4.1410190599927861E-5</v>
      </c>
      <c r="Y39" s="252">
        <v>1.1626845919768048E-4</v>
      </c>
      <c r="Z39" s="252">
        <v>3.9770586260707441E-5</v>
      </c>
      <c r="AA39" s="252">
        <v>2.1963257643001766E-4</v>
      </c>
      <c r="AB39" s="252">
        <v>1.6845494643322922E-4</v>
      </c>
      <c r="AC39" s="252">
        <v>2.98053885108236E-4</v>
      </c>
      <c r="AD39" s="252">
        <v>1.5124016298407816E-4</v>
      </c>
      <c r="AE39" s="252">
        <v>2.0104241719376449E-3</v>
      </c>
      <c r="AF39" s="252">
        <v>1.2998819066164819E-4</v>
      </c>
      <c r="AG39" s="252">
        <v>1.7222739343143926E-3</v>
      </c>
      <c r="AH39" s="252">
        <v>4.4333158862593109E-3</v>
      </c>
      <c r="AI39" s="252">
        <v>6.7539234076125225E-4</v>
      </c>
      <c r="AJ39" s="252">
        <v>3.6430782955353987E-4</v>
      </c>
      <c r="AK39" s="252">
        <v>1.0042125538989628</v>
      </c>
      <c r="AL39" s="252">
        <v>5.3932430579745617E-5</v>
      </c>
      <c r="AM39" s="254">
        <v>6.3013330259809649E-4</v>
      </c>
      <c r="AN39" s="249">
        <v>1.016756905939487</v>
      </c>
      <c r="AO39" s="249">
        <v>0.7808526016541788</v>
      </c>
    </row>
    <row r="40" spans="1:41">
      <c r="A40" s="151" t="s">
        <v>120</v>
      </c>
      <c r="B40" s="118" t="s">
        <v>34</v>
      </c>
      <c r="C40" s="403">
        <v>7.132218267185982E-4</v>
      </c>
      <c r="D40" s="252">
        <v>9.4515342188416314E-4</v>
      </c>
      <c r="E40" s="252">
        <v>9.8860860633979541E-4</v>
      </c>
      <c r="F40" s="252">
        <v>1.2363101381485501E-3</v>
      </c>
      <c r="G40" s="252">
        <v>9.264889064527881E-4</v>
      </c>
      <c r="H40" s="252">
        <v>2.1209526282521036E-4</v>
      </c>
      <c r="I40" s="252">
        <v>7.0403053129876797E-5</v>
      </c>
      <c r="J40" s="252">
        <v>5.4340184681178084E-5</v>
      </c>
      <c r="K40" s="252">
        <v>9.54922408112618E-4</v>
      </c>
      <c r="L40" s="252">
        <v>2.6576065699237525E-4</v>
      </c>
      <c r="M40" s="252">
        <v>3.7711643454383731E-4</v>
      </c>
      <c r="N40" s="252">
        <v>3.6116989950670084E-4</v>
      </c>
      <c r="O40" s="252">
        <v>2.3991621039410647E-4</v>
      </c>
      <c r="P40" s="252">
        <v>3.9945711779535971E-4</v>
      </c>
      <c r="Q40" s="252">
        <v>4.1181583925073022E-4</v>
      </c>
      <c r="R40" s="252">
        <v>5.1674529502528305E-4</v>
      </c>
      <c r="S40" s="252">
        <v>4.294029650191887E-4</v>
      </c>
      <c r="T40" s="252">
        <v>4.4803109962082905E-4</v>
      </c>
      <c r="U40" s="252">
        <v>6.3085523350803966E-4</v>
      </c>
      <c r="V40" s="252">
        <v>1.1188174907925074E-3</v>
      </c>
      <c r="W40" s="252">
        <v>7.7583188227407362E-4</v>
      </c>
      <c r="X40" s="252">
        <v>2.6927138115848972E-4</v>
      </c>
      <c r="Y40" s="252">
        <v>1.0322484207184307E-3</v>
      </c>
      <c r="Z40" s="252">
        <v>2.4525468571144145E-3</v>
      </c>
      <c r="AA40" s="252">
        <v>2.3669918316754682E-3</v>
      </c>
      <c r="AB40" s="252">
        <v>5.0768041842389373E-3</v>
      </c>
      <c r="AC40" s="252">
        <v>7.5573398802692381E-4</v>
      </c>
      <c r="AD40" s="252">
        <v>2.3051938287217489E-3</v>
      </c>
      <c r="AE40" s="252">
        <v>2.8078492587195985E-3</v>
      </c>
      <c r="AF40" s="252">
        <v>2.9114118879970492E-3</v>
      </c>
      <c r="AG40" s="252">
        <v>3.4650777274466294E-3</v>
      </c>
      <c r="AH40" s="252">
        <v>3.4170068003187724E-3</v>
      </c>
      <c r="AI40" s="252">
        <v>5.4733478397710712E-3</v>
      </c>
      <c r="AJ40" s="252">
        <v>2.1757467393339835E-3</v>
      </c>
      <c r="AK40" s="252">
        <v>1.9548674534055886E-3</v>
      </c>
      <c r="AL40" s="252">
        <v>1.0006346822729284</v>
      </c>
      <c r="AM40" s="254">
        <v>6.4060799462182193E-4</v>
      </c>
      <c r="AN40" s="249">
        <v>1.0498158523992129</v>
      </c>
      <c r="AO40" s="249">
        <v>0.8062413294810834</v>
      </c>
    </row>
    <row r="41" spans="1:41">
      <c r="A41" s="151" t="s">
        <v>121</v>
      </c>
      <c r="B41" s="118" t="s">
        <v>13</v>
      </c>
      <c r="C41" s="403">
        <v>4.9634352174653448E-3</v>
      </c>
      <c r="D41" s="252">
        <v>5.6565786743093E-3</v>
      </c>
      <c r="E41" s="252">
        <v>4.5146399478355166E-3</v>
      </c>
      <c r="F41" s="252">
        <v>2.4990736166599684E-3</v>
      </c>
      <c r="G41" s="252">
        <v>2.4587134591201906E-3</v>
      </c>
      <c r="H41" s="252">
        <v>3.0594497242015888E-4</v>
      </c>
      <c r="I41" s="252">
        <v>3.6714308386351938E-4</v>
      </c>
      <c r="J41" s="252">
        <v>1.9714686664789449E-4</v>
      </c>
      <c r="K41" s="252">
        <v>5.9230523837182202E-3</v>
      </c>
      <c r="L41" s="252">
        <v>3.8011068058660812E-3</v>
      </c>
      <c r="M41" s="252">
        <v>2.840646172019718E-3</v>
      </c>
      <c r="N41" s="252">
        <v>1.9344059589842112E-3</v>
      </c>
      <c r="O41" s="252">
        <v>1.6950133855368481E-3</v>
      </c>
      <c r="P41" s="252">
        <v>2.2290306643332849E-3</v>
      </c>
      <c r="Q41" s="252">
        <v>1.028314522239102E-3</v>
      </c>
      <c r="R41" s="252">
        <v>4.2825980748146484E-4</v>
      </c>
      <c r="S41" s="252">
        <v>1.1511709240391106E-3</v>
      </c>
      <c r="T41" s="252">
        <v>9.9666905919444724E-4</v>
      </c>
      <c r="U41" s="252">
        <v>2.3753569890533652E-3</v>
      </c>
      <c r="V41" s="252">
        <v>1.6932414687283446E-3</v>
      </c>
      <c r="W41" s="252">
        <v>7.7866016103779762E-3</v>
      </c>
      <c r="X41" s="252">
        <v>2.2456028190358281E-3</v>
      </c>
      <c r="Y41" s="252">
        <v>4.5895091851131976E-3</v>
      </c>
      <c r="Z41" s="252">
        <v>4.3269254241371825E-3</v>
      </c>
      <c r="AA41" s="252">
        <v>3.3327420749147147E-3</v>
      </c>
      <c r="AB41" s="252">
        <v>9.4104690192821049E-3</v>
      </c>
      <c r="AC41" s="252">
        <v>3.8345715775374633E-3</v>
      </c>
      <c r="AD41" s="252">
        <v>3.1440040971810043E-3</v>
      </c>
      <c r="AE41" s="252">
        <v>5.6430587352966528E-3</v>
      </c>
      <c r="AF41" s="252">
        <v>8.1301431235878958E-4</v>
      </c>
      <c r="AG41" s="252">
        <v>4.4757117697187248E-3</v>
      </c>
      <c r="AH41" s="252">
        <v>2.9177893143500057E-3</v>
      </c>
      <c r="AI41" s="252">
        <v>9.8507921405070146E-3</v>
      </c>
      <c r="AJ41" s="252">
        <v>3.4732452239864386E-3</v>
      </c>
      <c r="AK41" s="252">
        <v>3.1421350454248213E-3</v>
      </c>
      <c r="AL41" s="252">
        <v>1.4279632103833034E-3</v>
      </c>
      <c r="AM41" s="254">
        <v>1.0017924621248964</v>
      </c>
      <c r="AN41" s="250">
        <v>1.1192655416640176</v>
      </c>
      <c r="AO41" s="250">
        <v>0.85957754999722369</v>
      </c>
    </row>
    <row r="42" spans="1:41">
      <c r="A42" s="152"/>
      <c r="B42" s="156" t="s">
        <v>735</v>
      </c>
      <c r="C42" s="404">
        <v>1.2632645886166824</v>
      </c>
      <c r="D42" s="405">
        <v>1.3787459878605246</v>
      </c>
      <c r="E42" s="405">
        <v>1.2247472465822173</v>
      </c>
      <c r="F42" s="405">
        <v>1.2508529015364191</v>
      </c>
      <c r="G42" s="405">
        <v>1.3456336279277747</v>
      </c>
      <c r="H42" s="405">
        <v>1.2884098589694475</v>
      </c>
      <c r="I42" s="405">
        <v>1.1391752151411045</v>
      </c>
      <c r="J42" s="405">
        <v>1.1688487478710166</v>
      </c>
      <c r="K42" s="405">
        <v>1.326405308598898</v>
      </c>
      <c r="L42" s="405">
        <v>1.7990760154614496</v>
      </c>
      <c r="M42" s="405">
        <v>1.2643435510334178</v>
      </c>
      <c r="N42" s="405">
        <v>1.5272410333038255</v>
      </c>
      <c r="O42" s="405">
        <v>1.35095057101559</v>
      </c>
      <c r="P42" s="405">
        <v>1.3240136296892375</v>
      </c>
      <c r="Q42" s="405">
        <v>1.1937987874243374</v>
      </c>
      <c r="R42" s="405">
        <v>1.1246522926964666</v>
      </c>
      <c r="S42" s="405">
        <v>1.2444909672044007</v>
      </c>
      <c r="T42" s="405">
        <v>1.1079523482097098</v>
      </c>
      <c r="U42" s="405">
        <v>1.4471563933263991</v>
      </c>
      <c r="V42" s="405">
        <v>1.2981698874360141</v>
      </c>
      <c r="W42" s="405">
        <v>1.354572763879947</v>
      </c>
      <c r="X42" s="405">
        <v>1.3279785729285991</v>
      </c>
      <c r="Y42" s="405">
        <v>1.4210973786945187</v>
      </c>
      <c r="Z42" s="405">
        <v>1.2996176296639013</v>
      </c>
      <c r="AA42" s="405">
        <v>1.2682965458957116</v>
      </c>
      <c r="AB42" s="405">
        <v>1.2853952544126119</v>
      </c>
      <c r="AC42" s="405">
        <v>1.1655771193311995</v>
      </c>
      <c r="AD42" s="405">
        <v>1.4072775323610485</v>
      </c>
      <c r="AE42" s="405">
        <v>1.4017732218204504</v>
      </c>
      <c r="AF42" s="405">
        <v>1.2282634375428509</v>
      </c>
      <c r="AG42" s="405">
        <v>1.2003052965146588</v>
      </c>
      <c r="AH42" s="405">
        <v>1.2655759589622186</v>
      </c>
      <c r="AI42" s="405">
        <v>1.2550603292349669</v>
      </c>
      <c r="AJ42" s="405">
        <v>1.232620458559422</v>
      </c>
      <c r="AK42" s="405">
        <v>1.2711583285682209</v>
      </c>
      <c r="AL42" s="405">
        <v>1.4107459363525439</v>
      </c>
      <c r="AM42" s="406">
        <v>1.3148690961698866</v>
      </c>
      <c r="AN42" s="252"/>
      <c r="AO42" s="252"/>
    </row>
    <row r="43" spans="1:41">
      <c r="A43" s="152"/>
      <c r="B43" s="157" t="s">
        <v>736</v>
      </c>
      <c r="C43" s="404">
        <v>0.970166452606952</v>
      </c>
      <c r="D43" s="405">
        <v>1.058854270231262</v>
      </c>
      <c r="E43" s="405">
        <v>0.94058576664286175</v>
      </c>
      <c r="F43" s="405">
        <v>0.96063448081416047</v>
      </c>
      <c r="G43" s="405">
        <v>1.03342452173449</v>
      </c>
      <c r="H43" s="405">
        <v>0.98947760718043554</v>
      </c>
      <c r="I43" s="405">
        <v>0.8748678521745209</v>
      </c>
      <c r="J43" s="405">
        <v>0.89765663786859251</v>
      </c>
      <c r="K43" s="405">
        <v>1.0186574883505197</v>
      </c>
      <c r="L43" s="405">
        <v>1.3816608267328701</v>
      </c>
      <c r="M43" s="405">
        <v>0.97099507801905716</v>
      </c>
      <c r="N43" s="405">
        <v>1.1728960258267318</v>
      </c>
      <c r="O43" s="405">
        <v>1.037507846685336</v>
      </c>
      <c r="P43" s="405">
        <v>1.0168207182356375</v>
      </c>
      <c r="Q43" s="405">
        <v>0.91681785839512875</v>
      </c>
      <c r="R43" s="405">
        <v>0.86371448630282421</v>
      </c>
      <c r="S43" s="405">
        <v>0.95574861975367476</v>
      </c>
      <c r="T43" s="405">
        <v>0.85088920326438222</v>
      </c>
      <c r="U43" s="405">
        <v>1.1113923378619772</v>
      </c>
      <c r="V43" s="405">
        <v>0.99697314871629106</v>
      </c>
      <c r="W43" s="405">
        <v>1.0402896313039642</v>
      </c>
      <c r="X43" s="405">
        <v>1.019865729511962</v>
      </c>
      <c r="Y43" s="405">
        <v>1.091379442692068</v>
      </c>
      <c r="Z43" s="405">
        <v>0.99808499096547221</v>
      </c>
      <c r="AA43" s="405">
        <v>0.97403091313806778</v>
      </c>
      <c r="AB43" s="405">
        <v>0.98716244040122536</v>
      </c>
      <c r="AC43" s="405">
        <v>0.89514408089254549</v>
      </c>
      <c r="AD43" s="405">
        <v>1.0807660277244264</v>
      </c>
      <c r="AE43" s="405">
        <v>1.0765388076476989</v>
      </c>
      <c r="AF43" s="405">
        <v>0.94328614354070706</v>
      </c>
      <c r="AG43" s="405">
        <v>0.9218147504950841</v>
      </c>
      <c r="AH43" s="405">
        <v>0.97194154706380309</v>
      </c>
      <c r="AI43" s="405">
        <v>0.96386571617188566</v>
      </c>
      <c r="AJ43" s="405">
        <v>0.94663226410932799</v>
      </c>
      <c r="AK43" s="405">
        <v>0.9762287152204967</v>
      </c>
      <c r="AL43" s="405">
        <v>1.0834297050149626</v>
      </c>
      <c r="AM43" s="406">
        <v>1.0097978667086038</v>
      </c>
      <c r="AN43" s="252"/>
      <c r="AO43" s="410"/>
    </row>
    <row r="44" spans="1:41">
      <c r="A44" s="160"/>
      <c r="B44" s="28"/>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28"/>
      <c r="AO44" s="28"/>
    </row>
    <row r="45" spans="1:41">
      <c r="A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row>
  </sheetData>
  <sheetProtection sheet="1" objects="1" scenarios="1"/>
  <phoneticPr fontId="5"/>
  <printOptions horizontalCentered="1"/>
  <pageMargins left="0.47244094488188981" right="0.31496062992125984" top="0.78740157480314965" bottom="0.47244094488188981" header="0.19685039370078741" footer="0.19685039370078741"/>
  <pageSetup paperSize="9" scale="71" fitToWidth="3" orientation="landscape" blackAndWhite="1" r:id="rId1"/>
  <headerFooter scaleWithDoc="0" alignWithMargins="0">
    <oddFooter>&amp;C&amp;9&amp;P／&amp;N&amp;R&amp;9&amp;F　&amp;A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前提</vt:lpstr>
      <vt:lpstr>利用方法（例）</vt:lpstr>
      <vt:lpstr>測定表</vt:lpstr>
      <vt:lpstr>結果</vt:lpstr>
      <vt:lpstr>結果 (詳細)</vt:lpstr>
      <vt:lpstr>ﾌﾛｰﾁｬｰﾄ</vt:lpstr>
      <vt:lpstr>取引基本表</vt:lpstr>
      <vt:lpstr>投入係数表</vt:lpstr>
      <vt:lpstr>逆行列係数表</vt:lpstr>
      <vt:lpstr>その他の係数</vt:lpstr>
      <vt:lpstr>消費転換率用</vt:lpstr>
      <vt:lpstr>ﾌﾛｰﾁｬｰﾄ!Print_Area</vt:lpstr>
      <vt:lpstr>逆行列係数表!Print_Area</vt:lpstr>
      <vt:lpstr>消費転換率用!Print_Area</vt:lpstr>
      <vt:lpstr>前提!Print_Area</vt:lpstr>
      <vt:lpstr>測定表!Print_Area</vt:lpstr>
      <vt:lpstr>逆行列係数表!Print_Titles</vt:lpstr>
      <vt:lpstr>取引基本表!Print_Titles</vt:lpstr>
      <vt:lpstr>消費転換率用!Print_Titles</vt:lpstr>
      <vt:lpstr>投入係数表!Print_Titles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2025-12-25T10:30:58Z</dcterms:created>
  <dcterms:modified xsi:type="dcterms:W3CDTF">2026-03-04T05:47:19Z</dcterms:modified>
</cp:coreProperties>
</file>