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2BD450F-5E85-445A-94E3-CD2A3479C6CA}" xr6:coauthVersionLast="47" xr6:coauthVersionMax="47" xr10:uidLastSave="{00000000-0000-0000-0000-000000000000}"/>
  <bookViews>
    <workbookView xWindow="-108" yWindow="-108" windowWidth="23256" windowHeight="12456" tabRatio="783" firstSheet="1" activeTab="3" xr2:uid="{00000000-000D-0000-FFFF-FFFF00000000}"/>
  </bookViews>
  <sheets>
    <sheet name="平均工賃（月額）" sheetId="66" r:id="rId1"/>
    <sheet name="平均工賃（時間額）" sheetId="76" r:id="rId2"/>
    <sheet name="施設数" sheetId="60" r:id="rId3"/>
    <sheet name="就労Ａ型（雇用型）" sheetId="73" r:id="rId4"/>
    <sheet name="就労Ａ型（非雇用型）" sheetId="85" r:id="rId5"/>
    <sheet name="就労B型" sheetId="84" r:id="rId6"/>
  </sheets>
  <definedNames>
    <definedName name="_20030502_daicho_saishin" localSheetId="3">#REF!</definedName>
    <definedName name="_20030502_daicho_saishin" localSheetId="4">#REF!</definedName>
    <definedName name="_20030502_daicho_saishin" localSheetId="5">#REF!</definedName>
    <definedName name="_xlnm._FilterDatabase" localSheetId="3" hidden="1">'就労Ａ型（雇用型）'!$A$4:$AF$100</definedName>
    <definedName name="_xlnm._FilterDatabase" localSheetId="4" hidden="1">'就労Ａ型（非雇用型）'!$A$1:$L$761</definedName>
    <definedName name="_xlnm._FilterDatabase" localSheetId="5" hidden="1">就労B型!$A$4:$AH$385</definedName>
    <definedName name="_xlnm.Print_Area" localSheetId="4">'就労Ａ型（非雇用型）'!$B$1:$Z$105</definedName>
    <definedName name="_xlnm.Print_Area" localSheetId="5">就労B型!$A$1:$AG$385</definedName>
    <definedName name="_xlnm.Print_Titles" localSheetId="3">'就労Ａ型（雇用型）'!$B:$D,'就労Ａ型（雇用型）'!$1:$4</definedName>
    <definedName name="_xlnm.Print_Titles" localSheetId="4">'就労Ａ型（非雇用型）'!$B:$D,'就労Ａ型（非雇用型）'!$1:$4</definedName>
    <definedName name="_xlnm.Print_Titles" localSheetId="5">就労B型!$B:$D,就労B型!$1:$4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8" i="84" l="1"/>
  <c r="S23" i="85" l="1"/>
  <c r="S348" i="84" l="1"/>
  <c r="T348" i="84" s="1"/>
  <c r="Q348" i="84"/>
  <c r="S318" i="84" l="1"/>
  <c r="T318" i="84" s="1"/>
  <c r="Q318" i="84"/>
  <c r="Q125" i="84" l="1"/>
  <c r="Q110" i="84" l="1"/>
  <c r="Q103" i="84" l="1"/>
  <c r="S337" i="84" l="1"/>
  <c r="T337" i="84" s="1"/>
  <c r="S338" i="84"/>
  <c r="T338" i="84" s="1"/>
  <c r="S339" i="84"/>
  <c r="T339" i="84" s="1"/>
  <c r="S340" i="84"/>
  <c r="T340" i="84" s="1"/>
  <c r="S341" i="84"/>
  <c r="T341" i="84" s="1"/>
  <c r="S342" i="84"/>
  <c r="T342" i="84" s="1"/>
  <c r="S343" i="84"/>
  <c r="T343" i="84" s="1"/>
  <c r="S344" i="84"/>
  <c r="T344" i="84" s="1"/>
  <c r="S345" i="84"/>
  <c r="T345" i="84" s="1"/>
  <c r="S346" i="84"/>
  <c r="T346" i="84" s="1"/>
  <c r="S347" i="84"/>
  <c r="T347" i="84" s="1"/>
  <c r="S349" i="84"/>
  <c r="T349" i="84" s="1"/>
  <c r="S350" i="84"/>
  <c r="T350" i="84" s="1"/>
  <c r="S351" i="84"/>
  <c r="T351" i="84" s="1"/>
  <c r="S352" i="84"/>
  <c r="T352" i="84" s="1"/>
  <c r="S353" i="84"/>
  <c r="T353" i="84" s="1"/>
  <c r="S354" i="84"/>
  <c r="T354" i="84" s="1"/>
  <c r="S367" i="84"/>
  <c r="T367" i="84" s="1"/>
  <c r="S368" i="84"/>
  <c r="T368" i="84" s="1"/>
  <c r="S369" i="84"/>
  <c r="T369" i="84" s="1"/>
  <c r="S370" i="84"/>
  <c r="T370" i="84" s="1"/>
  <c r="S371" i="84"/>
  <c r="T371" i="84" s="1"/>
  <c r="S372" i="84"/>
  <c r="T372" i="84" s="1"/>
  <c r="S373" i="84"/>
  <c r="T373" i="84" s="1"/>
  <c r="S374" i="84"/>
  <c r="T374" i="84" s="1"/>
  <c r="S375" i="84"/>
  <c r="T375" i="84" s="1"/>
  <c r="S376" i="84"/>
  <c r="T376" i="84" s="1"/>
  <c r="S377" i="84"/>
  <c r="T377" i="84" s="1"/>
  <c r="S378" i="84"/>
  <c r="T378" i="84" s="1"/>
  <c r="S379" i="84"/>
  <c r="Q337" i="84"/>
  <c r="Q338" i="84"/>
  <c r="Q339" i="84"/>
  <c r="Q340" i="84"/>
  <c r="Q341" i="84"/>
  <c r="Q342" i="84"/>
  <c r="Q343" i="84"/>
  <c r="Q344" i="84"/>
  <c r="Q345" i="84"/>
  <c r="Q346" i="84"/>
  <c r="Q347" i="84"/>
  <c r="Q349" i="84"/>
  <c r="Q350" i="84"/>
  <c r="Q351" i="84"/>
  <c r="Q352" i="84"/>
  <c r="Q353" i="84"/>
  <c r="Q354" i="84"/>
  <c r="Q367" i="84"/>
  <c r="Q368" i="84"/>
  <c r="Q369" i="84"/>
  <c r="Q370" i="84"/>
  <c r="Q371" i="84"/>
  <c r="Q372" i="84"/>
  <c r="Q373" i="84"/>
  <c r="Q374" i="84"/>
  <c r="Q375" i="84"/>
  <c r="Q376" i="84"/>
  <c r="S243" i="84" l="1"/>
  <c r="Q208" i="84" l="1"/>
  <c r="S8" i="84" l="1"/>
  <c r="S9" i="84"/>
  <c r="S10" i="84"/>
  <c r="S11" i="84"/>
  <c r="S12" i="84"/>
  <c r="S13" i="84"/>
  <c r="S14" i="84"/>
  <c r="S15" i="84"/>
  <c r="S16" i="84"/>
  <c r="S17" i="84"/>
  <c r="S18" i="84"/>
  <c r="S19" i="84"/>
  <c r="S20" i="84"/>
  <c r="S21" i="84"/>
  <c r="S22" i="84"/>
  <c r="S23" i="84"/>
  <c r="S24" i="84"/>
  <c r="S25" i="84"/>
  <c r="S26" i="84"/>
  <c r="S27" i="84"/>
  <c r="S28" i="84"/>
  <c r="S29" i="84"/>
  <c r="S30" i="84"/>
  <c r="S31" i="84"/>
  <c r="S32" i="84"/>
  <c r="S33" i="84"/>
  <c r="S34" i="84"/>
  <c r="S35" i="84"/>
  <c r="S36" i="84"/>
  <c r="S37" i="84"/>
  <c r="S38" i="84"/>
  <c r="S39" i="84"/>
  <c r="S40" i="84"/>
  <c r="S41" i="84"/>
  <c r="S42" i="84"/>
  <c r="S43" i="84"/>
  <c r="S44" i="84"/>
  <c r="S45" i="84"/>
  <c r="S46" i="84"/>
  <c r="S47" i="84"/>
  <c r="S48" i="84"/>
  <c r="S49" i="84"/>
  <c r="S50" i="84"/>
  <c r="S51" i="84"/>
  <c r="S52" i="84"/>
  <c r="S53" i="84"/>
  <c r="S57" i="84"/>
  <c r="S58" i="84"/>
  <c r="S59" i="84"/>
  <c r="S60" i="84"/>
  <c r="S61" i="84"/>
  <c r="S62" i="84"/>
  <c r="S64" i="84"/>
  <c r="S65" i="84"/>
  <c r="S66" i="84"/>
  <c r="S68" i="84"/>
  <c r="S69" i="84"/>
  <c r="S70" i="84"/>
  <c r="S71" i="84"/>
  <c r="S72" i="84"/>
  <c r="S74" i="84"/>
  <c r="S75" i="84"/>
  <c r="S76" i="84"/>
  <c r="S77" i="84"/>
  <c r="S78" i="84"/>
  <c r="S79" i="84"/>
  <c r="S80" i="84"/>
  <c r="S81" i="84"/>
  <c r="S82" i="84"/>
  <c r="S83" i="84"/>
  <c r="S84" i="84"/>
  <c r="S85" i="84"/>
  <c r="S86" i="84"/>
  <c r="S87" i="84"/>
  <c r="S88" i="84"/>
  <c r="S89" i="84"/>
  <c r="S90" i="84"/>
  <c r="S91" i="84"/>
  <c r="S92" i="84"/>
  <c r="S93" i="84"/>
  <c r="S94" i="84"/>
  <c r="S96" i="84"/>
  <c r="S97" i="84"/>
  <c r="S98" i="84"/>
  <c r="S99" i="84"/>
  <c r="S100" i="84"/>
  <c r="S101" i="84"/>
  <c r="S102" i="84"/>
  <c r="S103" i="84"/>
  <c r="S105" i="84"/>
  <c r="S106" i="84"/>
  <c r="S107" i="84"/>
  <c r="S108" i="84"/>
  <c r="S109" i="84"/>
  <c r="S110" i="84"/>
  <c r="S111" i="84"/>
  <c r="S112" i="84"/>
  <c r="S113" i="84"/>
  <c r="S114" i="84"/>
  <c r="S115" i="84"/>
  <c r="S117" i="84"/>
  <c r="S118" i="84"/>
  <c r="S120" i="84"/>
  <c r="S121" i="84"/>
  <c r="S122" i="84"/>
  <c r="S123" i="84"/>
  <c r="S124" i="84"/>
  <c r="S125" i="84"/>
  <c r="S126" i="84"/>
  <c r="S127" i="84"/>
  <c r="S128" i="84"/>
  <c r="S129" i="84"/>
  <c r="S130" i="84"/>
  <c r="S134" i="84"/>
  <c r="S135" i="84"/>
  <c r="S136" i="84"/>
  <c r="S137" i="84"/>
  <c r="S138" i="84"/>
  <c r="S139" i="84"/>
  <c r="S140" i="84"/>
  <c r="S141" i="84"/>
  <c r="S142" i="84"/>
  <c r="S143" i="84"/>
  <c r="S144" i="84"/>
  <c r="S145" i="84"/>
  <c r="S146" i="84"/>
  <c r="S147" i="84"/>
  <c r="S148" i="84"/>
  <c r="S149" i="84"/>
  <c r="S150" i="84"/>
  <c r="S151" i="84"/>
  <c r="S152" i="84"/>
  <c r="S153" i="84"/>
  <c r="S155" i="84"/>
  <c r="S156" i="84"/>
  <c r="S157" i="84"/>
  <c r="S158" i="84"/>
  <c r="S159" i="84"/>
  <c r="S160" i="84"/>
  <c r="S161" i="84"/>
  <c r="S163" i="84"/>
  <c r="S165" i="84"/>
  <c r="S166" i="84"/>
  <c r="S169" i="84"/>
  <c r="S170" i="84"/>
  <c r="S171" i="84"/>
  <c r="S172" i="84"/>
  <c r="S173" i="84"/>
  <c r="S175" i="84"/>
  <c r="S176" i="84"/>
  <c r="S177" i="84"/>
  <c r="S178" i="84"/>
  <c r="S179" i="84"/>
  <c r="S180" i="84"/>
  <c r="S181" i="84"/>
  <c r="S182" i="84"/>
  <c r="S183" i="84"/>
  <c r="S184" i="84"/>
  <c r="S185" i="84"/>
  <c r="S186" i="84"/>
  <c r="S187" i="84"/>
  <c r="S188" i="84"/>
  <c r="S189" i="84"/>
  <c r="S193" i="84"/>
  <c r="S195" i="84"/>
  <c r="S196" i="84"/>
  <c r="S197" i="84"/>
  <c r="S199" i="84"/>
  <c r="S200" i="84"/>
  <c r="S201" i="84"/>
  <c r="S202" i="84"/>
  <c r="S205" i="84"/>
  <c r="S206" i="84"/>
  <c r="S207" i="84"/>
  <c r="S208" i="84"/>
  <c r="S210" i="84"/>
  <c r="S211" i="84"/>
  <c r="S212" i="84"/>
  <c r="S213" i="84"/>
  <c r="S214" i="84"/>
  <c r="S216" i="84"/>
  <c r="S218" i="84"/>
  <c r="S219" i="84"/>
  <c r="S220" i="84"/>
  <c r="S221" i="84"/>
  <c r="S222" i="84"/>
  <c r="S223" i="84"/>
  <c r="S224" i="84"/>
  <c r="S225" i="84"/>
  <c r="S226" i="84"/>
  <c r="S227" i="84"/>
  <c r="S228" i="84"/>
  <c r="S229" i="84"/>
  <c r="S230" i="84"/>
  <c r="S232" i="84"/>
  <c r="S233" i="84"/>
  <c r="S234" i="84"/>
  <c r="S235" i="84"/>
  <c r="S236" i="84"/>
  <c r="S237" i="84"/>
  <c r="S238" i="84"/>
  <c r="S239" i="84"/>
  <c r="S240" i="84"/>
  <c r="S241" i="84"/>
  <c r="S242" i="84"/>
  <c r="S244" i="84"/>
  <c r="S245" i="84"/>
  <c r="S246" i="84"/>
  <c r="S248" i="84"/>
  <c r="S249" i="84"/>
  <c r="S251" i="84"/>
  <c r="S252" i="84"/>
  <c r="S254" i="84"/>
  <c r="S255" i="84"/>
  <c r="S257" i="84"/>
  <c r="S258" i="84"/>
  <c r="S259" i="84"/>
  <c r="S260" i="84"/>
  <c r="S262" i="84"/>
  <c r="S263" i="84"/>
  <c r="S265" i="84"/>
  <c r="S266" i="84"/>
  <c r="S267" i="84"/>
  <c r="S268" i="84"/>
  <c r="S269" i="84"/>
  <c r="S270" i="84"/>
  <c r="S271" i="84"/>
  <c r="S272" i="84"/>
  <c r="S273" i="84"/>
  <c r="S274" i="84"/>
  <c r="S275" i="84"/>
  <c r="S277" i="84"/>
  <c r="S278" i="84"/>
  <c r="S279" i="84"/>
  <c r="S280" i="84"/>
  <c r="S282" i="84"/>
  <c r="S284" i="84"/>
  <c r="S286" i="84"/>
  <c r="S287" i="84"/>
  <c r="S288" i="84"/>
  <c r="S291" i="84"/>
  <c r="S292" i="84"/>
  <c r="S293" i="84"/>
  <c r="S294" i="84"/>
  <c r="S297" i="84"/>
  <c r="S298" i="84"/>
  <c r="S300" i="84"/>
  <c r="S302" i="84"/>
  <c r="S303" i="84"/>
  <c r="S305" i="84"/>
  <c r="S307" i="84"/>
  <c r="S308" i="84"/>
  <c r="S310" i="84"/>
  <c r="S312" i="84"/>
  <c r="S313" i="84"/>
  <c r="S314" i="84"/>
  <c r="S315" i="84"/>
  <c r="S316" i="84"/>
  <c r="S317" i="84"/>
  <c r="S319" i="84"/>
  <c r="S320" i="84"/>
  <c r="S322" i="84"/>
  <c r="S323" i="84"/>
  <c r="S330" i="84"/>
  <c r="S333" i="84"/>
  <c r="S334" i="84"/>
  <c r="S335" i="84"/>
  <c r="S336" i="84"/>
  <c r="S5" i="84"/>
  <c r="S83" i="73" l="1"/>
  <c r="T83" i="73" s="1"/>
  <c r="S84" i="73"/>
  <c r="T84" i="73" s="1"/>
  <c r="S85" i="73"/>
  <c r="T85" i="73" s="1"/>
  <c r="S86" i="73"/>
  <c r="T86" i="73" s="1"/>
  <c r="S87" i="73"/>
  <c r="T87" i="73" s="1"/>
  <c r="S88" i="73"/>
  <c r="T88" i="73" s="1"/>
  <c r="S89" i="73"/>
  <c r="T89" i="73" s="1"/>
  <c r="S90" i="73"/>
  <c r="T90" i="73" s="1"/>
  <c r="S91" i="73"/>
  <c r="T91" i="73" s="1"/>
  <c r="S94" i="73"/>
  <c r="Q83" i="73"/>
  <c r="Q84" i="73"/>
  <c r="Q85" i="73"/>
  <c r="Q86" i="73"/>
  <c r="Q87" i="73"/>
  <c r="Q88" i="73"/>
  <c r="Q89" i="73"/>
  <c r="Q90" i="73"/>
  <c r="Q91" i="73"/>
  <c r="Q94" i="73"/>
  <c r="L94" i="73"/>
  <c r="K81" i="73"/>
  <c r="K82" i="73"/>
  <c r="L83" i="73"/>
  <c r="K84" i="73"/>
  <c r="L84" i="73" s="1"/>
  <c r="K85" i="73"/>
  <c r="L85" i="73" s="1"/>
  <c r="K86" i="73"/>
  <c r="L86" i="73" s="1"/>
  <c r="K87" i="73"/>
  <c r="L87" i="73" s="1"/>
  <c r="K88" i="73"/>
  <c r="L88" i="73" s="1"/>
  <c r="K89" i="73"/>
  <c r="L89" i="73" s="1"/>
  <c r="K90" i="73"/>
  <c r="L90" i="73" s="1"/>
  <c r="K91" i="73"/>
  <c r="L91" i="73" s="1"/>
  <c r="K80" i="73"/>
  <c r="I80" i="73"/>
  <c r="I81" i="73"/>
  <c r="I82" i="73"/>
  <c r="I83" i="73"/>
  <c r="I84" i="73"/>
  <c r="I85" i="73"/>
  <c r="I86" i="73"/>
  <c r="I87" i="73"/>
  <c r="I88" i="73"/>
  <c r="I89" i="73"/>
  <c r="I90" i="73"/>
  <c r="I91" i="73"/>
  <c r="Q80" i="73" l="1"/>
  <c r="Q47" i="73" l="1"/>
  <c r="S10" i="73" l="1"/>
  <c r="S11" i="73"/>
  <c r="S12" i="73"/>
  <c r="S13" i="73"/>
  <c r="S14" i="73"/>
  <c r="S15" i="73"/>
  <c r="S16" i="73"/>
  <c r="S17" i="73"/>
  <c r="S18" i="73"/>
  <c r="S19" i="73"/>
  <c r="S20" i="73"/>
  <c r="S21" i="73"/>
  <c r="S22" i="73"/>
  <c r="S23" i="73"/>
  <c r="S24" i="73"/>
  <c r="S25" i="73"/>
  <c r="S26" i="73"/>
  <c r="S27" i="73"/>
  <c r="S28" i="73"/>
  <c r="S29" i="73"/>
  <c r="S30" i="73"/>
  <c r="S31" i="73"/>
  <c r="S32" i="73"/>
  <c r="S33" i="73"/>
  <c r="S34" i="73"/>
  <c r="S35" i="73"/>
  <c r="S36" i="73"/>
  <c r="S37" i="73"/>
  <c r="S38" i="73"/>
  <c r="S39" i="73"/>
  <c r="S40" i="73"/>
  <c r="S41" i="73"/>
  <c r="S42" i="73"/>
  <c r="S43" i="73"/>
  <c r="S44" i="73"/>
  <c r="S45" i="73"/>
  <c r="S46" i="73"/>
  <c r="S47" i="73"/>
  <c r="S48" i="73"/>
  <c r="S49" i="73"/>
  <c r="S50" i="73"/>
  <c r="S51" i="73"/>
  <c r="S52" i="73"/>
  <c r="S53" i="73"/>
  <c r="S54" i="73"/>
  <c r="S55" i="73"/>
  <c r="S56" i="73"/>
  <c r="S57" i="73"/>
  <c r="S58" i="73"/>
  <c r="S59" i="73"/>
  <c r="S60" i="73"/>
  <c r="S61" i="73"/>
  <c r="S62" i="73"/>
  <c r="S63" i="73"/>
  <c r="S64" i="73"/>
  <c r="S65" i="73"/>
  <c r="S66" i="73"/>
  <c r="S67" i="73"/>
  <c r="S68" i="73"/>
  <c r="S69" i="73"/>
  <c r="S70" i="73"/>
  <c r="S71" i="73"/>
  <c r="S72" i="73"/>
  <c r="S73" i="73"/>
  <c r="S74" i="73"/>
  <c r="S75" i="73"/>
  <c r="S76" i="73"/>
  <c r="S77" i="73"/>
  <c r="S78" i="73"/>
  <c r="S79" i="73"/>
  <c r="S80" i="73"/>
  <c r="S81" i="73"/>
  <c r="S82" i="73"/>
  <c r="S6" i="73"/>
  <c r="S7" i="73"/>
  <c r="S8" i="73"/>
  <c r="S9" i="73"/>
  <c r="S5" i="73"/>
  <c r="L334" i="84" l="1"/>
  <c r="I334" i="84"/>
  <c r="L331" i="84"/>
  <c r="I331" i="84"/>
  <c r="L329" i="84"/>
  <c r="I329" i="84"/>
  <c r="L328" i="84"/>
  <c r="I328" i="84"/>
  <c r="L327" i="84"/>
  <c r="I327" i="84"/>
  <c r="L326" i="84"/>
  <c r="I326" i="84"/>
  <c r="L325" i="84"/>
  <c r="I325" i="84"/>
  <c r="L324" i="84"/>
  <c r="I324" i="84"/>
  <c r="L323" i="84"/>
  <c r="I323" i="84"/>
  <c r="L322" i="84"/>
  <c r="I322" i="84"/>
  <c r="L321" i="84"/>
  <c r="I321" i="84"/>
  <c r="L320" i="84"/>
  <c r="I320" i="84"/>
  <c r="L316" i="84"/>
  <c r="I316" i="84"/>
  <c r="L315" i="84"/>
  <c r="I315" i="84"/>
  <c r="L314" i="84"/>
  <c r="I314" i="84"/>
  <c r="L313" i="84"/>
  <c r="I313" i="84"/>
  <c r="L310" i="84"/>
  <c r="I310" i="84"/>
  <c r="L309" i="84"/>
  <c r="I309" i="84"/>
  <c r="L306" i="84"/>
  <c r="I306" i="84"/>
  <c r="L303" i="84"/>
  <c r="I303" i="84"/>
  <c r="L300" i="84"/>
  <c r="I300" i="84"/>
  <c r="L299" i="84"/>
  <c r="I299" i="84"/>
  <c r="L298" i="84"/>
  <c r="I298" i="84"/>
  <c r="L297" i="84"/>
  <c r="I297" i="84"/>
  <c r="L295" i="84"/>
  <c r="I295" i="84"/>
  <c r="L294" i="84"/>
  <c r="I294" i="84"/>
  <c r="L293" i="84"/>
  <c r="I293" i="84"/>
  <c r="L291" i="84"/>
  <c r="I291" i="84"/>
  <c r="L290" i="84"/>
  <c r="I290" i="84"/>
  <c r="L289" i="84"/>
  <c r="I289" i="84"/>
  <c r="L288" i="84"/>
  <c r="I288" i="84"/>
  <c r="L287" i="84"/>
  <c r="I287" i="84"/>
  <c r="L286" i="84"/>
  <c r="I286" i="84"/>
  <c r="L285" i="84"/>
  <c r="I285" i="84"/>
  <c r="L284" i="84"/>
  <c r="I284" i="84"/>
  <c r="L283" i="84"/>
  <c r="I283" i="84"/>
  <c r="L282" i="84"/>
  <c r="I282" i="84"/>
  <c r="L281" i="84"/>
  <c r="I281" i="84"/>
  <c r="L280" i="84"/>
  <c r="I280" i="84"/>
  <c r="L279" i="84"/>
  <c r="I279" i="84"/>
  <c r="L278" i="84"/>
  <c r="I278" i="84"/>
  <c r="L277" i="84"/>
  <c r="I277" i="84"/>
  <c r="L276" i="84"/>
  <c r="I276" i="84"/>
  <c r="L275" i="84"/>
  <c r="I275" i="84"/>
  <c r="L274" i="84"/>
  <c r="I274" i="84"/>
  <c r="L272" i="84"/>
  <c r="I272" i="84"/>
  <c r="L271" i="84"/>
  <c r="I271" i="84"/>
  <c r="L270" i="84"/>
  <c r="I270" i="84"/>
  <c r="L269" i="84"/>
  <c r="I269" i="84"/>
  <c r="L268" i="84"/>
  <c r="I268" i="84"/>
  <c r="L267" i="84"/>
  <c r="I267" i="84"/>
  <c r="L266" i="84"/>
  <c r="I266" i="84"/>
  <c r="L265" i="84"/>
  <c r="I265" i="84"/>
  <c r="L263" i="84"/>
  <c r="I263" i="84"/>
  <c r="L262" i="84"/>
  <c r="I262" i="84"/>
  <c r="L261" i="84"/>
  <c r="I261" i="84"/>
  <c r="L260" i="84"/>
  <c r="I260" i="84"/>
  <c r="L259" i="84"/>
  <c r="I259" i="84"/>
  <c r="L258" i="84"/>
  <c r="I258" i="84"/>
  <c r="L257" i="84"/>
  <c r="I257" i="84"/>
  <c r="L256" i="84"/>
  <c r="I256" i="84"/>
  <c r="L255" i="84"/>
  <c r="I255" i="84"/>
  <c r="L254" i="84"/>
  <c r="I254" i="84"/>
  <c r="L253" i="84"/>
  <c r="I253" i="84"/>
  <c r="L252" i="84"/>
  <c r="I252" i="84"/>
  <c r="L251" i="84"/>
  <c r="I251" i="84"/>
  <c r="L249" i="84"/>
  <c r="I249" i="84"/>
  <c r="L248" i="84"/>
  <c r="I248" i="84"/>
  <c r="L247" i="84"/>
  <c r="I247" i="84"/>
  <c r="L246" i="84"/>
  <c r="I246" i="84"/>
  <c r="L245" i="84"/>
  <c r="I245" i="84"/>
  <c r="L244" i="84"/>
  <c r="I244" i="84"/>
  <c r="L243" i="84"/>
  <c r="I243" i="84"/>
  <c r="L242" i="84"/>
  <c r="I242" i="84"/>
  <c r="L241" i="84"/>
  <c r="I241" i="84"/>
  <c r="L240" i="84"/>
  <c r="I240" i="84"/>
  <c r="L239" i="84"/>
  <c r="I239" i="84"/>
  <c r="L238" i="84"/>
  <c r="I238" i="84"/>
  <c r="L237" i="84"/>
  <c r="I237" i="84"/>
  <c r="L236" i="84"/>
  <c r="I236" i="84"/>
  <c r="L235" i="84"/>
  <c r="I235" i="84"/>
  <c r="L234" i="84"/>
  <c r="I234" i="84"/>
  <c r="L233" i="84"/>
  <c r="I233" i="84"/>
  <c r="L231" i="84"/>
  <c r="I231" i="84"/>
  <c r="L230" i="84"/>
  <c r="I230" i="84"/>
  <c r="L229" i="84"/>
  <c r="I229" i="84"/>
  <c r="L228" i="84"/>
  <c r="I228" i="84"/>
  <c r="L227" i="84"/>
  <c r="I227" i="84"/>
  <c r="L226" i="84"/>
  <c r="I226" i="84"/>
  <c r="L225" i="84"/>
  <c r="I225" i="84"/>
  <c r="L224" i="84"/>
  <c r="I224" i="84"/>
  <c r="L223" i="84"/>
  <c r="I223" i="84"/>
  <c r="L222" i="84"/>
  <c r="I222" i="84"/>
  <c r="L221" i="84"/>
  <c r="I221" i="84"/>
  <c r="L220" i="84"/>
  <c r="I220" i="84"/>
  <c r="L219" i="84"/>
  <c r="I219" i="84"/>
  <c r="L218" i="84"/>
  <c r="I218" i="84"/>
  <c r="L217" i="84"/>
  <c r="I217" i="84"/>
  <c r="L216" i="84"/>
  <c r="I216" i="84"/>
  <c r="L214" i="84"/>
  <c r="I214" i="84"/>
  <c r="L213" i="84"/>
  <c r="I213" i="84"/>
  <c r="L212" i="84"/>
  <c r="I212" i="84"/>
  <c r="L211" i="84"/>
  <c r="I211" i="84"/>
  <c r="L210" i="84"/>
  <c r="I210" i="84"/>
  <c r="L209" i="84"/>
  <c r="I209" i="84"/>
  <c r="L208" i="84"/>
  <c r="I208" i="84"/>
  <c r="L207" i="84"/>
  <c r="I207" i="84"/>
  <c r="L206" i="84"/>
  <c r="I206" i="84"/>
  <c r="L205" i="84"/>
  <c r="I205" i="84"/>
  <c r="L204" i="84"/>
  <c r="I204" i="84"/>
  <c r="L203" i="84"/>
  <c r="I203" i="84"/>
  <c r="L202" i="84"/>
  <c r="I202" i="84"/>
  <c r="L201" i="84"/>
  <c r="I201" i="84"/>
  <c r="L200" i="84"/>
  <c r="I200" i="84"/>
  <c r="L199" i="84"/>
  <c r="I199" i="84"/>
  <c r="L197" i="84"/>
  <c r="I197" i="84"/>
  <c r="L196" i="84"/>
  <c r="I196" i="84"/>
  <c r="L195" i="84"/>
  <c r="I195" i="84"/>
  <c r="L193" i="84"/>
  <c r="I193" i="84"/>
  <c r="L192" i="84"/>
  <c r="I192" i="84"/>
  <c r="L191" i="84"/>
  <c r="I191" i="84"/>
  <c r="L190" i="84"/>
  <c r="I190" i="84"/>
  <c r="L189" i="84"/>
  <c r="I189" i="84"/>
  <c r="L188" i="84"/>
  <c r="I188" i="84"/>
  <c r="L187" i="84"/>
  <c r="I187" i="84"/>
  <c r="L186" i="84"/>
  <c r="I186" i="84"/>
  <c r="L185" i="84"/>
  <c r="I185" i="84"/>
  <c r="L184" i="84"/>
  <c r="I184" i="84"/>
  <c r="L183" i="84"/>
  <c r="I183" i="84"/>
  <c r="L182" i="84"/>
  <c r="I182" i="84"/>
  <c r="L181" i="84"/>
  <c r="I181" i="84"/>
  <c r="L180" i="84"/>
  <c r="I180" i="84"/>
  <c r="L179" i="84"/>
  <c r="I179" i="84"/>
  <c r="L178" i="84"/>
  <c r="I178" i="84"/>
  <c r="L177" i="84"/>
  <c r="I177" i="84"/>
  <c r="L176" i="84"/>
  <c r="I176" i="84"/>
  <c r="L175" i="84"/>
  <c r="I175" i="84"/>
  <c r="L174" i="84"/>
  <c r="I174" i="84"/>
  <c r="L173" i="84"/>
  <c r="I173" i="84"/>
  <c r="L172" i="84"/>
  <c r="I172" i="84"/>
  <c r="L171" i="84"/>
  <c r="I171" i="84"/>
  <c r="L170" i="84"/>
  <c r="I170" i="84"/>
  <c r="L169" i="84"/>
  <c r="I169" i="84"/>
  <c r="L168" i="84"/>
  <c r="I168" i="84"/>
  <c r="L167" i="84"/>
  <c r="I167" i="84"/>
  <c r="L166" i="84"/>
  <c r="I166" i="84"/>
  <c r="L165" i="84"/>
  <c r="I165" i="84"/>
  <c r="L163" i="84"/>
  <c r="I163" i="84"/>
  <c r="L162" i="84"/>
  <c r="I162" i="84"/>
  <c r="L161" i="84"/>
  <c r="I161" i="84"/>
  <c r="L160" i="84"/>
  <c r="I160" i="84"/>
  <c r="L159" i="84"/>
  <c r="I159" i="84"/>
  <c r="L158" i="84"/>
  <c r="I158" i="84"/>
  <c r="L157" i="84"/>
  <c r="I157" i="84"/>
  <c r="L156" i="84"/>
  <c r="I156" i="84"/>
  <c r="L155" i="84"/>
  <c r="I155" i="84"/>
  <c r="L154" i="84"/>
  <c r="I154" i="84"/>
  <c r="L153" i="84"/>
  <c r="I153" i="84"/>
  <c r="L152" i="84"/>
  <c r="I152" i="84"/>
  <c r="L151" i="84"/>
  <c r="I151" i="84"/>
  <c r="L150" i="84"/>
  <c r="I150" i="84"/>
  <c r="L149" i="84"/>
  <c r="I149" i="84"/>
  <c r="L148" i="84"/>
  <c r="I148" i="84"/>
  <c r="L147" i="84"/>
  <c r="I147" i="84"/>
  <c r="L146" i="84"/>
  <c r="I146" i="84"/>
  <c r="L145" i="84"/>
  <c r="I145" i="84"/>
  <c r="L144" i="84"/>
  <c r="I144" i="84"/>
  <c r="L143" i="84"/>
  <c r="I143" i="84"/>
  <c r="L141" i="84"/>
  <c r="I141" i="84"/>
  <c r="L140" i="84"/>
  <c r="I140" i="84"/>
  <c r="L139" i="84"/>
  <c r="I139" i="84"/>
  <c r="L138" i="84"/>
  <c r="I138" i="84"/>
  <c r="L137" i="84"/>
  <c r="I137" i="84"/>
  <c r="L136" i="84"/>
  <c r="I136" i="84"/>
  <c r="L135" i="84"/>
  <c r="I135" i="84"/>
  <c r="L134" i="84"/>
  <c r="I134" i="84"/>
  <c r="L133" i="84"/>
  <c r="I133" i="84"/>
  <c r="L132" i="84"/>
  <c r="I132" i="84"/>
  <c r="L131" i="84"/>
  <c r="I131" i="84"/>
  <c r="L130" i="84"/>
  <c r="I130" i="84"/>
  <c r="L129" i="84"/>
  <c r="I129" i="84"/>
  <c r="L128" i="84"/>
  <c r="I128" i="84"/>
  <c r="L127" i="84"/>
  <c r="I127" i="84"/>
  <c r="L126" i="84"/>
  <c r="I126" i="84"/>
  <c r="L125" i="84"/>
  <c r="I125" i="84"/>
  <c r="L124" i="84"/>
  <c r="I124" i="84"/>
  <c r="L123" i="84"/>
  <c r="I123" i="84"/>
  <c r="L122" i="84"/>
  <c r="I122" i="84"/>
  <c r="L121" i="84"/>
  <c r="I121" i="84"/>
  <c r="L120" i="84"/>
  <c r="I120" i="84"/>
  <c r="L119" i="84"/>
  <c r="I119" i="84"/>
  <c r="L118" i="84"/>
  <c r="I118" i="84"/>
  <c r="L117" i="84"/>
  <c r="I117" i="84"/>
  <c r="L116" i="84"/>
  <c r="I116" i="84"/>
  <c r="L115" i="84"/>
  <c r="I115" i="84"/>
  <c r="L114" i="84"/>
  <c r="I114" i="84"/>
  <c r="L113" i="84"/>
  <c r="I113" i="84"/>
  <c r="L112" i="84"/>
  <c r="I112" i="84"/>
  <c r="L111" i="84"/>
  <c r="I111" i="84"/>
  <c r="L110" i="84"/>
  <c r="I110" i="84"/>
  <c r="L109" i="84"/>
  <c r="I109" i="84"/>
  <c r="L108" i="84"/>
  <c r="I108" i="84"/>
  <c r="L107" i="84"/>
  <c r="I107" i="84"/>
  <c r="L106" i="84"/>
  <c r="I106" i="84"/>
  <c r="L105" i="84"/>
  <c r="I105" i="84"/>
  <c r="L104" i="84"/>
  <c r="I104" i="84"/>
  <c r="L103" i="84"/>
  <c r="I103" i="84"/>
  <c r="L102" i="84"/>
  <c r="I102" i="84"/>
  <c r="L101" i="84"/>
  <c r="I101" i="84"/>
  <c r="L100" i="84"/>
  <c r="I100" i="84"/>
  <c r="L99" i="84"/>
  <c r="I99" i="84"/>
  <c r="L98" i="84"/>
  <c r="I98" i="84"/>
  <c r="L97" i="84"/>
  <c r="I97" i="84"/>
  <c r="L96" i="84"/>
  <c r="I96" i="84"/>
  <c r="L95" i="84"/>
  <c r="I95" i="84"/>
  <c r="L94" i="84"/>
  <c r="I94" i="84"/>
  <c r="L93" i="84"/>
  <c r="I93" i="84"/>
  <c r="L92" i="84"/>
  <c r="I92" i="84"/>
  <c r="L91" i="84"/>
  <c r="I91" i="84"/>
  <c r="L90" i="84"/>
  <c r="I90" i="84"/>
  <c r="L89" i="84"/>
  <c r="I89" i="84"/>
  <c r="L88" i="84"/>
  <c r="I88" i="84"/>
  <c r="L87" i="84"/>
  <c r="I87" i="84"/>
  <c r="L86" i="84"/>
  <c r="I86" i="84"/>
  <c r="L85" i="84"/>
  <c r="I85" i="84"/>
  <c r="L84" i="84"/>
  <c r="I84" i="84"/>
  <c r="L83" i="84"/>
  <c r="I83" i="84"/>
  <c r="L82" i="84"/>
  <c r="I82" i="84"/>
  <c r="L81" i="84"/>
  <c r="I81" i="84"/>
  <c r="L80" i="84"/>
  <c r="I80" i="84"/>
  <c r="L79" i="84"/>
  <c r="I79" i="84"/>
  <c r="L78" i="84"/>
  <c r="I78" i="84"/>
  <c r="L77" i="84"/>
  <c r="I77" i="84"/>
  <c r="L76" i="84"/>
  <c r="I76" i="84"/>
  <c r="L75" i="84"/>
  <c r="I75" i="84"/>
  <c r="L74" i="84"/>
  <c r="I74" i="84"/>
  <c r="L72" i="84"/>
  <c r="I72" i="84"/>
  <c r="L71" i="84"/>
  <c r="I71" i="84"/>
  <c r="L70" i="84"/>
  <c r="I70" i="84"/>
  <c r="L69" i="84"/>
  <c r="I69" i="84"/>
  <c r="L68" i="84"/>
  <c r="I68" i="84"/>
  <c r="L66" i="84"/>
  <c r="I66" i="84"/>
  <c r="L65" i="84"/>
  <c r="I65" i="84"/>
  <c r="L64" i="84"/>
  <c r="I64" i="84"/>
  <c r="L62" i="84"/>
  <c r="I62" i="84"/>
  <c r="L61" i="84"/>
  <c r="I61" i="84"/>
  <c r="L60" i="84"/>
  <c r="I60" i="84"/>
  <c r="L59" i="84"/>
  <c r="I59" i="84"/>
  <c r="L58" i="84"/>
  <c r="I58" i="84"/>
  <c r="L57" i="84"/>
  <c r="I57" i="84"/>
  <c r="L55" i="84"/>
  <c r="I55" i="84"/>
  <c r="L54" i="84"/>
  <c r="I54" i="84"/>
  <c r="L53" i="84"/>
  <c r="I53" i="84"/>
  <c r="L52" i="84"/>
  <c r="I52" i="84"/>
  <c r="L51" i="84"/>
  <c r="I51" i="84"/>
  <c r="L50" i="84"/>
  <c r="I50" i="84"/>
  <c r="L49" i="84"/>
  <c r="I49" i="84"/>
  <c r="L48" i="84"/>
  <c r="I48" i="84"/>
  <c r="L47" i="84"/>
  <c r="I47" i="84"/>
  <c r="L46" i="84"/>
  <c r="I46" i="84"/>
  <c r="L45" i="84"/>
  <c r="I45" i="84"/>
  <c r="L44" i="84"/>
  <c r="I44" i="84"/>
  <c r="L43" i="84"/>
  <c r="I43" i="84"/>
  <c r="L42" i="84"/>
  <c r="I42" i="84"/>
  <c r="L41" i="84"/>
  <c r="I41" i="84"/>
  <c r="L40" i="84"/>
  <c r="I40" i="84"/>
  <c r="L39" i="84"/>
  <c r="I39" i="84"/>
  <c r="L38" i="84"/>
  <c r="I38" i="84"/>
  <c r="L37" i="84"/>
  <c r="I37" i="84"/>
  <c r="L36" i="84"/>
  <c r="I36" i="84"/>
  <c r="L35" i="84"/>
  <c r="I35" i="84"/>
  <c r="L34" i="84"/>
  <c r="I34" i="84"/>
  <c r="L33" i="84"/>
  <c r="I33" i="84"/>
  <c r="L32" i="84"/>
  <c r="I32" i="84"/>
  <c r="L30" i="84"/>
  <c r="I30" i="84"/>
  <c r="L29" i="84"/>
  <c r="I29" i="84"/>
  <c r="L28" i="84"/>
  <c r="I28" i="84"/>
  <c r="L27" i="84"/>
  <c r="I27" i="84"/>
  <c r="L26" i="84"/>
  <c r="I26" i="84"/>
  <c r="L25" i="84"/>
  <c r="I25" i="84"/>
  <c r="L24" i="84"/>
  <c r="I24" i="84"/>
  <c r="L23" i="84"/>
  <c r="I23" i="84"/>
  <c r="L22" i="84"/>
  <c r="I22" i="84"/>
  <c r="L21" i="84"/>
  <c r="I21" i="84"/>
  <c r="L20" i="84"/>
  <c r="I20" i="84"/>
  <c r="L19" i="84"/>
  <c r="I19" i="84"/>
  <c r="L18" i="84"/>
  <c r="I18" i="84"/>
  <c r="L17" i="84"/>
  <c r="I17" i="84"/>
  <c r="L16" i="84"/>
  <c r="I16" i="84"/>
  <c r="L15" i="84"/>
  <c r="I15" i="84"/>
  <c r="L14" i="84"/>
  <c r="I14" i="84"/>
  <c r="L13" i="84"/>
  <c r="I13" i="84"/>
  <c r="L12" i="84"/>
  <c r="I12" i="84"/>
  <c r="L11" i="84"/>
  <c r="I11" i="84"/>
  <c r="L10" i="84"/>
  <c r="I10" i="84"/>
  <c r="L9" i="84"/>
  <c r="I9" i="84"/>
  <c r="L8" i="84"/>
  <c r="I8" i="84"/>
  <c r="L7" i="84"/>
  <c r="I7" i="84"/>
  <c r="L6" i="84"/>
  <c r="I6" i="84"/>
  <c r="L5" i="84"/>
  <c r="I5" i="84"/>
  <c r="T33" i="84"/>
  <c r="Q33" i="84"/>
  <c r="T32" i="84"/>
  <c r="Q32" i="84"/>
  <c r="T31" i="84"/>
  <c r="Q31" i="84"/>
  <c r="T30" i="84"/>
  <c r="Q30" i="84"/>
  <c r="T29" i="84"/>
  <c r="Q29" i="84"/>
  <c r="T28" i="84"/>
  <c r="Q28" i="84"/>
  <c r="T27" i="84"/>
  <c r="Q27" i="84"/>
  <c r="T26" i="84"/>
  <c r="Q26" i="84"/>
  <c r="T25" i="84"/>
  <c r="Q25" i="84"/>
  <c r="T24" i="84"/>
  <c r="Q24" i="84"/>
  <c r="T23" i="84"/>
  <c r="Q23" i="84"/>
  <c r="T22" i="84"/>
  <c r="Q22" i="84"/>
  <c r="T21" i="84"/>
  <c r="Q21" i="84"/>
  <c r="T20" i="84"/>
  <c r="Q20" i="84"/>
  <c r="T19" i="84"/>
  <c r="Q19" i="84"/>
  <c r="T18" i="84"/>
  <c r="Q18" i="84"/>
  <c r="T17" i="84"/>
  <c r="Q17" i="84"/>
  <c r="T16" i="84"/>
  <c r="Q16" i="84"/>
  <c r="T15" i="84"/>
  <c r="Q15" i="84"/>
  <c r="T14" i="84"/>
  <c r="Q14" i="84"/>
  <c r="T13" i="84"/>
  <c r="Q13" i="84"/>
  <c r="T12" i="84"/>
  <c r="Q12" i="84"/>
  <c r="T11" i="84"/>
  <c r="Q11" i="84"/>
  <c r="T10" i="84"/>
  <c r="Q10" i="84"/>
  <c r="T9" i="84"/>
  <c r="Q9" i="84"/>
  <c r="T8" i="84"/>
  <c r="Q8" i="84"/>
  <c r="T61" i="84"/>
  <c r="T60" i="84"/>
  <c r="T59" i="84"/>
  <c r="T58" i="84"/>
  <c r="T57" i="84"/>
  <c r="Q57" i="84"/>
  <c r="T53" i="84"/>
  <c r="Q53" i="84"/>
  <c r="T52" i="84"/>
  <c r="Q52" i="84"/>
  <c r="T51" i="84"/>
  <c r="Q51" i="84"/>
  <c r="T50" i="84"/>
  <c r="Q50" i="84"/>
  <c r="T49" i="84"/>
  <c r="Q49" i="84"/>
  <c r="T48" i="84"/>
  <c r="Q48" i="84"/>
  <c r="T47" i="84"/>
  <c r="Q47" i="84"/>
  <c r="T46" i="84"/>
  <c r="Q46" i="84"/>
  <c r="T45" i="84"/>
  <c r="Q45" i="84"/>
  <c r="T44" i="84"/>
  <c r="Q44" i="84"/>
  <c r="T43" i="84"/>
  <c r="Q43" i="84"/>
  <c r="T42" i="84"/>
  <c r="Q42" i="84"/>
  <c r="T41" i="84"/>
  <c r="Q41" i="84"/>
  <c r="T40" i="84"/>
  <c r="Q40" i="84"/>
  <c r="T39" i="84"/>
  <c r="Q39" i="84"/>
  <c r="T38" i="84"/>
  <c r="Q38" i="84"/>
  <c r="T37" i="84"/>
  <c r="Q37" i="84"/>
  <c r="T36" i="84"/>
  <c r="Q36" i="84"/>
  <c r="T35" i="84"/>
  <c r="Q35" i="84"/>
  <c r="T34" i="84"/>
  <c r="Q34" i="84"/>
  <c r="T89" i="84"/>
  <c r="T88" i="84"/>
  <c r="T87" i="84"/>
  <c r="T86" i="84"/>
  <c r="T85" i="84"/>
  <c r="T84" i="84"/>
  <c r="T83" i="84"/>
  <c r="T82" i="84"/>
  <c r="T81" i="84"/>
  <c r="T80" i="84"/>
  <c r="T79" i="84"/>
  <c r="T78" i="84"/>
  <c r="T77" i="84"/>
  <c r="T76" i="84"/>
  <c r="T75" i="84"/>
  <c r="T74" i="84"/>
  <c r="T72" i="84"/>
  <c r="T71" i="84"/>
  <c r="T70" i="84"/>
  <c r="T69" i="84"/>
  <c r="T68" i="84"/>
  <c r="T66" i="84"/>
  <c r="T65" i="84"/>
  <c r="T64" i="84"/>
  <c r="T62" i="84"/>
  <c r="L87" i="85"/>
  <c r="I87" i="85"/>
  <c r="L86" i="85"/>
  <c r="I86" i="85"/>
  <c r="L85" i="85"/>
  <c r="I85" i="85"/>
  <c r="L84" i="85"/>
  <c r="I84" i="85"/>
  <c r="L83" i="85"/>
  <c r="I83" i="85"/>
  <c r="L82" i="85"/>
  <c r="I82" i="85"/>
  <c r="L81" i="85"/>
  <c r="I81" i="85"/>
  <c r="L80" i="85"/>
  <c r="I80" i="85"/>
  <c r="L79" i="85"/>
  <c r="I79" i="85"/>
  <c r="L78" i="85"/>
  <c r="I78" i="85"/>
  <c r="L77" i="85"/>
  <c r="I77" i="85"/>
  <c r="L76" i="85"/>
  <c r="I76" i="85"/>
  <c r="L75" i="85"/>
  <c r="I75" i="85"/>
  <c r="L74" i="85"/>
  <c r="I74" i="85"/>
  <c r="L73" i="85"/>
  <c r="I73" i="85"/>
  <c r="L72" i="85"/>
  <c r="I72" i="85"/>
  <c r="L71" i="85"/>
  <c r="I71" i="85"/>
  <c r="L70" i="85"/>
  <c r="I70" i="85"/>
  <c r="L69" i="85"/>
  <c r="I69" i="85"/>
  <c r="L68" i="85"/>
  <c r="I68" i="85"/>
  <c r="L67" i="85"/>
  <c r="I67" i="85"/>
  <c r="L66" i="85"/>
  <c r="I66" i="85"/>
  <c r="L65" i="85"/>
  <c r="I65" i="85"/>
  <c r="L64" i="85"/>
  <c r="I64" i="85"/>
  <c r="L63" i="85"/>
  <c r="I63" i="85"/>
  <c r="L62" i="85"/>
  <c r="I62" i="85"/>
  <c r="L61" i="85"/>
  <c r="I61" i="85"/>
  <c r="L60" i="85"/>
  <c r="I60" i="85"/>
  <c r="L59" i="85"/>
  <c r="I59" i="85"/>
  <c r="L58" i="85"/>
  <c r="I58" i="85"/>
  <c r="L57" i="85"/>
  <c r="I57" i="85"/>
  <c r="L56" i="85"/>
  <c r="I56" i="85"/>
  <c r="L55" i="85"/>
  <c r="I55" i="85"/>
  <c r="L54" i="85"/>
  <c r="I54" i="85"/>
  <c r="L53" i="85"/>
  <c r="I53" i="85"/>
  <c r="L52" i="85"/>
  <c r="I52" i="85"/>
  <c r="L51" i="85"/>
  <c r="I51" i="85"/>
  <c r="L50" i="85"/>
  <c r="I50" i="85"/>
  <c r="L49" i="85"/>
  <c r="I49" i="85"/>
  <c r="L48" i="85"/>
  <c r="I48" i="85"/>
  <c r="L47" i="85"/>
  <c r="I47" i="85"/>
  <c r="L46" i="85"/>
  <c r="I46" i="85"/>
  <c r="L45" i="85"/>
  <c r="I45" i="85"/>
  <c r="L44" i="85"/>
  <c r="I44" i="85"/>
  <c r="L43" i="85"/>
  <c r="I43" i="85"/>
  <c r="L42" i="85"/>
  <c r="I42" i="85"/>
  <c r="L41" i="85"/>
  <c r="I41" i="85"/>
  <c r="L40" i="85"/>
  <c r="I40" i="85"/>
  <c r="L39" i="85"/>
  <c r="I39" i="85"/>
  <c r="L38" i="85"/>
  <c r="I38" i="85"/>
  <c r="L37" i="85"/>
  <c r="I37" i="85"/>
  <c r="L36" i="85"/>
  <c r="I36" i="85"/>
  <c r="L35" i="85"/>
  <c r="I35" i="85"/>
  <c r="L34" i="85"/>
  <c r="I34" i="85"/>
  <c r="L33" i="85"/>
  <c r="I33" i="85"/>
  <c r="L32" i="85"/>
  <c r="I32" i="85"/>
  <c r="L31" i="85"/>
  <c r="I31" i="85"/>
  <c r="L30" i="85"/>
  <c r="I30" i="85"/>
  <c r="L29" i="85"/>
  <c r="I29" i="85"/>
  <c r="L28" i="85"/>
  <c r="I28" i="85"/>
  <c r="L27" i="85"/>
  <c r="I27" i="85"/>
  <c r="L26" i="85"/>
  <c r="I26" i="85"/>
  <c r="L25" i="85"/>
  <c r="I25" i="85"/>
  <c r="L24" i="85"/>
  <c r="I24" i="85"/>
  <c r="L23" i="85"/>
  <c r="I23" i="85"/>
  <c r="L22" i="85"/>
  <c r="I22" i="85"/>
  <c r="L21" i="85"/>
  <c r="I21" i="85"/>
  <c r="L20" i="85"/>
  <c r="I20" i="85"/>
  <c r="L19" i="85"/>
  <c r="I19" i="85"/>
  <c r="L18" i="85"/>
  <c r="I18" i="85"/>
  <c r="L17" i="85"/>
  <c r="I17" i="85"/>
  <c r="L16" i="85"/>
  <c r="I16" i="85"/>
  <c r="L15" i="85"/>
  <c r="I15" i="85"/>
  <c r="L14" i="85"/>
  <c r="I14" i="85"/>
  <c r="L13" i="85"/>
  <c r="I13" i="85"/>
  <c r="L12" i="85"/>
  <c r="I12" i="85"/>
  <c r="L11" i="85"/>
  <c r="I11" i="85"/>
  <c r="L10" i="85"/>
  <c r="I10" i="85"/>
  <c r="L9" i="85"/>
  <c r="I9" i="85"/>
  <c r="L8" i="85"/>
  <c r="I8" i="85"/>
  <c r="L7" i="85"/>
  <c r="I7" i="85"/>
  <c r="L6" i="85"/>
  <c r="I6" i="85"/>
  <c r="L5" i="85"/>
  <c r="I5" i="85"/>
  <c r="T23" i="85"/>
  <c r="Q23" i="85"/>
  <c r="T22" i="85"/>
  <c r="Q22" i="85"/>
  <c r="T21" i="85"/>
  <c r="Q21" i="85"/>
  <c r="T20" i="85"/>
  <c r="Q20" i="85"/>
  <c r="T19" i="85"/>
  <c r="Q19" i="85"/>
  <c r="T18" i="85"/>
  <c r="Q18" i="85"/>
  <c r="T17" i="85"/>
  <c r="Q17" i="85"/>
  <c r="T16" i="85"/>
  <c r="Q16" i="85"/>
  <c r="T15" i="85"/>
  <c r="Q15" i="85"/>
  <c r="T14" i="85"/>
  <c r="Q14" i="85"/>
  <c r="T13" i="85"/>
  <c r="Q13" i="85"/>
  <c r="T12" i="85"/>
  <c r="Q12" i="85"/>
  <c r="T11" i="85"/>
  <c r="Q11" i="85"/>
  <c r="T10" i="85"/>
  <c r="Q10" i="85"/>
  <c r="T9" i="85"/>
  <c r="Q9" i="85"/>
  <c r="T8" i="85"/>
  <c r="Q8" i="85"/>
  <c r="T7" i="85"/>
  <c r="Q7" i="85"/>
  <c r="T6" i="85"/>
  <c r="Q6" i="85"/>
  <c r="T41" i="85"/>
  <c r="Q41" i="85"/>
  <c r="T40" i="85"/>
  <c r="Q40" i="85"/>
  <c r="T39" i="85"/>
  <c r="Q39" i="85"/>
  <c r="T38" i="85"/>
  <c r="Q38" i="85"/>
  <c r="T37" i="85"/>
  <c r="Q37" i="85"/>
  <c r="T36" i="85"/>
  <c r="Q36" i="85"/>
  <c r="T35" i="85"/>
  <c r="Q35" i="85"/>
  <c r="T34" i="85"/>
  <c r="Q34" i="85"/>
  <c r="T33" i="85"/>
  <c r="Q33" i="85"/>
  <c r="T32" i="85"/>
  <c r="Q32" i="85"/>
  <c r="T31" i="85"/>
  <c r="Q31" i="85"/>
  <c r="T30" i="85"/>
  <c r="Q30" i="85"/>
  <c r="T29" i="85"/>
  <c r="Q29" i="85"/>
  <c r="T28" i="85"/>
  <c r="Q28" i="85"/>
  <c r="T27" i="85"/>
  <c r="Q27" i="85"/>
  <c r="T26" i="85"/>
  <c r="Q26" i="85"/>
  <c r="T25" i="85"/>
  <c r="Q25" i="85"/>
  <c r="T24" i="85"/>
  <c r="Q24" i="85"/>
  <c r="T59" i="85"/>
  <c r="Q59" i="85"/>
  <c r="T58" i="85"/>
  <c r="Q58" i="85"/>
  <c r="T57" i="85"/>
  <c r="Q57" i="85"/>
  <c r="T56" i="85"/>
  <c r="Q56" i="85"/>
  <c r="T55" i="85"/>
  <c r="Q55" i="85"/>
  <c r="T54" i="85"/>
  <c r="Q54" i="85"/>
  <c r="T53" i="85"/>
  <c r="Q53" i="85"/>
  <c r="T52" i="85"/>
  <c r="Q52" i="85"/>
  <c r="T51" i="85"/>
  <c r="Q51" i="85"/>
  <c r="T50" i="85"/>
  <c r="Q50" i="85"/>
  <c r="T49" i="85"/>
  <c r="Q49" i="85"/>
  <c r="T48" i="85"/>
  <c r="Q48" i="85"/>
  <c r="T47" i="85"/>
  <c r="Q47" i="85"/>
  <c r="T46" i="85"/>
  <c r="Q46" i="85"/>
  <c r="T45" i="85"/>
  <c r="Q45" i="85"/>
  <c r="T44" i="85"/>
  <c r="Q44" i="85"/>
  <c r="T43" i="85"/>
  <c r="Q43" i="85"/>
  <c r="T42" i="85"/>
  <c r="Q42" i="85"/>
  <c r="T77" i="85"/>
  <c r="Q77" i="85"/>
  <c r="T76" i="85"/>
  <c r="Q76" i="85"/>
  <c r="T75" i="85"/>
  <c r="Q75" i="85"/>
  <c r="T74" i="85"/>
  <c r="Q74" i="85"/>
  <c r="T73" i="85"/>
  <c r="Q73" i="85"/>
  <c r="T72" i="85"/>
  <c r="Q72" i="85"/>
  <c r="T71" i="85"/>
  <c r="Q71" i="85"/>
  <c r="T70" i="85"/>
  <c r="Q70" i="85"/>
  <c r="T69" i="85"/>
  <c r="Q69" i="85"/>
  <c r="T68" i="85"/>
  <c r="Q68" i="85"/>
  <c r="T67" i="85"/>
  <c r="Q67" i="85"/>
  <c r="T66" i="85"/>
  <c r="Q66" i="85"/>
  <c r="T65" i="85"/>
  <c r="Q65" i="85"/>
  <c r="T64" i="85"/>
  <c r="Q64" i="85"/>
  <c r="T63" i="85"/>
  <c r="Q63" i="85"/>
  <c r="T62" i="85"/>
  <c r="Q62" i="85"/>
  <c r="T61" i="85"/>
  <c r="Q61" i="85"/>
  <c r="T60" i="85"/>
  <c r="Q60" i="85"/>
  <c r="L82" i="73"/>
  <c r="L81" i="73"/>
  <c r="L80" i="73"/>
  <c r="L79" i="73"/>
  <c r="I79" i="73"/>
  <c r="L78" i="73"/>
  <c r="I78" i="73"/>
  <c r="L77" i="73"/>
  <c r="I77" i="73"/>
  <c r="L76" i="73"/>
  <c r="I76" i="73"/>
  <c r="L75" i="73"/>
  <c r="I75" i="73"/>
  <c r="L74" i="73"/>
  <c r="I74" i="73"/>
  <c r="L73" i="73"/>
  <c r="I73" i="73"/>
  <c r="L72" i="73"/>
  <c r="I72" i="73"/>
  <c r="L71" i="73"/>
  <c r="I71" i="73"/>
  <c r="L70" i="73"/>
  <c r="I70" i="73"/>
  <c r="L69" i="73"/>
  <c r="I69" i="73"/>
  <c r="L68" i="73"/>
  <c r="I68" i="73"/>
  <c r="L67" i="73"/>
  <c r="I67" i="73"/>
  <c r="L66" i="73"/>
  <c r="I66" i="73"/>
  <c r="L65" i="73"/>
  <c r="I65" i="73"/>
  <c r="L64" i="73"/>
  <c r="I64" i="73"/>
  <c r="L63" i="73"/>
  <c r="I63" i="73"/>
  <c r="L62" i="73"/>
  <c r="I62" i="73"/>
  <c r="L61" i="73"/>
  <c r="I61" i="73"/>
  <c r="L60" i="73"/>
  <c r="I60" i="73"/>
  <c r="L59" i="73"/>
  <c r="I59" i="73"/>
  <c r="L58" i="73"/>
  <c r="I58" i="73"/>
  <c r="L57" i="73"/>
  <c r="I57" i="73"/>
  <c r="L56" i="73"/>
  <c r="I56" i="73"/>
  <c r="L55" i="73"/>
  <c r="I55" i="73"/>
  <c r="L54" i="73"/>
  <c r="I54" i="73"/>
  <c r="L53" i="73"/>
  <c r="I53" i="73"/>
  <c r="L52" i="73"/>
  <c r="I52" i="73"/>
  <c r="L51" i="73"/>
  <c r="I51" i="73"/>
  <c r="L50" i="73"/>
  <c r="I50" i="73"/>
  <c r="L49" i="73"/>
  <c r="I49" i="73"/>
  <c r="L48" i="73"/>
  <c r="I48" i="73"/>
  <c r="L47" i="73"/>
  <c r="I47" i="73"/>
  <c r="L46" i="73"/>
  <c r="I46" i="73"/>
  <c r="L45" i="73"/>
  <c r="I45" i="73"/>
  <c r="L44" i="73"/>
  <c r="I44" i="73"/>
  <c r="L43" i="73"/>
  <c r="I43" i="73"/>
  <c r="L42" i="73"/>
  <c r="I42" i="73"/>
  <c r="L41" i="73"/>
  <c r="I41" i="73"/>
  <c r="L40" i="73"/>
  <c r="I40" i="73"/>
  <c r="L39" i="73"/>
  <c r="I39" i="73"/>
  <c r="L38" i="73"/>
  <c r="I38" i="73"/>
  <c r="L37" i="73"/>
  <c r="I37" i="73"/>
  <c r="L36" i="73"/>
  <c r="I36" i="73"/>
  <c r="L35" i="73"/>
  <c r="I35" i="73"/>
  <c r="L34" i="73"/>
  <c r="I34" i="73"/>
  <c r="L33" i="73"/>
  <c r="I33" i="73"/>
  <c r="L32" i="73"/>
  <c r="I32" i="73"/>
  <c r="L31" i="73"/>
  <c r="I31" i="73"/>
  <c r="L30" i="73"/>
  <c r="I30" i="73"/>
  <c r="L29" i="73"/>
  <c r="I29" i="73"/>
  <c r="L28" i="73"/>
  <c r="I28" i="73"/>
  <c r="L27" i="73"/>
  <c r="I27" i="73"/>
  <c r="L26" i="73"/>
  <c r="I26" i="73"/>
  <c r="L25" i="73"/>
  <c r="I25" i="73"/>
  <c r="L24" i="73"/>
  <c r="I24" i="73"/>
  <c r="L23" i="73"/>
  <c r="I23" i="73"/>
  <c r="L22" i="73"/>
  <c r="I22" i="73"/>
  <c r="L21" i="73"/>
  <c r="I21" i="73"/>
  <c r="L20" i="73"/>
  <c r="I20" i="73"/>
  <c r="L19" i="73"/>
  <c r="I19" i="73"/>
  <c r="L18" i="73"/>
  <c r="I18" i="73"/>
  <c r="L17" i="73"/>
  <c r="I17" i="73"/>
  <c r="L16" i="73"/>
  <c r="I16" i="73"/>
  <c r="L15" i="73"/>
  <c r="I15" i="73"/>
  <c r="L14" i="73"/>
  <c r="I14" i="73"/>
  <c r="L13" i="73"/>
  <c r="I13" i="73"/>
  <c r="L12" i="73"/>
  <c r="I12" i="73"/>
  <c r="L11" i="73"/>
  <c r="I11" i="73"/>
  <c r="L10" i="73"/>
  <c r="I10" i="73"/>
  <c r="L9" i="73"/>
  <c r="I9" i="73"/>
  <c r="L8" i="73"/>
  <c r="I8" i="73"/>
  <c r="L7" i="73"/>
  <c r="I7" i="73"/>
  <c r="L6" i="73"/>
  <c r="I6" i="73"/>
  <c r="L5" i="73"/>
  <c r="I5" i="73"/>
  <c r="T101" i="84" l="1"/>
  <c r="T102" i="84"/>
  <c r="T103" i="84"/>
  <c r="T105" i="84"/>
  <c r="T106" i="84"/>
  <c r="T107" i="84"/>
  <c r="T108" i="84"/>
  <c r="T109" i="84"/>
  <c r="T110" i="84"/>
  <c r="T111" i="84"/>
  <c r="T112" i="84"/>
  <c r="T113" i="84"/>
  <c r="T114" i="84"/>
  <c r="T115" i="84"/>
  <c r="T117" i="84"/>
  <c r="T118" i="84"/>
  <c r="T120" i="84"/>
  <c r="T121" i="84"/>
  <c r="T122" i="84"/>
  <c r="T123" i="84"/>
  <c r="T124" i="84"/>
  <c r="T125" i="84"/>
  <c r="T126" i="84"/>
  <c r="T127" i="84"/>
  <c r="T128" i="84"/>
  <c r="T129" i="84"/>
  <c r="T130" i="84"/>
  <c r="T134" i="84"/>
  <c r="T135" i="84"/>
  <c r="T136" i="84"/>
  <c r="T137" i="84"/>
  <c r="T138" i="84"/>
  <c r="T139" i="84"/>
  <c r="T140" i="84"/>
  <c r="T141" i="84"/>
  <c r="T142" i="84"/>
  <c r="C380" i="84"/>
  <c r="E380" i="84"/>
  <c r="E381" i="84"/>
  <c r="E382" i="84"/>
  <c r="E383" i="84"/>
  <c r="E384" i="84"/>
  <c r="E385" i="84"/>
  <c r="Q232" i="84"/>
  <c r="T232" i="84"/>
  <c r="T91" i="84"/>
  <c r="T92" i="84"/>
  <c r="T93" i="84"/>
  <c r="T94" i="84"/>
  <c r="T96" i="84"/>
  <c r="T97" i="84"/>
  <c r="T98" i="84"/>
  <c r="T99" i="84"/>
  <c r="T100" i="84"/>
  <c r="T143" i="84"/>
  <c r="T144" i="84"/>
  <c r="T145" i="84"/>
  <c r="T146" i="84"/>
  <c r="T147" i="84"/>
  <c r="T148" i="84"/>
  <c r="T149" i="84"/>
  <c r="T150" i="84"/>
  <c r="T151" i="84"/>
  <c r="T152" i="84"/>
  <c r="T153" i="84"/>
  <c r="T155" i="84"/>
  <c r="T156" i="84"/>
  <c r="T157" i="84"/>
  <c r="T158" i="84"/>
  <c r="T159" i="84"/>
  <c r="T160" i="84"/>
  <c r="T161" i="84"/>
  <c r="T163" i="84"/>
  <c r="T165" i="84"/>
  <c r="T166" i="84"/>
  <c r="T169" i="84"/>
  <c r="T170" i="84"/>
  <c r="T171" i="84"/>
  <c r="T172" i="84"/>
  <c r="T173" i="84"/>
  <c r="T175" i="84"/>
  <c r="T176" i="84"/>
  <c r="T178" i="84"/>
  <c r="T179" i="84"/>
  <c r="T180" i="84"/>
  <c r="T181" i="84"/>
  <c r="T182" i="84"/>
  <c r="T183" i="84"/>
  <c r="T184" i="84"/>
  <c r="T185" i="84"/>
  <c r="T186" i="84"/>
  <c r="T187" i="84"/>
  <c r="T188" i="84"/>
  <c r="T189" i="84"/>
  <c r="T193" i="84"/>
  <c r="T195" i="84"/>
  <c r="T196" i="84"/>
  <c r="T197" i="84"/>
  <c r="T199" i="84"/>
  <c r="T200" i="84"/>
  <c r="T201" i="84"/>
  <c r="T202" i="84"/>
  <c r="T205" i="84"/>
  <c r="T206" i="84"/>
  <c r="T207" i="84"/>
  <c r="T208" i="84"/>
  <c r="Q210" i="84"/>
  <c r="T210" i="84"/>
  <c r="Q211" i="84"/>
  <c r="T211" i="84"/>
  <c r="Q212" i="84"/>
  <c r="T212" i="84"/>
  <c r="Q213" i="84"/>
  <c r="T213" i="84"/>
  <c r="Q214" i="84"/>
  <c r="T214" i="84"/>
  <c r="Q216" i="84"/>
  <c r="T216" i="84"/>
  <c r="Q218" i="84"/>
  <c r="T218" i="84"/>
  <c r="Q219" i="84"/>
  <c r="T219" i="84"/>
  <c r="Q220" i="84"/>
  <c r="T220" i="84"/>
  <c r="Q221" i="84"/>
  <c r="T221" i="84"/>
  <c r="Q222" i="84"/>
  <c r="T222" i="84"/>
  <c r="Q223" i="84"/>
  <c r="T223" i="84"/>
  <c r="Q224" i="84"/>
  <c r="T224" i="84"/>
  <c r="Q225" i="84"/>
  <c r="T225" i="84"/>
  <c r="Q226" i="84"/>
  <c r="T226" i="84"/>
  <c r="Q227" i="84"/>
  <c r="T227" i="84"/>
  <c r="Q228" i="84"/>
  <c r="T228" i="84"/>
  <c r="Q229" i="84"/>
  <c r="T229" i="84"/>
  <c r="Q230" i="84"/>
  <c r="T230" i="84"/>
  <c r="T7" i="73"/>
  <c r="Q8" i="73"/>
  <c r="T8" i="73"/>
  <c r="Q9" i="73"/>
  <c r="T9" i="73"/>
  <c r="Q10" i="73"/>
  <c r="T10" i="73"/>
  <c r="Q11" i="73"/>
  <c r="T11" i="73"/>
  <c r="Q12" i="73"/>
  <c r="T12" i="73"/>
  <c r="Q13" i="73"/>
  <c r="T13" i="73"/>
  <c r="Q14" i="73"/>
  <c r="T14" i="73"/>
  <c r="Q15" i="73"/>
  <c r="T15" i="73"/>
  <c r="Q16" i="73"/>
  <c r="T16" i="73"/>
  <c r="Q17" i="73"/>
  <c r="T17" i="73"/>
  <c r="Q18" i="73"/>
  <c r="T18" i="73"/>
  <c r="Q19" i="73"/>
  <c r="T19" i="73"/>
  <c r="Q20" i="73"/>
  <c r="T20" i="73"/>
  <c r="Q21" i="73"/>
  <c r="T21" i="73"/>
  <c r="Q22" i="73"/>
  <c r="T22" i="73"/>
  <c r="Q23" i="73"/>
  <c r="T23" i="73"/>
  <c r="Q24" i="73"/>
  <c r="T24" i="73"/>
  <c r="Q25" i="73"/>
  <c r="T25" i="73"/>
  <c r="Q26" i="73"/>
  <c r="T26" i="73"/>
  <c r="Q27" i="73"/>
  <c r="T27" i="73"/>
  <c r="Q28" i="73"/>
  <c r="T28" i="73"/>
  <c r="Q29" i="73"/>
  <c r="T29" i="73"/>
  <c r="Q30" i="73"/>
  <c r="T30" i="73"/>
  <c r="Q31" i="73"/>
  <c r="T31" i="73"/>
  <c r="Q32" i="73"/>
  <c r="T32" i="73"/>
  <c r="Q33" i="73"/>
  <c r="T33" i="73"/>
  <c r="Q34" i="73"/>
  <c r="T34" i="73"/>
  <c r="Q35" i="73"/>
  <c r="T35" i="73"/>
  <c r="Q36" i="73"/>
  <c r="T36" i="73"/>
  <c r="Q37" i="73"/>
  <c r="T37" i="73"/>
  <c r="Q38" i="73"/>
  <c r="T38" i="73"/>
  <c r="Q39" i="73"/>
  <c r="T39" i="73"/>
  <c r="Q40" i="73"/>
  <c r="T40" i="73"/>
  <c r="Q41" i="73"/>
  <c r="T41" i="73"/>
  <c r="Q42" i="73"/>
  <c r="T42" i="73"/>
  <c r="Q43" i="73"/>
  <c r="T43" i="73"/>
  <c r="Q44" i="73"/>
  <c r="T44" i="73"/>
  <c r="Q45" i="73"/>
  <c r="T45" i="73"/>
  <c r="Q46" i="73"/>
  <c r="T46" i="73"/>
  <c r="T47" i="73"/>
  <c r="Q48" i="73"/>
  <c r="T48" i="73"/>
  <c r="Q49" i="73"/>
  <c r="T49" i="73"/>
  <c r="Q50" i="73"/>
  <c r="T50" i="73"/>
  <c r="Q51" i="73"/>
  <c r="T51" i="73"/>
  <c r="Q52" i="73"/>
  <c r="T52" i="73"/>
  <c r="Q53" i="73"/>
  <c r="T53" i="73"/>
  <c r="Q54" i="73"/>
  <c r="T54" i="73"/>
  <c r="Q55" i="73"/>
  <c r="T55" i="73"/>
  <c r="Q56" i="73"/>
  <c r="T56" i="73"/>
  <c r="Q57" i="73"/>
  <c r="T57" i="73"/>
  <c r="Q58" i="73"/>
  <c r="T58" i="73"/>
  <c r="Q59" i="73"/>
  <c r="T59" i="73"/>
  <c r="Q60" i="73"/>
  <c r="T60" i="73"/>
  <c r="Q61" i="73"/>
  <c r="T61" i="73"/>
  <c r="Q62" i="73"/>
  <c r="T62" i="73"/>
  <c r="Q63" i="73"/>
  <c r="T63" i="73"/>
  <c r="Q64" i="73"/>
  <c r="T64" i="73"/>
  <c r="Q65" i="73"/>
  <c r="T65" i="73"/>
  <c r="Q66" i="73"/>
  <c r="T66" i="73"/>
  <c r="Q67" i="73"/>
  <c r="T67" i="73"/>
  <c r="Q68" i="73"/>
  <c r="T68" i="73"/>
  <c r="Q69" i="73"/>
  <c r="T69" i="73"/>
  <c r="Q70" i="73"/>
  <c r="T70" i="73"/>
  <c r="Q71" i="73"/>
  <c r="T71" i="73"/>
  <c r="Q72" i="73"/>
  <c r="T72" i="73"/>
  <c r="Q73" i="73"/>
  <c r="T73" i="73"/>
  <c r="Q74" i="73"/>
  <c r="T74" i="73"/>
  <c r="Q75" i="73"/>
  <c r="T75" i="73"/>
  <c r="Q76" i="73"/>
  <c r="T76" i="73"/>
  <c r="Q77" i="73"/>
  <c r="T77" i="73"/>
  <c r="Q78" i="73"/>
  <c r="T78" i="73"/>
  <c r="Q79" i="73"/>
  <c r="T79" i="73"/>
  <c r="T80" i="73"/>
  <c r="Q81" i="73"/>
  <c r="T81" i="73"/>
  <c r="Q82" i="73"/>
  <c r="T82" i="73"/>
  <c r="T82" i="85" l="1"/>
  <c r="T83" i="85"/>
  <c r="T84" i="85"/>
  <c r="T85" i="85"/>
  <c r="T86" i="85"/>
  <c r="T87" i="85"/>
  <c r="T98" i="85"/>
  <c r="Q82" i="85"/>
  <c r="Q83" i="85"/>
  <c r="Q84" i="85"/>
  <c r="Q85" i="85"/>
  <c r="Q86" i="85"/>
  <c r="Q87" i="85"/>
  <c r="Q98" i="85"/>
  <c r="D100" i="85"/>
  <c r="E100" i="85"/>
  <c r="E101" i="85"/>
  <c r="E102" i="85"/>
  <c r="E103" i="85"/>
  <c r="E104" i="85"/>
  <c r="E105" i="85"/>
  <c r="T233" i="84"/>
  <c r="T234" i="84"/>
  <c r="T235" i="84"/>
  <c r="T236" i="84"/>
  <c r="T237" i="84"/>
  <c r="T238" i="84"/>
  <c r="T239" i="84"/>
  <c r="T240" i="84"/>
  <c r="T241" i="84"/>
  <c r="T242" i="84"/>
  <c r="T243" i="84"/>
  <c r="T244" i="84"/>
  <c r="T245" i="84"/>
  <c r="T246" i="84"/>
  <c r="T248" i="84"/>
  <c r="T249" i="84"/>
  <c r="T251" i="84"/>
  <c r="T252" i="84"/>
  <c r="T254" i="84"/>
  <c r="T255" i="84"/>
  <c r="T257" i="84"/>
  <c r="T258" i="84"/>
  <c r="T259" i="84"/>
  <c r="T260" i="84"/>
  <c r="T262" i="84"/>
  <c r="T263" i="84"/>
  <c r="T265" i="84"/>
  <c r="T266" i="84"/>
  <c r="T267" i="84"/>
  <c r="T268" i="84"/>
  <c r="T269" i="84"/>
  <c r="T270" i="84"/>
  <c r="T271" i="84"/>
  <c r="T272" i="84"/>
  <c r="T273" i="84"/>
  <c r="T274" i="84"/>
  <c r="T275" i="84"/>
  <c r="T277" i="84"/>
  <c r="T278" i="84"/>
  <c r="T279" i="84"/>
  <c r="T280" i="84"/>
  <c r="T282" i="84"/>
  <c r="T284" i="84"/>
  <c r="T286" i="84"/>
  <c r="T287" i="84"/>
  <c r="T288" i="84"/>
  <c r="T291" i="84"/>
  <c r="T292" i="84"/>
  <c r="T293" i="84"/>
  <c r="T294" i="84"/>
  <c r="T297" i="84"/>
  <c r="T298" i="84"/>
  <c r="T300" i="84"/>
  <c r="T302" i="84"/>
  <c r="T303" i="84"/>
  <c r="T305" i="84"/>
  <c r="T307" i="84"/>
  <c r="T308" i="84"/>
  <c r="T310" i="84"/>
  <c r="T312" i="84"/>
  <c r="T313" i="84"/>
  <c r="T314" i="84"/>
  <c r="T315" i="84"/>
  <c r="T316" i="84"/>
  <c r="T317" i="84"/>
  <c r="T319" i="84"/>
  <c r="T320" i="84"/>
  <c r="T322" i="84"/>
  <c r="T323" i="84"/>
  <c r="T330" i="84"/>
  <c r="T333" i="84"/>
  <c r="T334" i="84"/>
  <c r="T335" i="84"/>
  <c r="T336" i="84"/>
  <c r="Q233" i="84"/>
  <c r="Q234" i="84"/>
  <c r="Q235" i="84"/>
  <c r="Q236" i="84"/>
  <c r="Q237" i="84"/>
  <c r="Q238" i="84"/>
  <c r="Q239" i="84"/>
  <c r="Q240" i="84"/>
  <c r="Q241" i="84"/>
  <c r="Q242" i="84"/>
  <c r="Q243" i="84"/>
  <c r="Q244" i="84"/>
  <c r="Q245" i="84"/>
  <c r="Q246" i="84"/>
  <c r="Q248" i="84"/>
  <c r="Q249" i="84"/>
  <c r="Q251" i="84"/>
  <c r="Q252" i="84"/>
  <c r="Q254" i="84"/>
  <c r="Q255" i="84"/>
  <c r="Q257" i="84"/>
  <c r="Q259" i="84"/>
  <c r="Q260" i="84"/>
  <c r="Q262" i="84"/>
  <c r="Q263" i="84"/>
  <c r="Q265" i="84"/>
  <c r="Q266" i="84"/>
  <c r="Q267" i="84"/>
  <c r="Q268" i="84"/>
  <c r="Q269" i="84"/>
  <c r="Q270" i="84"/>
  <c r="Q271" i="84"/>
  <c r="Q272" i="84"/>
  <c r="Q273" i="84"/>
  <c r="Q274" i="84"/>
  <c r="Q275" i="84"/>
  <c r="Q277" i="84"/>
  <c r="Q278" i="84"/>
  <c r="Q279" i="84"/>
  <c r="Q280" i="84"/>
  <c r="Q282" i="84"/>
  <c r="Q284" i="84"/>
  <c r="Q286" i="84"/>
  <c r="Q287" i="84"/>
  <c r="Q288" i="84"/>
  <c r="Q291" i="84"/>
  <c r="Q292" i="84"/>
  <c r="Q293" i="84"/>
  <c r="Q294" i="84"/>
  <c r="Q297" i="84"/>
  <c r="Q298" i="84"/>
  <c r="Q300" i="84"/>
  <c r="Q302" i="84"/>
  <c r="Q303" i="84"/>
  <c r="Q305" i="84"/>
  <c r="Q307" i="84"/>
  <c r="Q308" i="84"/>
  <c r="Q310" i="84"/>
  <c r="Q312" i="84"/>
  <c r="Q313" i="84"/>
  <c r="Q314" i="84"/>
  <c r="Q315" i="84"/>
  <c r="Q316" i="84"/>
  <c r="Q317" i="84"/>
  <c r="Q319" i="84"/>
  <c r="Q320" i="84"/>
  <c r="Q322" i="84"/>
  <c r="Q323" i="84"/>
  <c r="Q330" i="84"/>
  <c r="Q333" i="84"/>
  <c r="Q334" i="84"/>
  <c r="Q335" i="84"/>
  <c r="Q336" i="84"/>
  <c r="Q377" i="84"/>
  <c r="Q378" i="84"/>
  <c r="T80" i="85"/>
  <c r="T81" i="85"/>
  <c r="Q80" i="85"/>
  <c r="Q81" i="85"/>
  <c r="C95" i="73"/>
  <c r="E95" i="73"/>
  <c r="E96" i="73"/>
  <c r="E97" i="73"/>
  <c r="E98" i="73"/>
  <c r="E99" i="73"/>
  <c r="E100" i="73"/>
  <c r="I379" i="84"/>
  <c r="L379" i="84"/>
  <c r="F380" i="84"/>
  <c r="G380" i="84"/>
  <c r="H380" i="84"/>
  <c r="J380" i="84"/>
  <c r="K380" i="84"/>
  <c r="F382" i="84"/>
  <c r="I380" i="84" l="1"/>
  <c r="L380" i="84"/>
  <c r="T6" i="73"/>
  <c r="Q6" i="73"/>
  <c r="T78" i="85" l="1"/>
  <c r="T79" i="85"/>
  <c r="T99" i="85"/>
  <c r="Q78" i="85"/>
  <c r="Q79" i="85"/>
  <c r="Q99" i="85"/>
  <c r="T379" i="84" l="1"/>
  <c r="Q379" i="84"/>
  <c r="T90" i="84"/>
  <c r="T5" i="84"/>
  <c r="Q5" i="84"/>
  <c r="T5" i="85"/>
  <c r="Q5" i="85"/>
  <c r="F95" i="73"/>
  <c r="G95" i="73"/>
  <c r="H95" i="73"/>
  <c r="J95" i="73"/>
  <c r="K95" i="73"/>
  <c r="K100" i="85"/>
  <c r="T94" i="73"/>
  <c r="T5" i="73"/>
  <c r="Q5" i="73"/>
  <c r="N102" i="85"/>
  <c r="F102" i="85"/>
  <c r="R100" i="85"/>
  <c r="P100" i="85"/>
  <c r="O100" i="85"/>
  <c r="N100" i="85"/>
  <c r="J100" i="85"/>
  <c r="H100" i="85"/>
  <c r="G100" i="85"/>
  <c r="F100" i="85"/>
  <c r="F6" i="60"/>
  <c r="G6" i="60"/>
  <c r="N382" i="84"/>
  <c r="R380" i="84"/>
  <c r="P380" i="84"/>
  <c r="O380" i="84"/>
  <c r="N380" i="84"/>
  <c r="P95" i="73"/>
  <c r="O95" i="73"/>
  <c r="F97" i="73"/>
  <c r="R95" i="73"/>
  <c r="S380" i="84"/>
  <c r="N95" i="73"/>
  <c r="N97" i="73"/>
  <c r="S100" i="85"/>
  <c r="S95" i="73"/>
  <c r="L100" i="85" l="1"/>
  <c r="Q100" i="85"/>
  <c r="H6" i="60"/>
  <c r="T95" i="73"/>
  <c r="B5" i="76" s="1"/>
  <c r="E5" i="76"/>
  <c r="Q380" i="84"/>
  <c r="D5" i="66" s="1"/>
  <c r="I100" i="85"/>
  <c r="Q95" i="73"/>
  <c r="B5" i="66" s="1"/>
  <c r="T100" i="85"/>
  <c r="C5" i="76" s="1"/>
  <c r="C5" i="66"/>
  <c r="L95" i="73"/>
  <c r="I95" i="73"/>
  <c r="T380" i="84"/>
  <c r="D5" i="76" s="1"/>
  <c r="E5" i="66"/>
</calcChain>
</file>

<file path=xl/sharedStrings.xml><?xml version="1.0" encoding="utf-8"?>
<sst xmlns="http://schemas.openxmlformats.org/spreadsheetml/2006/main" count="1405" uniqueCount="536">
  <si>
    <t>対象者延人数</t>
    <rPh sb="0" eb="3">
      <t>タイショウシャ</t>
    </rPh>
    <rPh sb="3" eb="4">
      <t>ノ</t>
    </rPh>
    <rPh sb="4" eb="6">
      <t>ニンズウ</t>
    </rPh>
    <phoneticPr fontId="2"/>
  </si>
  <si>
    <t>廃止</t>
    <rPh sb="0" eb="2">
      <t>ハイシ</t>
    </rPh>
    <phoneticPr fontId="2"/>
  </si>
  <si>
    <t>定員</t>
    <rPh sb="0" eb="2">
      <t>テイイン</t>
    </rPh>
    <phoneticPr fontId="2"/>
  </si>
  <si>
    <t>都道府県名</t>
    <rPh sb="0" eb="4">
      <t>トドウフケン</t>
    </rPh>
    <rPh sb="4" eb="5">
      <t>メイ</t>
    </rPh>
    <phoneticPr fontId="2"/>
  </si>
  <si>
    <t>都道府県</t>
    <rPh sb="0" eb="4">
      <t>トドウフケン</t>
    </rPh>
    <phoneticPr fontId="2"/>
  </si>
  <si>
    <t>工賃平均額</t>
    <rPh sb="0" eb="2">
      <t>コウチン</t>
    </rPh>
    <rPh sb="2" eb="4">
      <t>ヘイキン</t>
    </rPh>
    <rPh sb="4" eb="5">
      <t>ガク</t>
    </rPh>
    <phoneticPr fontId="2"/>
  </si>
  <si>
    <t>工賃支払総額</t>
    <rPh sb="0" eb="2">
      <t>コウチン</t>
    </rPh>
    <rPh sb="2" eb="4">
      <t>シハライ</t>
    </rPh>
    <rPh sb="4" eb="6">
      <t>ソウガク</t>
    </rPh>
    <phoneticPr fontId="2"/>
  </si>
  <si>
    <t>新設</t>
    <rPh sb="0" eb="2">
      <t>シンセツ</t>
    </rPh>
    <phoneticPr fontId="2"/>
  </si>
  <si>
    <t>就労継続
支援Ａ型</t>
    <rPh sb="0" eb="2">
      <t>シュウロウ</t>
    </rPh>
    <rPh sb="2" eb="4">
      <t>ケイゾク</t>
    </rPh>
    <rPh sb="5" eb="7">
      <t>シエン</t>
    </rPh>
    <rPh sb="8" eb="9">
      <t>ガタ</t>
    </rPh>
    <phoneticPr fontId="2"/>
  </si>
  <si>
    <t>就労継続
支援Ｂ型</t>
    <rPh sb="0" eb="2">
      <t>シュウロウ</t>
    </rPh>
    <rPh sb="2" eb="4">
      <t>ケイゾク</t>
    </rPh>
    <rPh sb="5" eb="7">
      <t>シエン</t>
    </rPh>
    <rPh sb="8" eb="9">
      <t>ガタ</t>
    </rPh>
    <phoneticPr fontId="2"/>
  </si>
  <si>
    <t>報告
施設数</t>
    <rPh sb="0" eb="2">
      <t>ホウコク</t>
    </rPh>
    <rPh sb="3" eb="6">
      <t>シセツスウ</t>
    </rPh>
    <phoneticPr fontId="2"/>
  </si>
  <si>
    <t>調査対象施設数</t>
    <rPh sb="0" eb="2">
      <t>チョウサ</t>
    </rPh>
    <rPh sb="2" eb="4">
      <t>タイショウ</t>
    </rPh>
    <rPh sb="4" eb="7">
      <t>シセツスウ</t>
    </rPh>
    <phoneticPr fontId="2"/>
  </si>
  <si>
    <t>回収状況</t>
    <rPh sb="0" eb="2">
      <t>カイシュウ</t>
    </rPh>
    <rPh sb="2" eb="4">
      <t>ジョウキョウ</t>
    </rPh>
    <phoneticPr fontId="2"/>
  </si>
  <si>
    <t>回収率</t>
    <rPh sb="0" eb="2">
      <t>カイシュウ</t>
    </rPh>
    <rPh sb="2" eb="3">
      <t>リツ</t>
    </rPh>
    <phoneticPr fontId="2"/>
  </si>
  <si>
    <t>施設数</t>
    <rPh sb="0" eb="2">
      <t>シセツ</t>
    </rPh>
    <rPh sb="2" eb="3">
      <t>カズ</t>
    </rPh>
    <phoneticPr fontId="2"/>
  </si>
  <si>
    <t>全施設</t>
    <rPh sb="0" eb="1">
      <t>ゼン</t>
    </rPh>
    <rPh sb="1" eb="3">
      <t>シセツ</t>
    </rPh>
    <phoneticPr fontId="2"/>
  </si>
  <si>
    <t>時間額</t>
    <rPh sb="0" eb="3">
      <t>ジカンガク</t>
    </rPh>
    <phoneticPr fontId="2"/>
  </si>
  <si>
    <t>月額</t>
    <rPh sb="0" eb="2">
      <t>ゲツガク</t>
    </rPh>
    <phoneticPr fontId="2"/>
  </si>
  <si>
    <t>事業所名</t>
    <rPh sb="0" eb="3">
      <t>ジギョウショ</t>
    </rPh>
    <rPh sb="3" eb="4">
      <t>メイ</t>
    </rPh>
    <phoneticPr fontId="2"/>
  </si>
  <si>
    <t>備考</t>
    <rPh sb="0" eb="2">
      <t>ビコウ</t>
    </rPh>
    <phoneticPr fontId="2"/>
  </si>
  <si>
    <t>事業所数</t>
    <rPh sb="0" eb="3">
      <t>ジギョウショ</t>
    </rPh>
    <rPh sb="3" eb="4">
      <t>スウ</t>
    </rPh>
    <phoneticPr fontId="2"/>
  </si>
  <si>
    <t>就労継続
支援Ａ型
（雇用型）</t>
    <rPh sb="0" eb="2">
      <t>シュウロウ</t>
    </rPh>
    <rPh sb="2" eb="4">
      <t>ケイゾク</t>
    </rPh>
    <rPh sb="5" eb="7">
      <t>シエン</t>
    </rPh>
    <rPh sb="8" eb="9">
      <t>ガタ</t>
    </rPh>
    <rPh sb="11" eb="13">
      <t>コヨウ</t>
    </rPh>
    <rPh sb="13" eb="14">
      <t>ガタ</t>
    </rPh>
    <phoneticPr fontId="2"/>
  </si>
  <si>
    <t>就労継続
支援Ａ型
（非雇用型）</t>
    <rPh sb="0" eb="2">
      <t>シュウロウ</t>
    </rPh>
    <rPh sb="2" eb="4">
      <t>ケイゾク</t>
    </rPh>
    <rPh sb="5" eb="7">
      <t>シエン</t>
    </rPh>
    <rPh sb="8" eb="9">
      <t>ガタ</t>
    </rPh>
    <rPh sb="11" eb="12">
      <t>ヒ</t>
    </rPh>
    <rPh sb="12" eb="14">
      <t>コヨウ</t>
    </rPh>
    <rPh sb="14" eb="15">
      <t>ガタ</t>
    </rPh>
    <phoneticPr fontId="2"/>
  </si>
  <si>
    <t>目標工賃額
（H27）</t>
    <rPh sb="0" eb="2">
      <t>モクヒョウ</t>
    </rPh>
    <rPh sb="2" eb="4">
      <t>コウチン</t>
    </rPh>
    <rPh sb="4" eb="5">
      <t>ガク</t>
    </rPh>
    <phoneticPr fontId="2"/>
  </si>
  <si>
    <t>目標工賃額
（H28）</t>
    <rPh sb="0" eb="2">
      <t>モクヒョウ</t>
    </rPh>
    <rPh sb="2" eb="4">
      <t>コウチン</t>
    </rPh>
    <rPh sb="4" eb="5">
      <t>ガク</t>
    </rPh>
    <phoneticPr fontId="2"/>
  </si>
  <si>
    <t>目標工賃額
（H29）</t>
    <rPh sb="0" eb="2">
      <t>モクヒョウ</t>
    </rPh>
    <rPh sb="2" eb="4">
      <t>コウチン</t>
    </rPh>
    <rPh sb="4" eb="5">
      <t>ガク</t>
    </rPh>
    <phoneticPr fontId="2"/>
  </si>
  <si>
    <t>法人種別</t>
    <rPh sb="0" eb="2">
      <t>ホウジン</t>
    </rPh>
    <rPh sb="2" eb="4">
      <t>シュベツ</t>
    </rPh>
    <phoneticPr fontId="2"/>
  </si>
  <si>
    <t>目標工賃額
（H30）</t>
    <rPh sb="0" eb="2">
      <t>モクヒョウ</t>
    </rPh>
    <rPh sb="2" eb="4">
      <t>コウチン</t>
    </rPh>
    <rPh sb="4" eb="5">
      <t>ガク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</si>
  <si>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</si>
  <si>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</si>
  <si>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平成30年度各施設種別平均工賃一覧（月額）</t>
    <rPh sb="0" eb="2">
      <t>ヘイセイ</t>
    </rPh>
    <rPh sb="4" eb="6">
      <t>ネンド</t>
    </rPh>
    <rPh sb="6" eb="7">
      <t>カク</t>
    </rPh>
    <rPh sb="7" eb="9">
      <t>シセツ</t>
    </rPh>
    <rPh sb="9" eb="11">
      <t>シュベツ</t>
    </rPh>
    <rPh sb="11" eb="13">
      <t>ヘイキン</t>
    </rPh>
    <rPh sb="13" eb="15">
      <t>コウチン</t>
    </rPh>
    <rPh sb="15" eb="17">
      <t>イチラン</t>
    </rPh>
    <rPh sb="18" eb="20">
      <t>ゲツガク</t>
    </rPh>
    <phoneticPr fontId="2"/>
  </si>
  <si>
    <t>平成30年度各施設種別平均工賃一覧（時間額）</t>
    <rPh sb="0" eb="2">
      <t>ヘイセイ</t>
    </rPh>
    <rPh sb="4" eb="6">
      <t>ネンド</t>
    </rPh>
    <rPh sb="6" eb="7">
      <t>カク</t>
    </rPh>
    <rPh sb="7" eb="9">
      <t>シセツ</t>
    </rPh>
    <rPh sb="9" eb="11">
      <t>シュベツ</t>
    </rPh>
    <rPh sb="11" eb="13">
      <t>ヘイキン</t>
    </rPh>
    <rPh sb="13" eb="15">
      <t>コウチン</t>
    </rPh>
    <rPh sb="15" eb="17">
      <t>イチラン</t>
    </rPh>
    <rPh sb="18" eb="21">
      <t>ジカンガク</t>
    </rPh>
    <phoneticPr fontId="2"/>
  </si>
  <si>
    <t>千葉県</t>
    <rPh sb="0" eb="3">
      <t>チバケン</t>
    </rPh>
    <phoneticPr fontId="10"/>
  </si>
  <si>
    <t>はつらつ道場</t>
    <rPh sb="4" eb="6">
      <t>ドウジョウ</t>
    </rPh>
    <phoneticPr fontId="2"/>
  </si>
  <si>
    <t>千葉県</t>
    <rPh sb="0" eb="3">
      <t>チバケン</t>
    </rPh>
    <phoneticPr fontId="2"/>
  </si>
  <si>
    <t>ＰＡＬ稲毛</t>
  </si>
  <si>
    <t>セットアップ</t>
    <phoneticPr fontId="2"/>
  </si>
  <si>
    <t>ハッピーウェーイ</t>
    <phoneticPr fontId="2"/>
  </si>
  <si>
    <t>ハッピーウェーイ</t>
    <phoneticPr fontId="2"/>
  </si>
  <si>
    <t>株式会社アースプロテクト</t>
    <phoneticPr fontId="2"/>
  </si>
  <si>
    <t>サークル</t>
    <phoneticPr fontId="2"/>
  </si>
  <si>
    <t>リーブカンパニー</t>
    <phoneticPr fontId="2"/>
  </si>
  <si>
    <t>社会福祉法人よつば　かるのこ</t>
  </si>
  <si>
    <t>EOSファーム船橋</t>
    <phoneticPr fontId="2"/>
  </si>
  <si>
    <t>ハッピーアベニュー</t>
    <phoneticPr fontId="2"/>
  </si>
  <si>
    <t>ハッピーストリート</t>
    <phoneticPr fontId="2"/>
  </si>
  <si>
    <t>ビーアンビシャス</t>
  </si>
  <si>
    <t>ぽぴあ仕事センターライズ</t>
    <rPh sb="3" eb="5">
      <t>シゴト</t>
    </rPh>
    <phoneticPr fontId="2"/>
  </si>
  <si>
    <t>タオ工房</t>
    <rPh sb="2" eb="4">
      <t>コウボウ</t>
    </rPh>
    <phoneticPr fontId="2"/>
  </si>
  <si>
    <t>就労継続支援A型事業所　栗源協働支援センター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2" eb="14">
      <t>クリモト</t>
    </rPh>
    <rPh sb="14" eb="16">
      <t>キョウドウ</t>
    </rPh>
    <rPh sb="16" eb="18">
      <t>シエン</t>
    </rPh>
    <phoneticPr fontId="2"/>
  </si>
  <si>
    <t>19工房/きのこ栽培農園</t>
    <phoneticPr fontId="2"/>
  </si>
  <si>
    <t>ユアポート</t>
    <phoneticPr fontId="2"/>
  </si>
  <si>
    <t>株式会社CBS</t>
    <rPh sb="0" eb="4">
      <t>カブシキガイシャ</t>
    </rPh>
    <phoneticPr fontId="2"/>
  </si>
  <si>
    <t>就労継続支援はぁもにぃ</t>
  </si>
  <si>
    <t>生活クラブ風の村とんぼ舎さくら</t>
  </si>
  <si>
    <t>袖ケ浦きのこ村</t>
  </si>
  <si>
    <t>パレット</t>
  </si>
  <si>
    <t>グローアップ船橋</t>
  </si>
  <si>
    <t>ユニバース</t>
  </si>
  <si>
    <t>あらた（あらた佐倉事業所）</t>
    <rPh sb="7" eb="9">
      <t>サクラ</t>
    </rPh>
    <rPh sb="9" eb="12">
      <t>ジギョウショ</t>
    </rPh>
    <phoneticPr fontId="2"/>
  </si>
  <si>
    <t>サニーロード八千代</t>
  </si>
  <si>
    <t>ジョブソワ船橋事業所</t>
    <phoneticPr fontId="2"/>
  </si>
  <si>
    <t>ミレリア</t>
  </si>
  <si>
    <t>グローアップ千葉</t>
  </si>
  <si>
    <t>あらた八街事業所</t>
    <phoneticPr fontId="2"/>
  </si>
  <si>
    <t>パレット行徳</t>
  </si>
  <si>
    <t>多機能型事業所 ROYAL ENGINE</t>
  </si>
  <si>
    <t>株式会社ホップ</t>
  </si>
  <si>
    <t>グローアップ前原</t>
  </si>
  <si>
    <t>はた楽ステーション</t>
    <rPh sb="2" eb="3">
      <t>ラク</t>
    </rPh>
    <phoneticPr fontId="2"/>
  </si>
  <si>
    <t>ヒカリエ</t>
  </si>
  <si>
    <t>レクサ</t>
  </si>
  <si>
    <t>パレット西船橋</t>
  </si>
  <si>
    <t>ライフ</t>
  </si>
  <si>
    <t>クロスブリッジ東金</t>
  </si>
  <si>
    <t>シュリ</t>
  </si>
  <si>
    <t>オネット</t>
  </si>
  <si>
    <t>就労支援施設　うみかぜ</t>
  </si>
  <si>
    <t>aigamo松戸オフィス</t>
  </si>
  <si>
    <t>すえひろ</t>
  </si>
  <si>
    <t>オリーブハウス</t>
  </si>
  <si>
    <t>さくら事業所</t>
  </si>
  <si>
    <t>マインドセット南行徳</t>
  </si>
  <si>
    <t>harbor</t>
  </si>
  <si>
    <t>ツツジ</t>
  </si>
  <si>
    <t>sora-café</t>
    <phoneticPr fontId="2"/>
  </si>
  <si>
    <t>あらた京成佐倉事業所</t>
  </si>
  <si>
    <t>ノーリミット</t>
  </si>
  <si>
    <t>サンライズ</t>
  </si>
  <si>
    <t>こむはにぃ</t>
  </si>
  <si>
    <t>マリン</t>
  </si>
  <si>
    <t>ウィズパートナー</t>
  </si>
  <si>
    <t>アナベル</t>
  </si>
  <si>
    <t>夢工場</t>
    <phoneticPr fontId="2"/>
  </si>
  <si>
    <t>就労継続支援A型事業所　小さな翼</t>
  </si>
  <si>
    <t>トラット</t>
  </si>
  <si>
    <t>フィールドスター</t>
    <phoneticPr fontId="2"/>
  </si>
  <si>
    <t>ワークスタジオ松戸</t>
  </si>
  <si>
    <t>リライフ</t>
  </si>
  <si>
    <t>Blue international</t>
  </si>
  <si>
    <t>みらいキャリア＆ワークス印西牧の原</t>
  </si>
  <si>
    <t>ＬＩＧ五香</t>
  </si>
  <si>
    <t>就労支援事業所co opus</t>
  </si>
  <si>
    <t>あらた松戸事業所</t>
  </si>
  <si>
    <t>Ability　Innovation　Center</t>
  </si>
  <si>
    <t>ライフスクエア五香</t>
  </si>
  <si>
    <t>心郷舎</t>
  </si>
  <si>
    <t>パレット浦安駅前</t>
  </si>
  <si>
    <t>スカイ千葉</t>
  </si>
  <si>
    <t>スカイ千葉駅前</t>
  </si>
  <si>
    <t>スカイ　西船橋</t>
  </si>
  <si>
    <t>フラワー</t>
  </si>
  <si>
    <t>アビリティーサービス</t>
  </si>
  <si>
    <t>株式会社アースプロテクト　潤井戸支社</t>
  </si>
  <si>
    <t>ドリカムサポート新松戸</t>
  </si>
  <si>
    <t>ひだまり</t>
  </si>
  <si>
    <t>フラットヴィレッジ</t>
  </si>
  <si>
    <t>就労支援事業所　絆</t>
  </si>
  <si>
    <t>-</t>
    <phoneticPr fontId="2"/>
  </si>
  <si>
    <t>-</t>
    <phoneticPr fontId="2"/>
  </si>
  <si>
    <t>-</t>
    <phoneticPr fontId="2"/>
  </si>
  <si>
    <t>-</t>
    <phoneticPr fontId="2"/>
  </si>
  <si>
    <t>－</t>
    <phoneticPr fontId="2"/>
  </si>
  <si>
    <t>-</t>
    <phoneticPr fontId="2"/>
  </si>
  <si>
    <t>-</t>
    <phoneticPr fontId="2"/>
  </si>
  <si>
    <t>セットアップ</t>
    <phoneticPr fontId="2"/>
  </si>
  <si>
    <t>株式会社アースプロテクト</t>
    <phoneticPr fontId="2"/>
  </si>
  <si>
    <t>ハッピーアベニュー</t>
    <phoneticPr fontId="2"/>
  </si>
  <si>
    <t>19工房/きのこ栽培農園</t>
    <phoneticPr fontId="2"/>
  </si>
  <si>
    <t>ユアポート</t>
    <phoneticPr fontId="2"/>
  </si>
  <si>
    <t>sora-café</t>
    <phoneticPr fontId="2"/>
  </si>
  <si>
    <t>千葉県</t>
    <rPh sb="0" eb="3">
      <t>チバケン</t>
    </rPh>
    <phoneticPr fontId="14"/>
  </si>
  <si>
    <t>さつき台の家</t>
    <rPh sb="3" eb="4">
      <t>ダイ</t>
    </rPh>
    <rPh sb="5" eb="6">
      <t>イエ</t>
    </rPh>
    <phoneticPr fontId="2"/>
  </si>
  <si>
    <t>ユーカリワークス</t>
  </si>
  <si>
    <t>ここらぼまつさと</t>
    <phoneticPr fontId="2"/>
  </si>
  <si>
    <t>希望塾</t>
    <rPh sb="0" eb="2">
      <t>キボウ</t>
    </rPh>
    <rPh sb="2" eb="3">
      <t>ジュク</t>
    </rPh>
    <phoneticPr fontId="2"/>
  </si>
  <si>
    <t>いぶき</t>
  </si>
  <si>
    <t>障害者の働く場　もえぎ</t>
    <rPh sb="0" eb="3">
      <t>ショウガイシャ</t>
    </rPh>
    <rPh sb="4" eb="5">
      <t>ハタラ</t>
    </rPh>
    <rPh sb="6" eb="7">
      <t>バ</t>
    </rPh>
    <phoneticPr fontId="2"/>
  </si>
  <si>
    <t>ひまわり工房</t>
    <rPh sb="4" eb="6">
      <t>コウボウ</t>
    </rPh>
    <phoneticPr fontId="2"/>
  </si>
  <si>
    <t>東金市福祉作業所</t>
    <rPh sb="0" eb="3">
      <t>トウガネシ</t>
    </rPh>
    <rPh sb="3" eb="5">
      <t>フクシ</t>
    </rPh>
    <rPh sb="5" eb="7">
      <t>サギョウ</t>
    </rPh>
    <rPh sb="7" eb="8">
      <t>ジョ</t>
    </rPh>
    <phoneticPr fontId="2"/>
  </si>
  <si>
    <t>TUBU　PLAN</t>
  </si>
  <si>
    <t>南部よもぎの園指定管理者社会福祉法人千手会</t>
  </si>
  <si>
    <t>あかね園</t>
    <rPh sb="3" eb="4">
      <t>エン</t>
    </rPh>
    <phoneticPr fontId="2"/>
  </si>
  <si>
    <t>ビック・ハート</t>
  </si>
  <si>
    <t>メンタルステーション　オーノ</t>
  </si>
  <si>
    <t>第１レンコンの家</t>
    <rPh sb="0" eb="1">
      <t>ダイ</t>
    </rPh>
    <rPh sb="7" eb="8">
      <t>イエ</t>
    </rPh>
    <phoneticPr fontId="2"/>
  </si>
  <si>
    <t>ワークショップしらさと</t>
  </si>
  <si>
    <t>よつば就労センター　よつば工房</t>
  </si>
  <si>
    <t>野田市心身障害者福祉作業所</t>
    <rPh sb="0" eb="3">
      <t>ノダシ</t>
    </rPh>
    <rPh sb="3" eb="5">
      <t>シンシン</t>
    </rPh>
    <rPh sb="5" eb="8">
      <t>ショウガイシャ</t>
    </rPh>
    <rPh sb="8" eb="10">
      <t>フクシ</t>
    </rPh>
    <rPh sb="10" eb="12">
      <t>サギョウ</t>
    </rPh>
    <rPh sb="12" eb="13">
      <t>ジョ</t>
    </rPh>
    <phoneticPr fontId="2"/>
  </si>
  <si>
    <t>サンワークL事業所</t>
    <rPh sb="6" eb="9">
      <t>ジギョウショ</t>
    </rPh>
    <phoneticPr fontId="2"/>
  </si>
  <si>
    <t>就労サポートリーブ</t>
    <rPh sb="0" eb="2">
      <t>シュウロウ</t>
    </rPh>
    <phoneticPr fontId="2"/>
  </si>
  <si>
    <t>あきもとふぁーまーず</t>
  </si>
  <si>
    <t>アーアンドデイだいえい</t>
  </si>
  <si>
    <t>ほっとハートプラス</t>
  </si>
  <si>
    <t>ワイズホーム</t>
  </si>
  <si>
    <t>コスモス</t>
  </si>
  <si>
    <t>いんば学舎・オソロク倶楽部</t>
    <rPh sb="3" eb="4">
      <t>ガク</t>
    </rPh>
    <rPh sb="4" eb="5">
      <t>シャ</t>
    </rPh>
    <rPh sb="10" eb="13">
      <t>クラブ</t>
    </rPh>
    <phoneticPr fontId="2"/>
  </si>
  <si>
    <t>就職するなら明朗塾</t>
    <rPh sb="0" eb="2">
      <t>シュウショク</t>
    </rPh>
    <rPh sb="6" eb="8">
      <t>メイロウ</t>
    </rPh>
    <rPh sb="8" eb="9">
      <t>ジュク</t>
    </rPh>
    <phoneticPr fontId="2"/>
  </si>
  <si>
    <t>中里ワークホーム</t>
    <rPh sb="0" eb="2">
      <t>ナカザト</t>
    </rPh>
    <phoneticPr fontId="2"/>
  </si>
  <si>
    <t>桜が丘晴山苑</t>
    <rPh sb="0" eb="1">
      <t>サクラ</t>
    </rPh>
    <rPh sb="2" eb="3">
      <t>オカ</t>
    </rPh>
    <rPh sb="3" eb="4">
      <t>ハ</t>
    </rPh>
    <rPh sb="4" eb="5">
      <t>ヤマ</t>
    </rPh>
    <rPh sb="5" eb="6">
      <t>エン</t>
    </rPh>
    <phoneticPr fontId="2"/>
  </si>
  <si>
    <t>セルプ・しんゆう</t>
  </si>
  <si>
    <t>青い鳥</t>
  </si>
  <si>
    <t>シーモック</t>
  </si>
  <si>
    <t>カレンズ</t>
  </si>
  <si>
    <t>ふる里学舎きせつ館</t>
  </si>
  <si>
    <t>ワーカーズハウスぐらす</t>
  </si>
  <si>
    <t>山武市成東福祉作業所</t>
    <rPh sb="0" eb="3">
      <t>サンブシ</t>
    </rPh>
    <rPh sb="3" eb="5">
      <t>ナルトウ</t>
    </rPh>
    <rPh sb="5" eb="7">
      <t>フクシ</t>
    </rPh>
    <rPh sb="7" eb="9">
      <t>サギョウ</t>
    </rPh>
    <rPh sb="9" eb="10">
      <t>ジョ</t>
    </rPh>
    <phoneticPr fontId="2"/>
  </si>
  <si>
    <t>ワークアイ・船橋</t>
  </si>
  <si>
    <t>カメリアハウス</t>
  </si>
  <si>
    <t>茂原市心身障害者福祉作業所</t>
  </si>
  <si>
    <t>佐倉市よもぎの園指定管理者社会福祉法人愛光</t>
    <phoneticPr fontId="2"/>
  </si>
  <si>
    <t>タオ</t>
  </si>
  <si>
    <t>あゆみ会作業所</t>
  </si>
  <si>
    <t>館山憩いの家共同作業所</t>
  </si>
  <si>
    <t>ふくろう工房</t>
  </si>
  <si>
    <t>NPO法人コスモス大網ビレッジ</t>
  </si>
  <si>
    <t>流山こまぎ園</t>
  </si>
  <si>
    <t>大樹</t>
  </si>
  <si>
    <t>銀河舎</t>
  </si>
  <si>
    <t>もくまお</t>
    <phoneticPr fontId="2"/>
  </si>
  <si>
    <t>ステップ　ちば</t>
  </si>
  <si>
    <t>就労生活支援センター　トライアングル西千葉</t>
    <phoneticPr fontId="2"/>
  </si>
  <si>
    <t>ハンドワーク</t>
    <phoneticPr fontId="2"/>
  </si>
  <si>
    <t>ぽんぽこりん</t>
    <phoneticPr fontId="2"/>
  </si>
  <si>
    <t>はみんぐばあど</t>
    <phoneticPr fontId="2"/>
  </si>
  <si>
    <t>市川市フォルテ行徳</t>
    <phoneticPr fontId="2"/>
  </si>
  <si>
    <t>花の実園</t>
    <rPh sb="0" eb="1">
      <t>ハナ</t>
    </rPh>
    <rPh sb="2" eb="3">
      <t>ミ</t>
    </rPh>
    <rPh sb="3" eb="4">
      <t>エン</t>
    </rPh>
    <phoneticPr fontId="2"/>
  </si>
  <si>
    <t>生活援助センター　工房スノードロップ</t>
    <phoneticPr fontId="2"/>
  </si>
  <si>
    <t>福祉アシストワーク協会</t>
  </si>
  <si>
    <t>1to1船橋しごとサポートセンターりすたあと</t>
    <phoneticPr fontId="15"/>
  </si>
  <si>
    <t>オーヴェル</t>
  </si>
  <si>
    <t>はばたき職業センター</t>
    <rPh sb="4" eb="6">
      <t>ショクギョウ</t>
    </rPh>
    <phoneticPr fontId="2"/>
  </si>
  <si>
    <t>ラポール</t>
    <phoneticPr fontId="2"/>
  </si>
  <si>
    <t>ワーク・かなえ</t>
  </si>
  <si>
    <t>三芳ワークセンター</t>
    <rPh sb="0" eb="2">
      <t>ミヨシ</t>
    </rPh>
    <phoneticPr fontId="2"/>
  </si>
  <si>
    <t>ワークジョイまつどセンター</t>
    <phoneticPr fontId="2"/>
  </si>
  <si>
    <t>沼南育成園</t>
    <rPh sb="0" eb="2">
      <t>ショウナン</t>
    </rPh>
    <rPh sb="2" eb="5">
      <t>イクセイエン</t>
    </rPh>
    <phoneticPr fontId="2"/>
  </si>
  <si>
    <t>美南園</t>
    <rPh sb="0" eb="1">
      <t>ビ</t>
    </rPh>
    <rPh sb="1" eb="2">
      <t>ナン</t>
    </rPh>
    <rPh sb="2" eb="3">
      <t>エン</t>
    </rPh>
    <phoneticPr fontId="2"/>
  </si>
  <si>
    <t>野田市立あすなろ職業指導所</t>
  </si>
  <si>
    <t>はるか</t>
    <phoneticPr fontId="2"/>
  </si>
  <si>
    <t>ハピネス行徳</t>
    <rPh sb="4" eb="6">
      <t>ギョウトク</t>
    </rPh>
    <phoneticPr fontId="2"/>
  </si>
  <si>
    <t>おおばん</t>
    <phoneticPr fontId="2"/>
  </si>
  <si>
    <t>一松工房</t>
    <rPh sb="0" eb="1">
      <t>イチ</t>
    </rPh>
    <rPh sb="1" eb="2">
      <t>マツ</t>
    </rPh>
    <rPh sb="2" eb="4">
      <t>コウボウ</t>
    </rPh>
    <phoneticPr fontId="2"/>
  </si>
  <si>
    <t>らんまん</t>
  </si>
  <si>
    <t>第２レンコンの家</t>
  </si>
  <si>
    <t>第３レンコンの家</t>
  </si>
  <si>
    <t>らいおん工房</t>
    <rPh sb="4" eb="6">
      <t>コウボウ</t>
    </rPh>
    <phoneticPr fontId="2"/>
  </si>
  <si>
    <t>障がい福祉サービス事業所　こんぽーる</t>
    <rPh sb="0" eb="1">
      <t>ショウ</t>
    </rPh>
    <rPh sb="3" eb="5">
      <t>フクシ</t>
    </rPh>
    <rPh sb="9" eb="12">
      <t>ジギョウショ</t>
    </rPh>
    <phoneticPr fontId="2"/>
  </si>
  <si>
    <t>コッペ</t>
    <phoneticPr fontId="2"/>
  </si>
  <si>
    <t>つばさ</t>
    <phoneticPr fontId="2"/>
  </si>
  <si>
    <t>石陶房</t>
    <rPh sb="0" eb="1">
      <t>イシ</t>
    </rPh>
    <rPh sb="1" eb="2">
      <t>トウ</t>
    </rPh>
    <rPh sb="2" eb="3">
      <t>ボウ</t>
    </rPh>
    <phoneticPr fontId="2"/>
  </si>
  <si>
    <t>就労継続支援Ｂ型事業所　かりん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</si>
  <si>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あいらんど</t>
    <phoneticPr fontId="2"/>
  </si>
  <si>
    <t>ジョブハウス・もみの木</t>
    <phoneticPr fontId="2"/>
  </si>
  <si>
    <t>ふる里学舎木更津</t>
    <rPh sb="5" eb="8">
      <t>キサラヅ</t>
    </rPh>
    <phoneticPr fontId="2"/>
  </si>
  <si>
    <t>羽の郷</t>
    <rPh sb="0" eb="1">
      <t>ハ</t>
    </rPh>
    <rPh sb="2" eb="3">
      <t>サト</t>
    </rPh>
    <phoneticPr fontId="2"/>
  </si>
  <si>
    <t>ねむの里</t>
    <rPh sb="3" eb="4">
      <t>サト</t>
    </rPh>
    <phoneticPr fontId="2"/>
  </si>
  <si>
    <t>夢工房まごめざわ</t>
    <rPh sb="0" eb="1">
      <t>ユメ</t>
    </rPh>
    <rPh sb="1" eb="3">
      <t>コウボウ</t>
    </rPh>
    <phoneticPr fontId="2"/>
  </si>
  <si>
    <t>かたぐるま</t>
    <phoneticPr fontId="2"/>
  </si>
  <si>
    <t>地域作業所hana</t>
    <phoneticPr fontId="2"/>
  </si>
  <si>
    <t>木更津市あけぼの園</t>
    <rPh sb="0" eb="4">
      <t>キサラヅシ</t>
    </rPh>
    <rPh sb="8" eb="9">
      <t>エン</t>
    </rPh>
    <phoneticPr fontId="2"/>
  </si>
  <si>
    <t>わたの実</t>
    <rPh sb="3" eb="4">
      <t>ミ</t>
    </rPh>
    <phoneticPr fontId="2"/>
  </si>
  <si>
    <t>ワークセンター</t>
    <phoneticPr fontId="2"/>
  </si>
  <si>
    <t>浦安市障がい者福祉センター　就労継続支援Ｂ型事業所</t>
    <phoneticPr fontId="2"/>
  </si>
  <si>
    <t>障害者の就労促進事業所　みんなの家</t>
    <phoneticPr fontId="2"/>
  </si>
  <si>
    <t>千葉市療育センターいずみの家</t>
  </si>
  <si>
    <t>柏市立朋生園</t>
  </si>
  <si>
    <t>父の樹園</t>
    <rPh sb="0" eb="1">
      <t>チチ</t>
    </rPh>
    <rPh sb="2" eb="3">
      <t>キ</t>
    </rPh>
    <rPh sb="3" eb="4">
      <t>エン</t>
    </rPh>
    <phoneticPr fontId="2"/>
  </si>
  <si>
    <t>あすか園</t>
    <phoneticPr fontId="2"/>
  </si>
  <si>
    <t>笹川なずな工房</t>
  </si>
  <si>
    <t>柏市立青和園</t>
  </si>
  <si>
    <t>千葉光の村授産園</t>
  </si>
  <si>
    <t xml:space="preserve"> ｉ工房ｃ･ｓ･ｄ</t>
    <phoneticPr fontId="2"/>
  </si>
  <si>
    <t>ARUKU</t>
    <phoneticPr fontId="2"/>
  </si>
  <si>
    <t>カフェテラスエスレ</t>
    <phoneticPr fontId="2"/>
  </si>
  <si>
    <t>スクラム</t>
    <phoneticPr fontId="2"/>
  </si>
  <si>
    <t>たけのこ</t>
    <phoneticPr fontId="2"/>
  </si>
  <si>
    <t>ひまわり園</t>
    <phoneticPr fontId="2"/>
  </si>
  <si>
    <t>障害福祉サービス事業所まぁぶるひろ</t>
    <phoneticPr fontId="2"/>
  </si>
  <si>
    <t>めぐり</t>
    <phoneticPr fontId="2"/>
  </si>
  <si>
    <t>ワーク・ライフ まつさと</t>
    <phoneticPr fontId="2"/>
  </si>
  <si>
    <t>わたげワークス</t>
    <phoneticPr fontId="2"/>
  </si>
  <si>
    <t>一粒舎</t>
    <phoneticPr fontId="2"/>
  </si>
  <si>
    <t>市原市五井福祉作業所</t>
    <rPh sb="0" eb="3">
      <t>イチハラシ</t>
    </rPh>
    <phoneticPr fontId="2"/>
  </si>
  <si>
    <t>市原市三和福祉作業所</t>
    <phoneticPr fontId="2"/>
  </si>
  <si>
    <t>障がい者活動支援センター　通所部</t>
    <phoneticPr fontId="2"/>
  </si>
  <si>
    <t>青い空</t>
    <phoneticPr fontId="2"/>
  </si>
  <si>
    <t>多機能型事業所きらら</t>
    <phoneticPr fontId="2"/>
  </si>
  <si>
    <t>地域生活支援　大地</t>
    <phoneticPr fontId="2"/>
  </si>
  <si>
    <t>福祉施設　風の村</t>
    <phoneticPr fontId="2"/>
  </si>
  <si>
    <t>里見工房</t>
    <phoneticPr fontId="2"/>
  </si>
  <si>
    <t>ふれあい広場ひびき</t>
    <phoneticPr fontId="2"/>
  </si>
  <si>
    <t>ふれあいハウス</t>
    <phoneticPr fontId="2"/>
  </si>
  <si>
    <t>あさひの丘</t>
  </si>
  <si>
    <t>まあるい広場</t>
  </si>
  <si>
    <t>望みの門新生舎</t>
    <rPh sb="0" eb="1">
      <t>ノゾ</t>
    </rPh>
    <rPh sb="3" eb="4">
      <t>モン</t>
    </rPh>
    <rPh sb="4" eb="6">
      <t>シンセイ</t>
    </rPh>
    <rPh sb="6" eb="7">
      <t>シャ</t>
    </rPh>
    <phoneticPr fontId="2"/>
  </si>
  <si>
    <t>しおさい</t>
    <phoneticPr fontId="2"/>
  </si>
  <si>
    <t>ワルツ</t>
    <phoneticPr fontId="2"/>
  </si>
  <si>
    <t>のぞみ</t>
    <phoneticPr fontId="2"/>
  </si>
  <si>
    <t>けやき社会センター</t>
    <rPh sb="3" eb="5">
      <t>シャカイ</t>
    </rPh>
    <phoneticPr fontId="2"/>
  </si>
  <si>
    <t>匝瑳市就労支援事業所ほほえみ園</t>
    <rPh sb="0" eb="3">
      <t>ソウサシ</t>
    </rPh>
    <rPh sb="3" eb="5">
      <t>シュウロウ</t>
    </rPh>
    <rPh sb="5" eb="7">
      <t>シエン</t>
    </rPh>
    <rPh sb="7" eb="10">
      <t>ジギョウショ</t>
    </rPh>
    <rPh sb="14" eb="15">
      <t>エン</t>
    </rPh>
    <phoneticPr fontId="2"/>
  </si>
  <si>
    <t>南天の木</t>
    <rPh sb="0" eb="2">
      <t>ナンテン</t>
    </rPh>
    <rPh sb="3" eb="4">
      <t>キ</t>
    </rPh>
    <phoneticPr fontId="2"/>
  </si>
  <si>
    <t>地域作業所　和楽</t>
    <rPh sb="0" eb="2">
      <t>チイキ</t>
    </rPh>
    <rPh sb="2" eb="4">
      <t>サギョウ</t>
    </rPh>
    <rPh sb="4" eb="5">
      <t>ショ</t>
    </rPh>
    <rPh sb="6" eb="8">
      <t>ワラク</t>
    </rPh>
    <phoneticPr fontId="2"/>
  </si>
  <si>
    <t>鎌ヶ谷工房</t>
    <rPh sb="0" eb="3">
      <t>カマガヤ</t>
    </rPh>
    <rPh sb="3" eb="5">
      <t>コウボウ</t>
    </rPh>
    <phoneticPr fontId="2"/>
  </si>
  <si>
    <t>八街市障がい者就労支援事業所</t>
    <rPh sb="0" eb="3">
      <t>ヤチマタシ</t>
    </rPh>
    <rPh sb="3" eb="4">
      <t>ショウ</t>
    </rPh>
    <rPh sb="6" eb="7">
      <t>シャ</t>
    </rPh>
    <rPh sb="7" eb="9">
      <t>シュウロウ</t>
    </rPh>
    <rPh sb="9" eb="11">
      <t>シエン</t>
    </rPh>
    <rPh sb="11" eb="14">
      <t>ジギョウショ</t>
    </rPh>
    <phoneticPr fontId="2"/>
  </si>
  <si>
    <t>ぽけっと</t>
    <phoneticPr fontId="2"/>
  </si>
  <si>
    <t>キッチンせいしょう</t>
    <phoneticPr fontId="2"/>
  </si>
  <si>
    <t>流山市心身障害者福祉作業所さつき園</t>
    <rPh sb="0" eb="3">
      <t>ナガレヤマシ</t>
    </rPh>
    <rPh sb="3" eb="5">
      <t>シンシン</t>
    </rPh>
    <rPh sb="5" eb="8">
      <t>ショウガイシャ</t>
    </rPh>
    <rPh sb="8" eb="10">
      <t>フクシ</t>
    </rPh>
    <rPh sb="10" eb="12">
      <t>サギョウ</t>
    </rPh>
    <rPh sb="12" eb="13">
      <t>ショ</t>
    </rPh>
    <rPh sb="16" eb="17">
      <t>エン</t>
    </rPh>
    <phoneticPr fontId="2"/>
  </si>
  <si>
    <t>福祉支援の家　ビーいちかわ</t>
    <rPh sb="0" eb="2">
      <t>フクシ</t>
    </rPh>
    <rPh sb="2" eb="4">
      <t>シエン</t>
    </rPh>
    <rPh sb="5" eb="6">
      <t>イエ</t>
    </rPh>
    <phoneticPr fontId="2"/>
  </si>
  <si>
    <t>医療法人社団透光会ひだまり</t>
    <rPh sb="0" eb="2">
      <t>イリョウ</t>
    </rPh>
    <rPh sb="2" eb="4">
      <t>ホウジン</t>
    </rPh>
    <rPh sb="4" eb="6">
      <t>シャダン</t>
    </rPh>
    <rPh sb="6" eb="7">
      <t>トウ</t>
    </rPh>
    <rPh sb="7" eb="8">
      <t>コウ</t>
    </rPh>
    <rPh sb="8" eb="9">
      <t>カイ</t>
    </rPh>
    <phoneticPr fontId="2"/>
  </si>
  <si>
    <t>ぽらりす</t>
    <phoneticPr fontId="2"/>
  </si>
  <si>
    <t>ときわぎ工舎</t>
    <rPh sb="4" eb="5">
      <t>コウ</t>
    </rPh>
    <rPh sb="5" eb="6">
      <t>シャ</t>
    </rPh>
    <phoneticPr fontId="2"/>
  </si>
  <si>
    <t>なゆたぐりん</t>
    <phoneticPr fontId="2"/>
  </si>
  <si>
    <t>たぶだちの村・ふれあい通り</t>
    <rPh sb="5" eb="6">
      <t>ムラ</t>
    </rPh>
    <rPh sb="11" eb="12">
      <t>トオ</t>
    </rPh>
    <phoneticPr fontId="2"/>
  </si>
  <si>
    <t>青空協同組合</t>
    <rPh sb="0" eb="2">
      <t>アオゾラ</t>
    </rPh>
    <rPh sb="2" eb="4">
      <t>キョウドウ</t>
    </rPh>
    <rPh sb="4" eb="6">
      <t>クミアイ</t>
    </rPh>
    <phoneticPr fontId="2"/>
  </si>
  <si>
    <t>ゆり庵株式会社　わたつみ作業所</t>
  </si>
  <si>
    <t>コミュニティカフェ　れんげ＆ラッキーハウス</t>
    <phoneticPr fontId="2"/>
  </si>
  <si>
    <t>ひだまり</t>
    <phoneticPr fontId="2"/>
  </si>
  <si>
    <t>ヒバリワークショップ</t>
    <phoneticPr fontId="2"/>
  </si>
  <si>
    <t>就労継続支援B型　富浦作業所</t>
    <rPh sb="0" eb="2">
      <t>シュウロウ</t>
    </rPh>
    <rPh sb="2" eb="4">
      <t>ケイゾク</t>
    </rPh>
    <rPh sb="4" eb="6">
      <t>シエン</t>
    </rPh>
    <rPh sb="7" eb="8">
      <t>カタ</t>
    </rPh>
    <rPh sb="9" eb="10">
      <t>トミ</t>
    </rPh>
    <rPh sb="10" eb="11">
      <t>ウラ</t>
    </rPh>
    <rPh sb="11" eb="13">
      <t>サギョウ</t>
    </rPh>
    <rPh sb="13" eb="14">
      <t>ショ</t>
    </rPh>
    <phoneticPr fontId="2"/>
  </si>
  <si>
    <t>明日の種</t>
    <phoneticPr fontId="2"/>
  </si>
  <si>
    <t>多機能型事業所　すてっぷ</t>
    <phoneticPr fontId="2"/>
  </si>
  <si>
    <t>ワーク＆サポート すばる</t>
    <phoneticPr fontId="2"/>
  </si>
  <si>
    <t>花見川ワークサポート</t>
    <phoneticPr fontId="2"/>
  </si>
  <si>
    <t>自立支援センターマリン・ハウス</t>
    <phoneticPr fontId="2"/>
  </si>
  <si>
    <t>自立支援塾クリード北柏</t>
    <phoneticPr fontId="2"/>
  </si>
  <si>
    <t>手打職人集団むげん</t>
    <phoneticPr fontId="2"/>
  </si>
  <si>
    <t>羽の郷野田</t>
  </si>
  <si>
    <t>成田市のぞみの園</t>
  </si>
  <si>
    <t>就労継続支援B型事業所　みのり</t>
  </si>
  <si>
    <t>オリーブファームかずさ</t>
  </si>
  <si>
    <t>初石工房</t>
    <phoneticPr fontId="2"/>
  </si>
  <si>
    <t>鎌ケ谷市福祉作業所友和園</t>
  </si>
  <si>
    <t>ぽぴあ福祉作業センターふれあ</t>
  </si>
  <si>
    <t>みつばちワーク</t>
  </si>
  <si>
    <t>就労継続支援B型事業所　TERRA</t>
  </si>
  <si>
    <t>むうと</t>
  </si>
  <si>
    <t>佐倉福葉苑</t>
  </si>
  <si>
    <t>多機能型就労支援事業所ＳＵＮＦＬＯＷＥＲ</t>
  </si>
  <si>
    <t>就労継続支援B型事業所　あさひ工房</t>
  </si>
  <si>
    <t>ワークショップ茂原</t>
  </si>
  <si>
    <t>しいのみ園こころ</t>
  </si>
  <si>
    <t>羽の郷千葉</t>
  </si>
  <si>
    <t>かりん</t>
  </si>
  <si>
    <t>ろーずまりー</t>
  </si>
  <si>
    <t>そよ風ひろば　はぐくみ</t>
  </si>
  <si>
    <t>カフェ・ハーモニー</t>
  </si>
  <si>
    <t>とようみ工房</t>
  </si>
  <si>
    <t>のぞみワークショップ</t>
  </si>
  <si>
    <t>ワークショップ鎌取</t>
  </si>
  <si>
    <t>桜木</t>
  </si>
  <si>
    <t>大宮</t>
  </si>
  <si>
    <t>WITH US多機能型事業所</t>
  </si>
  <si>
    <t>かしの木園</t>
  </si>
  <si>
    <t>ぶろっさむ</t>
  </si>
  <si>
    <t>楓</t>
  </si>
  <si>
    <t>かにた作業所　エマオ</t>
  </si>
  <si>
    <t>就労継続支援B型事業所ポラリス</t>
  </si>
  <si>
    <t>タムの木</t>
  </si>
  <si>
    <t>hanahaco</t>
  </si>
  <si>
    <t>すてんぱれ今川</t>
  </si>
  <si>
    <t>多機能型事業所　I'llbe</t>
  </si>
  <si>
    <t>はーとやのパン</t>
  </si>
  <si>
    <t>おおえどの里</t>
  </si>
  <si>
    <t>たま工房</t>
  </si>
  <si>
    <t>多機能型事業所　いずみの家</t>
  </si>
  <si>
    <t>三愛ワークス</t>
  </si>
  <si>
    <t>わかたけ社会センター</t>
  </si>
  <si>
    <t>おおぞら園</t>
  </si>
  <si>
    <t>袖ヶ浦市作業所　うぐいす園</t>
  </si>
  <si>
    <t>第2こだま</t>
  </si>
  <si>
    <t>みちる園</t>
  </si>
  <si>
    <t>シェーネ・ルフト多機能型就労支援センター　シェーネシューレ</t>
  </si>
  <si>
    <t>西船橋ワークショップ</t>
  </si>
  <si>
    <t>おひさま</t>
  </si>
  <si>
    <t>ジョブファーム</t>
  </si>
  <si>
    <t>ぬくもりの里　オリーブ・クローバー</t>
  </si>
  <si>
    <t>里庵</t>
  </si>
  <si>
    <t>はーとBeat</t>
  </si>
  <si>
    <t>ワークハウス　憩いの里</t>
  </si>
  <si>
    <t>ワークショップかぶらぎ</t>
  </si>
  <si>
    <t>株式会社のんびり家　就労継続支援Ｂ型すたぁと</t>
  </si>
  <si>
    <t>美能</t>
  </si>
  <si>
    <t>和の輪</t>
  </si>
  <si>
    <t>就労継続支援B型事業所　愛's</t>
  </si>
  <si>
    <t>松戸地域福祉事業所　多機能型訓練事業所あじさい</t>
  </si>
  <si>
    <t>ワークアイ・ジョブサポート</t>
  </si>
  <si>
    <t>ワークわく・きよさと</t>
  </si>
  <si>
    <t>レーヴェン勝田台</t>
  </si>
  <si>
    <t>第４レンコンの家</t>
  </si>
  <si>
    <t>福祉事業部「結」</t>
  </si>
  <si>
    <t>ファームなかた</t>
  </si>
  <si>
    <t>障害者就労支援事業所よつ葉</t>
  </si>
  <si>
    <t>Ｆａｒｍ虹</t>
  </si>
  <si>
    <t>ウイング</t>
  </si>
  <si>
    <t>ふれあいサロンさくら</t>
  </si>
  <si>
    <t>ファインドリーム</t>
  </si>
  <si>
    <t>君津市福祉作業所ふたば園</t>
  </si>
  <si>
    <t>君津市福祉作業所ミツバ園</t>
  </si>
  <si>
    <t>ふる里学舎蔵波デイセンター</t>
  </si>
  <si>
    <t>オリーブ亥鼻福祉作業所</t>
  </si>
  <si>
    <t>オリーブ鎌取福祉作業所</t>
  </si>
  <si>
    <t>南八幡ワークス</t>
  </si>
  <si>
    <t>ふなばし工房</t>
  </si>
  <si>
    <t>みらい工芸館</t>
  </si>
  <si>
    <t>茗荷舎福祉作業所</t>
  </si>
  <si>
    <t>casaみなと</t>
  </si>
  <si>
    <t>ぶらんpoco</t>
  </si>
  <si>
    <t>ラプエ</t>
  </si>
  <si>
    <t>多機能型事業所マーレ</t>
  </si>
  <si>
    <t>就労継続支援Ｂ型カバの家</t>
  </si>
  <si>
    <t>プライアップ</t>
  </si>
  <si>
    <t>フレンズ九十九里</t>
  </si>
  <si>
    <t>就労継続支援B型事業所フォロー</t>
  </si>
  <si>
    <t>グッドライフ香取（みはる園）</t>
  </si>
  <si>
    <t>ワークス館山</t>
  </si>
  <si>
    <t>船橋市光風みどり園</t>
  </si>
  <si>
    <t>ピア宮敷第１工房</t>
  </si>
  <si>
    <t>すっぱぁふぁ～む</t>
  </si>
  <si>
    <t>就労支援事業所 ロイヤルファクトリー</t>
  </si>
  <si>
    <t>はる</t>
  </si>
  <si>
    <t>希望の橋</t>
  </si>
  <si>
    <t>クロス・スピリット</t>
    <phoneticPr fontId="2"/>
  </si>
  <si>
    <t>とぅくる</t>
  </si>
  <si>
    <t>ＡlonＡlonオーキッドガーデン</t>
  </si>
  <si>
    <t>工房かたくり</t>
  </si>
  <si>
    <t>総活躍　東習志野</t>
  </si>
  <si>
    <t>あおぞら事業所</t>
  </si>
  <si>
    <t>ハッピーワーク松戸</t>
  </si>
  <si>
    <t>就労継続支援Ｂ型　レリＢ</t>
  </si>
  <si>
    <t>ＦＡＣＴＯＲＹ</t>
  </si>
  <si>
    <t>総活躍　市原</t>
  </si>
  <si>
    <t>就労継続支援Ｂ型事業所　フォロー　第二事業所</t>
  </si>
  <si>
    <t>就労継続支援B型WARP</t>
  </si>
  <si>
    <t>マリア就労支援事業所</t>
  </si>
  <si>
    <t>カレッジ</t>
  </si>
  <si>
    <t>ベルサポ</t>
  </si>
  <si>
    <t>黄色いハンカチ</t>
  </si>
  <si>
    <t>シェファムフェア拓斗の森　安房勝山事業所</t>
  </si>
  <si>
    <t>円</t>
  </si>
  <si>
    <t>ブドウの実</t>
  </si>
  <si>
    <t>多機能型事業所　さいわい</t>
  </si>
  <si>
    <t>オンリーワン</t>
  </si>
  <si>
    <t>まんてん</t>
  </si>
  <si>
    <t>ふる里学舎高津</t>
  </si>
  <si>
    <t>ふる里学舎八千代</t>
  </si>
  <si>
    <t>チャレンジ国分</t>
  </si>
  <si>
    <t>あるば</t>
  </si>
  <si>
    <t>かんてら</t>
  </si>
  <si>
    <t>野田市関宿心身障がい者福祉作業所</t>
  </si>
  <si>
    <t>ぺジーブル柏</t>
  </si>
  <si>
    <t>鴨川市福祉作業所</t>
  </si>
  <si>
    <t>ワークショップ四街道</t>
  </si>
  <si>
    <t>第２紙好き工房空と海</t>
  </si>
  <si>
    <t>栗源第一薪炭供給所</t>
  </si>
  <si>
    <t>就労継続支援Ｂ型事業所　杜の家なりた</t>
  </si>
  <si>
    <t>就労継続支援Ｂ型事業所リード</t>
  </si>
  <si>
    <t>就労継続支援Ｂ型　すまいる</t>
  </si>
  <si>
    <t>花のエンゼル</t>
  </si>
  <si>
    <t>にっこりえがお</t>
  </si>
  <si>
    <t>就労継続支援Ｂ型事業所ふわふわＢ</t>
  </si>
  <si>
    <t>ろーたすＳＥＩＪＩＮ</t>
  </si>
  <si>
    <t>大和田工房</t>
  </si>
  <si>
    <t>あるま</t>
  </si>
  <si>
    <t>-</t>
    <phoneticPr fontId="2"/>
  </si>
  <si>
    <t>-</t>
  </si>
  <si>
    <t>千葉県</t>
    <rPh sb="0" eb="3">
      <t>チバケン</t>
    </rPh>
    <phoneticPr fontId="2"/>
  </si>
  <si>
    <t>目標工賃額
（Ｒ1）</t>
  </si>
  <si>
    <t>目標工賃額
（Ｒ2）</t>
  </si>
  <si>
    <t>サービスの提供状況</t>
    <rPh sb="5" eb="7">
      <t>テイキョウ</t>
    </rPh>
    <rPh sb="7" eb="9">
      <t>ジョウキョウ</t>
    </rPh>
    <phoneticPr fontId="2"/>
  </si>
  <si>
    <t>農福連携</t>
    <rPh sb="0" eb="1">
      <t>ノウ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</si>
  <si>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</si>
  <si>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実施状況</t>
    <rPh sb="0" eb="2">
      <t>ジッシ</t>
    </rPh>
    <rPh sb="2" eb="4">
      <t>ジョウキョウ</t>
    </rPh>
    <phoneticPr fontId="2"/>
  </si>
  <si>
    <t>収入の割合（％）</t>
    <rPh sb="0" eb="2">
      <t>シュウニュウ</t>
    </rPh>
    <rPh sb="3" eb="5">
      <t>ワリアイ</t>
    </rPh>
    <phoneticPr fontId="2"/>
  </si>
  <si>
    <t>○</t>
  </si>
  <si>
    <t>千葉県</t>
    <rPh sb="0" eb="3">
      <t>チバケン</t>
    </rPh>
    <phoneticPr fontId="2"/>
  </si>
  <si>
    <t>ワンネス市川</t>
  </si>
  <si>
    <t>ワンネス市川</t>
    <phoneticPr fontId="2"/>
  </si>
  <si>
    <t>アレッタ</t>
  </si>
  <si>
    <t>アレッタ</t>
    <phoneticPr fontId="2"/>
  </si>
  <si>
    <t>エナベル松戸</t>
    <rPh sb="4" eb="6">
      <t>マツド</t>
    </rPh>
    <phoneticPr fontId="2"/>
  </si>
  <si>
    <t>リンクアップ津田沼</t>
    <rPh sb="6" eb="9">
      <t>ツダヌマ</t>
    </rPh>
    <phoneticPr fontId="2"/>
  </si>
  <si>
    <t>あらた稲毛海岸事業所</t>
    <rPh sb="3" eb="5">
      <t>イナゲ</t>
    </rPh>
    <rPh sb="5" eb="7">
      <t>カイガン</t>
    </rPh>
    <rPh sb="7" eb="10">
      <t>ジギョウショ</t>
    </rPh>
    <phoneticPr fontId="2"/>
  </si>
  <si>
    <t>タカラワークサポート</t>
  </si>
  <si>
    <t>タカラワークサポート</t>
    <phoneticPr fontId="2"/>
  </si>
  <si>
    <t>アークサポート</t>
  </si>
  <si>
    <t>アークサポート</t>
    <phoneticPr fontId="2"/>
  </si>
  <si>
    <t>ドリカムサポート新松戸第二支店</t>
    <rPh sb="11" eb="13">
      <t>ダイニ</t>
    </rPh>
    <rPh sb="13" eb="15">
      <t>シテン</t>
    </rPh>
    <phoneticPr fontId="2"/>
  </si>
  <si>
    <t>ファーストステップ事業所</t>
    <rPh sb="9" eb="12">
      <t>ジギョウショ</t>
    </rPh>
    <phoneticPr fontId="2"/>
  </si>
  <si>
    <t>M工房　木更津</t>
    <rPh sb="1" eb="3">
      <t>コウボウ</t>
    </rPh>
    <rPh sb="4" eb="7">
      <t>キサラヅ</t>
    </rPh>
    <phoneticPr fontId="2"/>
  </si>
  <si>
    <t>BROTHER　五井</t>
    <rPh sb="8" eb="10">
      <t>ゴイ</t>
    </rPh>
    <phoneticPr fontId="2"/>
  </si>
  <si>
    <t>やさしい心</t>
    <rPh sb="4" eb="5">
      <t>ココロ</t>
    </rPh>
    <phoneticPr fontId="2"/>
  </si>
  <si>
    <t>未回答</t>
    <rPh sb="0" eb="3">
      <t>ミカイトウ</t>
    </rPh>
    <phoneticPr fontId="2"/>
  </si>
  <si>
    <t>2018/7/1　未回答</t>
    <rPh sb="9" eb="12">
      <t>ミカイトウ</t>
    </rPh>
    <phoneticPr fontId="2"/>
  </si>
  <si>
    <t>2018/5/1　未回答</t>
    <rPh sb="9" eb="12">
      <t>ミカイトウ</t>
    </rPh>
    <phoneticPr fontId="2"/>
  </si>
  <si>
    <t>2019/2/1　未回答</t>
    <rPh sb="9" eb="12">
      <t>ミカイトウ</t>
    </rPh>
    <phoneticPr fontId="2"/>
  </si>
  <si>
    <t>2019/1/1　未回答</t>
    <rPh sb="9" eb="12">
      <t>ミカイトウ</t>
    </rPh>
    <phoneticPr fontId="2"/>
  </si>
  <si>
    <t>2019/4/1　未回答</t>
    <rPh sb="9" eb="12">
      <t>ミカイトウ</t>
    </rPh>
    <phoneticPr fontId="2"/>
  </si>
  <si>
    <t>合同会社Ｌａ　ｖｉｅ</t>
    <phoneticPr fontId="2"/>
  </si>
  <si>
    <t>就労支援センターはぁと流山</t>
    <phoneticPr fontId="2"/>
  </si>
  <si>
    <t>あっぷる</t>
    <phoneticPr fontId="2"/>
  </si>
  <si>
    <t>アトリの丘</t>
    <phoneticPr fontId="2"/>
  </si>
  <si>
    <t>夢工場作業所</t>
    <phoneticPr fontId="2"/>
  </si>
  <si>
    <t>オリーブ轟</t>
    <phoneticPr fontId="2"/>
  </si>
  <si>
    <t>じょぶ・さくさべ</t>
    <phoneticPr fontId="2"/>
  </si>
  <si>
    <t>ジョブシティパートナーズＤｕｏ</t>
    <phoneticPr fontId="2"/>
  </si>
  <si>
    <t>サポートセンター『BIRD』袖ケ浦</t>
    <phoneticPr fontId="2"/>
  </si>
  <si>
    <t>プレジール秋桜</t>
    <phoneticPr fontId="2"/>
  </si>
  <si>
    <t>ぽりりずむ</t>
    <phoneticPr fontId="2"/>
  </si>
  <si>
    <t>メロディーフラッグ</t>
    <phoneticPr fontId="2"/>
  </si>
  <si>
    <t>ライジング</t>
    <phoneticPr fontId="2"/>
  </si>
  <si>
    <t>みらいキャリアサポート印西牧の原</t>
    <phoneticPr fontId="2"/>
  </si>
  <si>
    <t>わくわくはっぴー本棚</t>
    <phoneticPr fontId="2"/>
  </si>
  <si>
    <t>キラナ</t>
    <phoneticPr fontId="2"/>
  </si>
  <si>
    <t>がんば夢茶房</t>
    <phoneticPr fontId="2"/>
  </si>
  <si>
    <t>障がい者就労・生活さぽーとピース</t>
    <phoneticPr fontId="2"/>
  </si>
  <si>
    <t>ひなげし</t>
    <phoneticPr fontId="2"/>
  </si>
  <si>
    <t>ぼくらの家</t>
    <phoneticPr fontId="2"/>
  </si>
  <si>
    <t>はつらつ道場（オリーブ轟）</t>
    <rPh sb="4" eb="6">
      <t>ドウジョウ</t>
    </rPh>
    <rPh sb="11" eb="12">
      <t>トドロキ</t>
    </rPh>
    <phoneticPr fontId="2"/>
  </si>
  <si>
    <t>アビリティーサービス</t>
    <phoneticPr fontId="2"/>
  </si>
  <si>
    <t>○</t>
    <phoneticPr fontId="2"/>
  </si>
  <si>
    <r>
      <t>2</t>
    </r>
    <r>
      <rPr>
        <sz val="11"/>
        <rFont val="ＭＳ Ｐゴシック"/>
        <family val="3"/>
        <charset val="128"/>
      </rPr>
      <t>019/3/28廃止</t>
    </r>
    <rPh sb="9" eb="11">
      <t>ハイシ</t>
    </rPh>
    <phoneticPr fontId="2"/>
  </si>
  <si>
    <t>TODAY亀岡</t>
    <phoneticPr fontId="2"/>
  </si>
  <si>
    <t>Ａｌｂａ千葉</t>
    <phoneticPr fontId="2"/>
  </si>
  <si>
    <t>千葉市　あけぼの園</t>
    <rPh sb="0" eb="2">
      <t>チバ</t>
    </rPh>
    <rPh sb="2" eb="3">
      <t>シ</t>
    </rPh>
    <rPh sb="8" eb="9">
      <t>エン</t>
    </rPh>
    <phoneticPr fontId="2"/>
  </si>
  <si>
    <t>豆のちから</t>
    <phoneticPr fontId="2"/>
  </si>
  <si>
    <t>みらいず</t>
  </si>
  <si>
    <t>ラポール・ほのか</t>
    <phoneticPr fontId="2"/>
  </si>
  <si>
    <t>はっぴぃマウス</t>
    <phoneticPr fontId="2"/>
  </si>
  <si>
    <r>
      <t>H</t>
    </r>
    <r>
      <rPr>
        <sz val="11"/>
        <rFont val="ＭＳ Ｐゴシック"/>
        <family val="3"/>
        <charset val="128"/>
      </rPr>
      <t>30/9/30廃止</t>
    </r>
    <rPh sb="8" eb="10">
      <t>ハイシ</t>
    </rPh>
    <phoneticPr fontId="2"/>
  </si>
  <si>
    <t>ぴあ　ふぁくとり</t>
    <phoneticPr fontId="2"/>
  </si>
  <si>
    <t>代宿地域支援ｾﾝﾀｰ第二けやき</t>
  </si>
  <si>
    <t>陽だまり市場</t>
  </si>
  <si>
    <t>さざなみ</t>
  </si>
  <si>
    <t>就労継続支援B型「紙ふうせん」</t>
  </si>
  <si>
    <t>コレット</t>
    <phoneticPr fontId="2"/>
  </si>
  <si>
    <t>ペーターの丘</t>
    <phoneticPr fontId="2"/>
  </si>
  <si>
    <r>
      <t>H</t>
    </r>
    <r>
      <rPr>
        <sz val="11"/>
        <rFont val="ＭＳ Ｐゴシック"/>
        <family val="3"/>
        <charset val="128"/>
      </rPr>
      <t>30.12月廃止</t>
    </r>
    <rPh sb="6" eb="7">
      <t>ガツ</t>
    </rPh>
    <rPh sb="7" eb="9">
      <t>ハイシ</t>
    </rPh>
    <phoneticPr fontId="2"/>
  </si>
  <si>
    <t>でい・さくさべ</t>
    <phoneticPr fontId="2"/>
  </si>
  <si>
    <r>
      <t>H</t>
    </r>
    <r>
      <rPr>
        <sz val="11"/>
        <rFont val="ＭＳ Ｐゴシック"/>
        <family val="3"/>
        <charset val="128"/>
      </rPr>
      <t>30.7月廃止</t>
    </r>
    <rPh sb="5" eb="6">
      <t>ガツ</t>
    </rPh>
    <rPh sb="6" eb="8">
      <t>ハイシ</t>
    </rPh>
    <phoneticPr fontId="2"/>
  </si>
  <si>
    <t>NPO法人カフェ・バルコニー</t>
    <phoneticPr fontId="2"/>
  </si>
  <si>
    <t>障害福祉サービス事業所ちばりよ～</t>
    <phoneticPr fontId="2"/>
  </si>
  <si>
    <r>
      <t>H</t>
    </r>
    <r>
      <rPr>
        <sz val="11"/>
        <rFont val="ＭＳ Ｐゴシック"/>
        <family val="3"/>
        <charset val="128"/>
      </rPr>
      <t>31.3月廃止</t>
    </r>
    <rPh sb="5" eb="6">
      <t>ガツ</t>
    </rPh>
    <rPh sb="6" eb="8">
      <t>ハイシ</t>
    </rPh>
    <phoneticPr fontId="2"/>
  </si>
  <si>
    <t>就労支援施設かけはし</t>
  </si>
  <si>
    <t>福祉支援の家　ビーふらっと</t>
  </si>
  <si>
    <t>燈里</t>
  </si>
  <si>
    <t>ぽぴあ仕事センターライズ</t>
    <phoneticPr fontId="2"/>
  </si>
  <si>
    <t>H30.7月廃止</t>
    <rPh sb="5" eb="6">
      <t>ガツ</t>
    </rPh>
    <rPh sb="6" eb="8">
      <t>ハイシ</t>
    </rPh>
    <phoneticPr fontId="2"/>
  </si>
  <si>
    <t>大久保学園　代宿地域支援センター　ジョブくらなみ</t>
    <phoneticPr fontId="2"/>
  </si>
  <si>
    <r>
      <t>H</t>
    </r>
    <r>
      <rPr>
        <sz val="11"/>
        <rFont val="ＭＳ Ｐゴシック"/>
        <family val="3"/>
        <charset val="128"/>
      </rPr>
      <t>30.4月廃止</t>
    </r>
    <rPh sb="5" eb="6">
      <t>ガツ</t>
    </rPh>
    <rPh sb="6" eb="8">
      <t>ハイシ</t>
    </rPh>
    <phoneticPr fontId="2"/>
  </si>
  <si>
    <t>メープル・レンコン</t>
    <phoneticPr fontId="2"/>
  </si>
  <si>
    <t>H30.11月廃止</t>
    <rPh sb="6" eb="7">
      <t>ガツ</t>
    </rPh>
    <rPh sb="7" eb="9">
      <t>ハイシ</t>
    </rPh>
    <phoneticPr fontId="2"/>
  </si>
  <si>
    <t>総活躍松戸</t>
  </si>
  <si>
    <t>フォレストエコー森んち</t>
    <phoneticPr fontId="2"/>
  </si>
  <si>
    <t>フレンズ九十九里</t>
    <phoneticPr fontId="2"/>
  </si>
  <si>
    <t>Ｊ－box　おおたかの森</t>
    <phoneticPr fontId="2"/>
  </si>
  <si>
    <t>H30.4月廃止</t>
    <rPh sb="5" eb="6">
      <t>ガツ</t>
    </rPh>
    <rPh sb="6" eb="8">
      <t>ハイシ</t>
    </rPh>
    <phoneticPr fontId="2"/>
  </si>
  <si>
    <t>ジョブスクラブ・フローラ</t>
    <phoneticPr fontId="2"/>
  </si>
  <si>
    <t>就労継続支援Ｂ型事業所アート工房優</t>
    <phoneticPr fontId="2"/>
  </si>
  <si>
    <t>H31.4月廃止</t>
    <rPh sb="5" eb="6">
      <t>ガツ</t>
    </rPh>
    <rPh sb="6" eb="8">
      <t>ハイシ</t>
    </rPh>
    <phoneticPr fontId="2"/>
  </si>
  <si>
    <t>多機能型事業所　かめかめ</t>
    <phoneticPr fontId="2"/>
  </si>
  <si>
    <t>H31.2月廃止</t>
    <rPh sb="5" eb="6">
      <t>ガツ</t>
    </rPh>
    <rPh sb="6" eb="8">
      <t>ハイシ</t>
    </rPh>
    <phoneticPr fontId="2"/>
  </si>
  <si>
    <t>就労継続支援Ｂ型事業所ＴＯＤＡＹ都町</t>
  </si>
  <si>
    <t>からは～い</t>
  </si>
  <si>
    <t>ＷＯＲＫ　ＳＴＡＴＩＯＮ　りべるたす</t>
  </si>
  <si>
    <t>就労継続支援Ｂ型事業所　ナイン</t>
  </si>
  <si>
    <t>就労定着支援あいのて</t>
  </si>
  <si>
    <t>総活躍　八千代</t>
  </si>
  <si>
    <t>総活躍　鎌ヶ谷</t>
  </si>
  <si>
    <t>総活躍　野田</t>
  </si>
  <si>
    <t>クロスロード東金</t>
  </si>
  <si>
    <t>訓練サポートセンターライフ野田</t>
  </si>
  <si>
    <t>就労継続支援Ｂ型事業所　Ｌａｕｇｈｔｅｒｓ</t>
  </si>
  <si>
    <t>あじさい工房</t>
  </si>
  <si>
    <t>さんさんbe</t>
    <phoneticPr fontId="2"/>
  </si>
  <si>
    <t>追加</t>
    <rPh sb="0" eb="2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</si>
</sst>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0.0%"/>
    <numFmt numFmtId="181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10"/>
      <name val="Courier New"/>
      <family val="3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7" fillId="0" borderId="0">
      <alignment vertical="center"/>
    </xf>
  </cellStyleXfs>
  <cellXfs count="3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17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 shrinkToFit="1"/>
    </xf>
    <xf numFmtId="179" fontId="4" fillId="0" borderId="1" xfId="2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177" fontId="0" fillId="0" borderId="1" xfId="1" applyNumberFormat="1" applyFont="1" applyFill="1" applyBorder="1" applyAlignment="1" applyProtection="1">
      <alignment vertical="center"/>
    </xf>
    <xf numFmtId="180" fontId="0" fillId="0" borderId="1" xfId="1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horizontal="right" vertical="center"/>
    </xf>
    <xf numFmtId="177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179" fontId="1" fillId="0" borderId="0" xfId="0" applyNumberFormat="1" applyFont="1" applyAlignment="1">
      <alignment horizontal="right" vertical="center"/>
    </xf>
    <xf numFmtId="0" fontId="0" fillId="4" borderId="4" xfId="0" applyFill="1" applyBorder="1" applyAlignment="1">
      <alignment vertical="center" shrinkToFit="1"/>
    </xf>
    <xf numFmtId="177" fontId="0" fillId="0" borderId="0" xfId="0" applyNumberFormat="1" applyAlignment="1">
      <alignment horizontal="right" vertical="center"/>
    </xf>
    <xf numFmtId="0" fontId="0" fillId="0" borderId="5" xfId="0" applyBorder="1" applyAlignment="1">
      <alignment horizontal="center" vertical="center" shrinkToFit="1"/>
    </xf>
    <xf numFmtId="179" fontId="0" fillId="0" borderId="5" xfId="0" applyNumberFormat="1" applyBorder="1">
      <alignment vertical="center"/>
    </xf>
    <xf numFmtId="177" fontId="1" fillId="0" borderId="7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shrinkToFit="1"/>
    </xf>
    <xf numFmtId="177" fontId="1" fillId="0" borderId="10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0" fillId="0" borderId="6" xfId="0" applyNumberFormat="1" applyBorder="1">
      <alignment vertical="center"/>
    </xf>
    <xf numFmtId="177" fontId="0" fillId="0" borderId="7" xfId="0" applyNumberFormat="1" applyBorder="1">
      <alignment vertical="center"/>
    </xf>
    <xf numFmtId="179" fontId="0" fillId="0" borderId="11" xfId="0" applyNumberFormat="1" applyBorder="1">
      <alignment vertical="center"/>
    </xf>
    <xf numFmtId="177" fontId="1" fillId="0" borderId="12" xfId="0" applyNumberFormat="1" applyFont="1" applyBorder="1">
      <alignment vertical="center"/>
    </xf>
    <xf numFmtId="177" fontId="0" fillId="4" borderId="13" xfId="0" applyNumberFormat="1" applyFill="1" applyBorder="1" applyAlignment="1">
      <alignment horizontal="center" vertical="center" shrinkToFit="1"/>
    </xf>
    <xf numFmtId="177" fontId="0" fillId="5" borderId="14" xfId="0" applyNumberFormat="1" applyFill="1" applyBorder="1" applyAlignment="1">
      <alignment horizontal="center" vertical="center" shrinkToFit="1"/>
    </xf>
    <xf numFmtId="177" fontId="0" fillId="5" borderId="15" xfId="0" applyNumberFormat="1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177" fontId="0" fillId="6" borderId="17" xfId="0" applyNumberFormat="1" applyFill="1" applyBorder="1" applyAlignment="1">
      <alignment horizontal="center" vertical="center" shrinkToFit="1"/>
    </xf>
    <xf numFmtId="177" fontId="0" fillId="6" borderId="15" xfId="0" applyNumberFormat="1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 shrinkToFit="1"/>
    </xf>
    <xf numFmtId="177" fontId="1" fillId="0" borderId="18" xfId="0" applyNumberFormat="1" applyFont="1" applyBorder="1">
      <alignment vertical="center"/>
    </xf>
    <xf numFmtId="177" fontId="1" fillId="0" borderId="19" xfId="0" applyNumberFormat="1" applyFont="1" applyBorder="1">
      <alignment vertical="center"/>
    </xf>
    <xf numFmtId="177" fontId="1" fillId="0" borderId="20" xfId="0" applyNumberFormat="1" applyFont="1" applyBorder="1">
      <alignment vertical="center"/>
    </xf>
    <xf numFmtId="177" fontId="0" fillId="0" borderId="19" xfId="0" applyNumberFormat="1" applyBorder="1">
      <alignment vertical="center"/>
    </xf>
    <xf numFmtId="177" fontId="1" fillId="0" borderId="19" xfId="0" applyNumberFormat="1" applyFont="1" applyBorder="1" applyAlignment="1">
      <alignment horizontal="center" vertical="center" shrinkToFit="1"/>
    </xf>
    <xf numFmtId="177" fontId="1" fillId="0" borderId="20" xfId="0" applyNumberFormat="1" applyFont="1" applyBorder="1" applyAlignment="1">
      <alignment horizontal="center" vertical="center" shrinkToFit="1"/>
    </xf>
    <xf numFmtId="177" fontId="1" fillId="0" borderId="21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0" fillId="0" borderId="21" xfId="0" applyNumberFormat="1" applyBorder="1">
      <alignment vertical="center"/>
    </xf>
    <xf numFmtId="177" fontId="0" fillId="0" borderId="22" xfId="0" applyNumberFormat="1" applyBorder="1">
      <alignment vertical="center"/>
    </xf>
    <xf numFmtId="179" fontId="0" fillId="0" borderId="23" xfId="0" applyNumberFormat="1" applyBorder="1">
      <alignment vertical="center"/>
    </xf>
    <xf numFmtId="177" fontId="1" fillId="0" borderId="24" xfId="0" applyNumberFormat="1" applyFont="1" applyBorder="1" applyAlignment="1">
      <alignment horizontal="center" vertical="center" shrinkToFit="1"/>
    </xf>
    <xf numFmtId="177" fontId="1" fillId="0" borderId="25" xfId="0" applyNumberFormat="1" applyFont="1" applyBorder="1" applyAlignment="1">
      <alignment horizontal="center" vertical="center" shrinkToFit="1"/>
    </xf>
    <xf numFmtId="177" fontId="1" fillId="0" borderId="26" xfId="0" applyNumberFormat="1" applyFont="1" applyBorder="1" applyAlignment="1">
      <alignment horizontal="center" vertical="center" shrinkToFit="1"/>
    </xf>
    <xf numFmtId="42" fontId="9" fillId="0" borderId="19" xfId="0" applyNumberFormat="1" applyFont="1" applyBorder="1" applyAlignment="1">
      <alignment horizontal="center" vertical="center" wrapText="1" shrinkToFit="1"/>
    </xf>
    <xf numFmtId="42" fontId="9" fillId="0" borderId="20" xfId="0" applyNumberFormat="1" applyFont="1" applyBorder="1" applyAlignment="1">
      <alignment horizontal="center" vertical="center" wrapText="1" shrinkToFit="1"/>
    </xf>
    <xf numFmtId="42" fontId="9" fillId="0" borderId="21" xfId="0" applyNumberFormat="1" applyFont="1" applyBorder="1" applyAlignment="1">
      <alignment horizontal="center" vertical="center" wrapText="1" shrinkToFit="1"/>
    </xf>
    <xf numFmtId="42" fontId="9" fillId="0" borderId="22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shrinkToFit="1"/>
    </xf>
    <xf numFmtId="177" fontId="1" fillId="0" borderId="20" xfId="0" applyNumberFormat="1" applyFont="1" applyBorder="1" applyAlignment="1">
      <alignment vertical="center" shrinkToFit="1"/>
    </xf>
    <xf numFmtId="177" fontId="1" fillId="0" borderId="7" xfId="0" applyNumberFormat="1" applyFont="1" applyBorder="1" applyAlignment="1">
      <alignment vertical="center" shrinkToFit="1"/>
    </xf>
    <xf numFmtId="177" fontId="1" fillId="0" borderId="9" xfId="0" applyNumberFormat="1" applyFont="1" applyBorder="1" applyAlignment="1">
      <alignment vertical="center" shrinkToFit="1"/>
    </xf>
    <xf numFmtId="38" fontId="9" fillId="0" borderId="6" xfId="2" applyFont="1" applyFill="1" applyBorder="1" applyAlignment="1">
      <alignment vertical="center" wrapText="1" shrinkToFit="1"/>
    </xf>
    <xf numFmtId="38" fontId="9" fillId="0" borderId="7" xfId="2" applyFont="1" applyFill="1" applyBorder="1" applyAlignment="1">
      <alignment vertical="center" wrapText="1" shrinkToFit="1"/>
    </xf>
    <xf numFmtId="38" fontId="9" fillId="0" borderId="21" xfId="2" applyFont="1" applyFill="1" applyBorder="1" applyAlignment="1">
      <alignment vertical="center" wrapText="1"/>
    </xf>
    <xf numFmtId="38" fontId="9" fillId="0" borderId="22" xfId="2" applyFont="1" applyFill="1" applyBorder="1" applyAlignment="1">
      <alignment vertical="center" wrapText="1"/>
    </xf>
    <xf numFmtId="177" fontId="1" fillId="0" borderId="43" xfId="0" applyNumberFormat="1" applyFont="1" applyBorder="1">
      <alignment vertical="center"/>
    </xf>
    <xf numFmtId="177" fontId="1" fillId="0" borderId="41" xfId="0" applyNumberFormat="1" applyFont="1" applyBorder="1">
      <alignment vertical="center"/>
    </xf>
    <xf numFmtId="177" fontId="1" fillId="0" borderId="42" xfId="0" applyNumberFormat="1" applyFont="1" applyBorder="1">
      <alignment vertical="center"/>
    </xf>
    <xf numFmtId="177" fontId="0" fillId="0" borderId="41" xfId="0" applyNumberFormat="1" applyBorder="1">
      <alignment vertical="center"/>
    </xf>
    <xf numFmtId="177" fontId="1" fillId="0" borderId="41" xfId="0" applyNumberFormat="1" applyFont="1" applyBorder="1" applyAlignment="1">
      <alignment horizontal="center" vertical="center" shrinkToFit="1"/>
    </xf>
    <xf numFmtId="177" fontId="1" fillId="0" borderId="42" xfId="0" applyNumberFormat="1" applyFont="1" applyBorder="1" applyAlignment="1">
      <alignment horizontal="center" vertical="center" shrinkToFit="1"/>
    </xf>
    <xf numFmtId="177" fontId="1" fillId="0" borderId="42" xfId="0" applyNumberFormat="1" applyFont="1" applyBorder="1" applyAlignment="1">
      <alignment vertical="center" shrinkToFit="1"/>
    </xf>
    <xf numFmtId="42" fontId="9" fillId="0" borderId="41" xfId="0" applyNumberFormat="1" applyFont="1" applyBorder="1" applyAlignment="1">
      <alignment horizontal="center" vertical="center" wrapText="1" shrinkToFit="1"/>
    </xf>
    <xf numFmtId="42" fontId="9" fillId="0" borderId="42" xfId="0" applyNumberFormat="1" applyFont="1" applyBorder="1" applyAlignment="1">
      <alignment horizontal="center" vertical="center" wrapText="1" shrinkToFit="1"/>
    </xf>
    <xf numFmtId="177" fontId="1" fillId="0" borderId="44" xfId="0" applyNumberFormat="1" applyFont="1" applyBorder="1">
      <alignment vertical="center"/>
    </xf>
    <xf numFmtId="177" fontId="1" fillId="0" borderId="45" xfId="0" applyNumberFormat="1" applyFont="1" applyBorder="1">
      <alignment vertical="center"/>
    </xf>
    <xf numFmtId="179" fontId="0" fillId="0" borderId="46" xfId="0" applyNumberFormat="1" applyBorder="1">
      <alignment vertical="center"/>
    </xf>
    <xf numFmtId="177" fontId="0" fillId="0" borderId="44" xfId="0" applyNumberFormat="1" applyBorder="1">
      <alignment vertical="center"/>
    </xf>
    <xf numFmtId="0" fontId="4" fillId="0" borderId="1" xfId="0" applyFont="1" applyBorder="1" applyAlignment="1">
      <alignment horizontal="right" vertical="center"/>
    </xf>
    <xf numFmtId="177" fontId="4" fillId="0" borderId="48" xfId="0" applyNumberFormat="1" applyFont="1" applyBorder="1">
      <alignment vertical="center"/>
    </xf>
    <xf numFmtId="177" fontId="4" fillId="0" borderId="21" xfId="0" applyNumberFormat="1" applyFont="1" applyBorder="1">
      <alignment vertical="center"/>
    </xf>
    <xf numFmtId="177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7" fontId="4" fillId="0" borderId="49" xfId="0" applyNumberFormat="1" applyFont="1" applyBorder="1" applyAlignment="1">
      <alignment horizontal="right" vertical="center"/>
    </xf>
    <xf numFmtId="177" fontId="1" fillId="0" borderId="4" xfId="0" applyNumberFormat="1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 shrinkToFit="1"/>
    </xf>
    <xf numFmtId="0" fontId="0" fillId="0" borderId="7" xfId="0" applyBorder="1">
      <alignment vertical="center"/>
    </xf>
    <xf numFmtId="0" fontId="0" fillId="0" borderId="7" xfId="0" applyBorder="1" applyAlignment="1">
      <alignment horizontal="left" vertical="center" shrinkToFit="1"/>
    </xf>
    <xf numFmtId="177" fontId="1" fillId="0" borderId="50" xfId="0" applyNumberFormat="1" applyFont="1" applyBorder="1" applyAlignment="1">
      <alignment horizontal="right" vertical="center"/>
    </xf>
    <xf numFmtId="177" fontId="1" fillId="0" borderId="51" xfId="0" applyNumberFormat="1" applyFont="1" applyBorder="1" applyAlignment="1">
      <alignment horizontal="right" vertical="center"/>
    </xf>
    <xf numFmtId="177" fontId="1" fillId="0" borderId="52" xfId="0" applyNumberFormat="1" applyFont="1" applyBorder="1" applyAlignment="1">
      <alignment horizontal="right" vertical="center"/>
    </xf>
    <xf numFmtId="177" fontId="0" fillId="0" borderId="51" xfId="0" applyNumberFormat="1" applyBorder="1" applyAlignment="1">
      <alignment horizontal="right" vertical="center"/>
    </xf>
    <xf numFmtId="177" fontId="0" fillId="0" borderId="52" xfId="0" applyNumberFormat="1" applyBorder="1" applyAlignment="1">
      <alignment horizontal="right" vertical="center"/>
    </xf>
    <xf numFmtId="38" fontId="9" fillId="0" borderId="51" xfId="2" applyFont="1" applyFill="1" applyBorder="1" applyAlignment="1">
      <alignment horizontal="right" vertical="center" wrapText="1" shrinkToFit="1"/>
    </xf>
    <xf numFmtId="38" fontId="9" fillId="0" borderId="54" xfId="2" applyFont="1" applyFill="1" applyBorder="1" applyAlignment="1">
      <alignment horizontal="right" vertical="center" wrapText="1" shrinkToFit="1"/>
    </xf>
    <xf numFmtId="38" fontId="9" fillId="0" borderId="11" xfId="2" applyFont="1" applyFill="1" applyBorder="1" applyAlignment="1">
      <alignment vertical="center" wrapText="1" shrinkToFit="1"/>
    </xf>
    <xf numFmtId="38" fontId="9" fillId="0" borderId="53" xfId="2" applyFont="1" applyFill="1" applyBorder="1" applyAlignment="1">
      <alignment vertical="center" wrapText="1" shrinkToFit="1"/>
    </xf>
    <xf numFmtId="38" fontId="9" fillId="0" borderId="23" xfId="2" applyFont="1" applyFill="1" applyBorder="1" applyAlignment="1">
      <alignment vertical="center" wrapText="1"/>
    </xf>
    <xf numFmtId="42" fontId="9" fillId="0" borderId="18" xfId="0" applyNumberFormat="1" applyFont="1" applyBorder="1" applyAlignment="1">
      <alignment horizontal="center" vertical="center" wrapText="1" shrinkToFit="1"/>
    </xf>
    <xf numFmtId="42" fontId="9" fillId="0" borderId="43" xfId="0" applyNumberFormat="1" applyFont="1" applyBorder="1" applyAlignment="1">
      <alignment horizontal="center" vertical="center" wrapText="1" shrinkToFit="1"/>
    </xf>
    <xf numFmtId="42" fontId="9" fillId="0" borderId="58" xfId="0" applyNumberFormat="1" applyFont="1" applyBorder="1" applyAlignment="1">
      <alignment horizontal="center" vertical="center" wrapText="1" shrinkToFit="1"/>
    </xf>
    <xf numFmtId="42" fontId="9" fillId="0" borderId="47" xfId="0" applyNumberFormat="1" applyFont="1" applyBorder="1" applyAlignment="1">
      <alignment horizontal="center" vertical="center" wrapText="1" shrinkToFit="1"/>
    </xf>
    <xf numFmtId="42" fontId="9" fillId="0" borderId="6" xfId="0" applyNumberFormat="1" applyFont="1" applyBorder="1" applyAlignment="1">
      <alignment horizontal="center" vertical="center" wrapText="1" shrinkToFit="1"/>
    </xf>
    <xf numFmtId="42" fontId="9" fillId="0" borderId="7" xfId="0" applyNumberFormat="1" applyFont="1" applyBorder="1" applyAlignment="1">
      <alignment horizontal="center" vertical="center" wrapText="1" shrinkToFit="1"/>
    </xf>
    <xf numFmtId="42" fontId="9" fillId="0" borderId="11" xfId="0" applyNumberFormat="1" applyFont="1" applyBorder="1" applyAlignment="1">
      <alignment horizontal="center" vertical="center" wrapText="1" shrinkToFit="1"/>
    </xf>
    <xf numFmtId="42" fontId="9" fillId="0" borderId="23" xfId="0" applyNumberFormat="1" applyFont="1" applyBorder="1" applyAlignment="1">
      <alignment horizontal="center" vertical="center" wrapText="1" shrinkToFit="1"/>
    </xf>
    <xf numFmtId="177" fontId="1" fillId="0" borderId="10" xfId="0" applyNumberFormat="1" applyFont="1" applyBorder="1" applyAlignment="1">
      <alignment vertical="center" shrinkToFit="1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right" vertical="center"/>
    </xf>
    <xf numFmtId="179" fontId="0" fillId="0" borderId="58" xfId="0" applyNumberForma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 shrinkToFit="1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38" fontId="11" fillId="0" borderId="2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38" fontId="9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38" fontId="11" fillId="0" borderId="1" xfId="0" applyNumberFormat="1" applyFont="1" applyBorder="1" applyAlignment="1">
      <alignment vertical="center" shrinkToFit="1"/>
    </xf>
    <xf numFmtId="38" fontId="11" fillId="0" borderId="1" xfId="2" applyFont="1" applyFill="1" applyBorder="1" applyAlignment="1">
      <alignment vertical="center" shrinkToFit="1"/>
    </xf>
    <xf numFmtId="0" fontId="1" fillId="0" borderId="1" xfId="4" applyBorder="1" applyAlignment="1">
      <alignment vertical="center" shrinkToFit="1"/>
    </xf>
    <xf numFmtId="0" fontId="12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vertical="center" shrinkToFit="1"/>
    </xf>
    <xf numFmtId="38" fontId="9" fillId="0" borderId="1" xfId="2" applyFont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 shrinkToFit="1"/>
    </xf>
    <xf numFmtId="38" fontId="9" fillId="0" borderId="0" xfId="0" applyNumberFormat="1" applyFont="1" applyAlignment="1">
      <alignment vertical="center" shrinkToFit="1"/>
    </xf>
    <xf numFmtId="38" fontId="9" fillId="0" borderId="56" xfId="0" applyNumberFormat="1" applyFont="1" applyBorder="1" applyAlignment="1">
      <alignment vertical="center" shrinkToFit="1"/>
    </xf>
    <xf numFmtId="0" fontId="0" fillId="0" borderId="1" xfId="0" applyBorder="1" applyAlignment="1">
      <alignment horizontal="right" vertical="center" shrinkToFit="1"/>
    </xf>
    <xf numFmtId="0" fontId="12" fillId="0" borderId="1" xfId="0" applyFont="1" applyBorder="1" applyAlignment="1">
      <alignment horizontal="left" vertical="center" wrapText="1" shrinkToFit="1"/>
    </xf>
    <xf numFmtId="177" fontId="0" fillId="8" borderId="18" xfId="0" applyNumberFormat="1" applyFill="1" applyBorder="1" applyAlignment="1">
      <alignment vertical="center" shrinkToFit="1"/>
    </xf>
    <xf numFmtId="177" fontId="0" fillId="8" borderId="44" xfId="0" applyNumberFormat="1" applyFill="1" applyBorder="1" applyAlignment="1">
      <alignment vertical="center" shrinkToFit="1"/>
    </xf>
    <xf numFmtId="177" fontId="0" fillId="8" borderId="45" xfId="0" applyNumberFormat="1" applyFill="1" applyBorder="1" applyAlignment="1">
      <alignment vertical="center" shrinkToFit="1"/>
    </xf>
    <xf numFmtId="179" fontId="0" fillId="8" borderId="46" xfId="0" applyNumberFormat="1" applyFill="1" applyBorder="1" applyAlignment="1">
      <alignment vertical="center" shrinkToFit="1"/>
    </xf>
    <xf numFmtId="179" fontId="0" fillId="8" borderId="44" xfId="0" applyNumberFormat="1" applyFill="1" applyBorder="1" applyAlignment="1">
      <alignment vertical="center" shrinkToFit="1"/>
    </xf>
    <xf numFmtId="177" fontId="0" fillId="8" borderId="43" xfId="0" applyNumberFormat="1" applyFill="1" applyBorder="1" applyAlignment="1">
      <alignment vertical="center" shrinkToFit="1"/>
    </xf>
    <xf numFmtId="177" fontId="0" fillId="8" borderId="41" xfId="0" applyNumberFormat="1" applyFill="1" applyBorder="1" applyAlignment="1">
      <alignment vertical="center" shrinkToFit="1"/>
    </xf>
    <xf numFmtId="177" fontId="0" fillId="8" borderId="42" xfId="0" applyNumberFormat="1" applyFill="1" applyBorder="1" applyAlignment="1">
      <alignment vertical="center" shrinkToFit="1"/>
    </xf>
    <xf numFmtId="179" fontId="0" fillId="8" borderId="11" xfId="0" applyNumberFormat="1" applyFill="1" applyBorder="1" applyAlignment="1">
      <alignment vertical="center" shrinkToFit="1"/>
    </xf>
    <xf numFmtId="179" fontId="0" fillId="8" borderId="41" xfId="0" applyNumberFormat="1" applyFill="1" applyBorder="1" applyAlignment="1">
      <alignment vertical="center" shrinkToFit="1"/>
    </xf>
    <xf numFmtId="177" fontId="0" fillId="8" borderId="53" xfId="0" applyNumberFormat="1" applyFill="1" applyBorder="1" applyAlignment="1">
      <alignment vertical="center" shrinkToFit="1"/>
    </xf>
    <xf numFmtId="177" fontId="0" fillId="8" borderId="11" xfId="0" applyNumberFormat="1" applyFill="1" applyBorder="1" applyAlignment="1">
      <alignment vertical="center" shrinkToFit="1"/>
    </xf>
    <xf numFmtId="177" fontId="0" fillId="8" borderId="10" xfId="0" applyNumberFormat="1" applyFill="1" applyBorder="1" applyAlignment="1">
      <alignment vertical="center" shrinkToFit="1"/>
    </xf>
    <xf numFmtId="177" fontId="0" fillId="8" borderId="12" xfId="0" applyNumberFormat="1" applyFill="1" applyBorder="1" applyAlignment="1">
      <alignment vertical="center" shrinkToFit="1"/>
    </xf>
    <xf numFmtId="177" fontId="0" fillId="8" borderId="21" xfId="0" applyNumberFormat="1" applyFill="1" applyBorder="1" applyAlignment="1">
      <alignment vertical="center" shrinkToFit="1"/>
    </xf>
    <xf numFmtId="177" fontId="0" fillId="8" borderId="22" xfId="0" applyNumberFormat="1" applyFill="1" applyBorder="1" applyAlignment="1">
      <alignment vertical="center" shrinkToFit="1"/>
    </xf>
    <xf numFmtId="38" fontId="9" fillId="0" borderId="19" xfId="2" applyFont="1" applyFill="1" applyBorder="1" applyAlignment="1">
      <alignment horizontal="center" vertical="center" shrinkToFit="1"/>
    </xf>
    <xf numFmtId="38" fontId="9" fillId="0" borderId="20" xfId="2" applyFont="1" applyFill="1" applyBorder="1" applyAlignment="1">
      <alignment horizontal="center" vertical="center" shrinkToFit="1"/>
    </xf>
    <xf numFmtId="38" fontId="9" fillId="0" borderId="47" xfId="2" applyFont="1" applyFill="1" applyBorder="1" applyAlignment="1">
      <alignment horizontal="center" vertical="center" shrinkToFit="1"/>
    </xf>
    <xf numFmtId="38" fontId="9" fillId="0" borderId="19" xfId="0" applyNumberFormat="1" applyFont="1" applyBorder="1" applyAlignment="1">
      <alignment horizontal="center" vertical="center" shrinkToFit="1"/>
    </xf>
    <xf numFmtId="38" fontId="9" fillId="0" borderId="20" xfId="0" applyNumberFormat="1" applyFont="1" applyBorder="1" applyAlignment="1">
      <alignment horizontal="center" vertical="center" shrinkToFit="1"/>
    </xf>
    <xf numFmtId="38" fontId="9" fillId="0" borderId="47" xfId="0" applyNumberFormat="1" applyFont="1" applyBorder="1" applyAlignment="1">
      <alignment horizontal="center" vertical="center" shrinkToFit="1"/>
    </xf>
    <xf numFmtId="38" fontId="9" fillId="0" borderId="6" xfId="2" applyFont="1" applyFill="1" applyBorder="1" applyAlignment="1">
      <alignment horizontal="center" vertical="center" shrinkToFit="1"/>
    </xf>
    <xf numFmtId="38" fontId="9" fillId="0" borderId="7" xfId="2" applyFont="1" applyFill="1" applyBorder="1" applyAlignment="1">
      <alignment horizontal="center" vertical="center" shrinkToFit="1"/>
    </xf>
    <xf numFmtId="38" fontId="9" fillId="0" borderId="11" xfId="2" applyFont="1" applyFill="1" applyBorder="1" applyAlignment="1">
      <alignment horizontal="center" vertical="center" shrinkToFit="1"/>
    </xf>
    <xf numFmtId="38" fontId="9" fillId="0" borderId="6" xfId="0" applyNumberFormat="1" applyFont="1" applyBorder="1" applyAlignment="1">
      <alignment horizontal="center" vertical="center" shrinkToFit="1"/>
    </xf>
    <xf numFmtId="38" fontId="9" fillId="0" borderId="7" xfId="0" applyNumberFormat="1" applyFont="1" applyBorder="1" applyAlignment="1">
      <alignment horizontal="center" vertical="center" shrinkToFit="1"/>
    </xf>
    <xf numFmtId="38" fontId="9" fillId="0" borderId="11" xfId="0" applyNumberFormat="1" applyFont="1" applyBorder="1" applyAlignment="1">
      <alignment horizontal="center" vertical="center" shrinkToFit="1"/>
    </xf>
    <xf numFmtId="38" fontId="9" fillId="0" borderId="51" xfId="2" applyFont="1" applyFill="1" applyBorder="1" applyAlignment="1">
      <alignment horizontal="center" vertical="center" shrinkToFit="1"/>
    </xf>
    <xf numFmtId="38" fontId="9" fillId="0" borderId="52" xfId="2" applyFont="1" applyFill="1" applyBorder="1" applyAlignment="1">
      <alignment horizontal="center" vertical="center" shrinkToFit="1"/>
    </xf>
    <xf numFmtId="38" fontId="9" fillId="0" borderId="53" xfId="2" applyFont="1" applyFill="1" applyBorder="1" applyAlignment="1">
      <alignment horizontal="center" vertical="center" shrinkToFit="1"/>
    </xf>
    <xf numFmtId="177" fontId="9" fillId="0" borderId="51" xfId="0" applyNumberFormat="1" applyFont="1" applyBorder="1" applyAlignment="1">
      <alignment horizontal="center" vertical="center" shrinkToFit="1"/>
    </xf>
    <xf numFmtId="177" fontId="9" fillId="0" borderId="52" xfId="0" applyNumberFormat="1" applyFont="1" applyBorder="1" applyAlignment="1">
      <alignment horizontal="center" vertical="center" shrinkToFit="1"/>
    </xf>
    <xf numFmtId="177" fontId="9" fillId="0" borderId="53" xfId="0" applyNumberFormat="1" applyFont="1" applyBorder="1" applyAlignment="1">
      <alignment horizontal="center" vertical="center" shrinkToFit="1"/>
    </xf>
    <xf numFmtId="42" fontId="9" fillId="0" borderId="6" xfId="0" applyNumberFormat="1" applyFont="1" applyBorder="1" applyAlignment="1">
      <alignment horizontal="center" vertical="center" shrinkToFit="1"/>
    </xf>
    <xf numFmtId="42" fontId="9" fillId="0" borderId="7" xfId="0" applyNumberFormat="1" applyFont="1" applyBorder="1" applyAlignment="1">
      <alignment horizontal="center" vertical="center" shrinkToFit="1"/>
    </xf>
    <xf numFmtId="42" fontId="9" fillId="0" borderId="11" xfId="0" applyNumberFormat="1" applyFont="1" applyBorder="1" applyAlignment="1">
      <alignment horizontal="center" vertical="center" shrinkToFit="1"/>
    </xf>
    <xf numFmtId="42" fontId="9" fillId="0" borderId="41" xfId="0" applyNumberFormat="1" applyFont="1" applyBorder="1" applyAlignment="1">
      <alignment horizontal="center" vertical="center" shrinkToFit="1"/>
    </xf>
    <xf numFmtId="42" fontId="9" fillId="0" borderId="42" xfId="0" applyNumberFormat="1" applyFont="1" applyBorder="1" applyAlignment="1">
      <alignment horizontal="center" vertical="center" shrinkToFit="1"/>
    </xf>
    <xf numFmtId="42" fontId="9" fillId="0" borderId="59" xfId="0" applyNumberFormat="1" applyFont="1" applyBorder="1" applyAlignment="1">
      <alignment horizontal="center" vertical="center" shrinkToFit="1"/>
    </xf>
    <xf numFmtId="42" fontId="9" fillId="0" borderId="21" xfId="0" applyNumberFormat="1" applyFont="1" applyBorder="1" applyAlignment="1">
      <alignment horizontal="center" vertical="center" shrinkToFit="1"/>
    </xf>
    <xf numFmtId="42" fontId="9" fillId="0" borderId="22" xfId="0" applyNumberFormat="1" applyFont="1" applyBorder="1" applyAlignment="1">
      <alignment horizontal="center" vertical="center" shrinkToFit="1"/>
    </xf>
    <xf numFmtId="42" fontId="9" fillId="0" borderId="23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vertical="center" shrinkToFit="1"/>
    </xf>
    <xf numFmtId="177" fontId="8" fillId="0" borderId="44" xfId="0" applyNumberFormat="1" applyFont="1" applyBorder="1" applyAlignment="1">
      <alignment vertical="center" shrinkToFit="1"/>
    </xf>
    <xf numFmtId="177" fontId="8" fillId="0" borderId="45" xfId="0" applyNumberFormat="1" applyFont="1" applyBorder="1" applyAlignment="1">
      <alignment vertical="center" shrinkToFit="1"/>
    </xf>
    <xf numFmtId="179" fontId="8" fillId="0" borderId="46" xfId="0" applyNumberFormat="1" applyFont="1" applyBorder="1" applyAlignment="1">
      <alignment vertical="center" shrinkToFit="1"/>
    </xf>
    <xf numFmtId="177" fontId="8" fillId="0" borderId="43" xfId="0" applyNumberFormat="1" applyFont="1" applyBorder="1" applyAlignment="1">
      <alignment vertical="center" shrinkToFit="1"/>
    </xf>
    <xf numFmtId="177" fontId="8" fillId="0" borderId="41" xfId="0" applyNumberFormat="1" applyFont="1" applyBorder="1" applyAlignment="1">
      <alignment vertical="center" shrinkToFit="1"/>
    </xf>
    <xf numFmtId="177" fontId="8" fillId="0" borderId="42" xfId="0" applyNumberFormat="1" applyFont="1" applyBorder="1" applyAlignment="1">
      <alignment vertical="center" shrinkToFit="1"/>
    </xf>
    <xf numFmtId="179" fontId="8" fillId="0" borderId="11" xfId="0" applyNumberFormat="1" applyFont="1" applyBorder="1" applyAlignment="1">
      <alignment vertical="center" shrinkToFit="1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" xfId="5" applyFont="1" applyBorder="1" applyAlignment="1">
      <alignment vertical="center" wrapText="1" shrinkToFit="1"/>
    </xf>
    <xf numFmtId="0" fontId="7" fillId="0" borderId="1" xfId="5" applyFont="1" applyBorder="1" applyAlignment="1">
      <alignment vertical="center" wrapText="1" shrinkToFit="1"/>
    </xf>
    <xf numFmtId="0" fontId="1" fillId="0" borderId="1" xfId="5" applyFont="1" applyBorder="1" applyAlignment="1">
      <alignment vertical="center" wrapText="1" shrinkToFit="1"/>
    </xf>
    <xf numFmtId="0" fontId="6" fillId="0" borderId="1" xfId="5" applyFont="1" applyBorder="1" applyAlignment="1">
      <alignment vertical="center" wrapText="1" shrinkToFit="1"/>
    </xf>
    <xf numFmtId="38" fontId="0" fillId="0" borderId="1" xfId="0" applyNumberFormat="1" applyBorder="1">
      <alignment vertical="center"/>
    </xf>
    <xf numFmtId="0" fontId="16" fillId="0" borderId="1" xfId="0" applyFont="1" applyBorder="1" applyAlignment="1">
      <alignment vertical="center" wrapText="1" shrinkToFit="1"/>
    </xf>
    <xf numFmtId="177" fontId="0" fillId="8" borderId="59" xfId="0" applyNumberFormat="1" applyFill="1" applyBorder="1" applyAlignment="1">
      <alignment vertical="center" shrinkToFit="1"/>
    </xf>
    <xf numFmtId="179" fontId="0" fillId="8" borderId="59" xfId="0" applyNumberFormat="1" applyFill="1" applyBorder="1" applyAlignment="1">
      <alignment vertical="center" shrinkToFit="1"/>
    </xf>
    <xf numFmtId="177" fontId="0" fillId="8" borderId="6" xfId="0" applyNumberFormat="1" applyFill="1" applyBorder="1" applyAlignment="1">
      <alignment vertical="center" shrinkToFit="1"/>
    </xf>
    <xf numFmtId="177" fontId="0" fillId="8" borderId="7" xfId="0" applyNumberFormat="1" applyFill="1" applyBorder="1" applyAlignment="1">
      <alignment vertical="center" shrinkToFit="1"/>
    </xf>
    <xf numFmtId="177" fontId="0" fillId="8" borderId="50" xfId="0" applyNumberFormat="1" applyFill="1" applyBorder="1" applyAlignment="1">
      <alignment vertical="center" shrinkToFit="1"/>
    </xf>
    <xf numFmtId="177" fontId="0" fillId="8" borderId="51" xfId="0" applyNumberFormat="1" applyFill="1" applyBorder="1" applyAlignment="1">
      <alignment vertical="center" shrinkToFit="1"/>
    </xf>
    <xf numFmtId="177" fontId="0" fillId="8" borderId="52" xfId="0" applyNumberFormat="1" applyFill="1" applyBorder="1" applyAlignment="1">
      <alignment vertical="center" shrinkToFit="1"/>
    </xf>
    <xf numFmtId="179" fontId="0" fillId="8" borderId="53" xfId="0" applyNumberFormat="1" applyFill="1" applyBorder="1" applyAlignment="1">
      <alignment vertical="center" shrinkToFit="1"/>
    </xf>
    <xf numFmtId="38" fontId="1" fillId="8" borderId="41" xfId="2" applyFont="1" applyFill="1" applyBorder="1" applyAlignment="1">
      <alignment horizontal="right" vertical="center" shrinkToFit="1"/>
    </xf>
    <xf numFmtId="38" fontId="1" fillId="8" borderId="42" xfId="2" applyFont="1" applyFill="1" applyBorder="1" applyAlignment="1">
      <alignment horizontal="right" vertical="center" shrinkToFit="1"/>
    </xf>
    <xf numFmtId="38" fontId="1" fillId="8" borderId="59" xfId="2" applyFont="1" applyFill="1" applyBorder="1" applyAlignment="1">
      <alignment horizontal="right" vertical="center" shrinkToFit="1"/>
    </xf>
    <xf numFmtId="38" fontId="1" fillId="8" borderId="6" xfId="2" applyFont="1" applyFill="1" applyBorder="1" applyAlignment="1">
      <alignment horizontal="right" vertical="center" shrinkToFit="1"/>
    </xf>
    <xf numFmtId="38" fontId="1" fillId="8" borderId="7" xfId="2" applyFont="1" applyFill="1" applyBorder="1" applyAlignment="1">
      <alignment horizontal="right" vertical="center" shrinkToFit="1"/>
    </xf>
    <xf numFmtId="38" fontId="1" fillId="8" borderId="11" xfId="2" applyFont="1" applyFill="1" applyBorder="1" applyAlignment="1">
      <alignment horizontal="right" vertical="center" shrinkToFit="1"/>
    </xf>
    <xf numFmtId="38" fontId="1" fillId="8" borderId="6" xfId="2" applyFont="1" applyFill="1" applyBorder="1" applyAlignment="1">
      <alignment horizontal="center" vertical="center" shrinkToFit="1"/>
    </xf>
    <xf numFmtId="38" fontId="1" fillId="8" borderId="7" xfId="2" applyFont="1" applyFill="1" applyBorder="1" applyAlignment="1">
      <alignment horizontal="center" vertical="center" shrinkToFit="1"/>
    </xf>
    <xf numFmtId="38" fontId="1" fillId="8" borderId="11" xfId="2" applyFont="1" applyFill="1" applyBorder="1" applyAlignment="1">
      <alignment horizontal="center" vertical="center" shrinkToFit="1"/>
    </xf>
    <xf numFmtId="38" fontId="1" fillId="8" borderId="51" xfId="2" applyFont="1" applyFill="1" applyBorder="1" applyAlignment="1">
      <alignment horizontal="right" vertical="center" shrinkToFit="1"/>
    </xf>
    <xf numFmtId="38" fontId="1" fillId="8" borderId="52" xfId="2" applyFont="1" applyFill="1" applyBorder="1" applyAlignment="1">
      <alignment horizontal="right" vertical="center" shrinkToFit="1"/>
    </xf>
    <xf numFmtId="38" fontId="1" fillId="8" borderId="53" xfId="2" applyFont="1" applyFill="1" applyBorder="1" applyAlignment="1">
      <alignment horizontal="right" vertical="center" shrinkToFit="1"/>
    </xf>
    <xf numFmtId="42" fontId="1" fillId="8" borderId="51" xfId="0" applyNumberFormat="1" applyFont="1" applyFill="1" applyBorder="1" applyAlignment="1">
      <alignment horizontal="right" vertical="center" shrinkToFit="1"/>
    </xf>
    <xf numFmtId="3" fontId="1" fillId="8" borderId="52" xfId="0" applyNumberFormat="1" applyFont="1" applyFill="1" applyBorder="1" applyAlignment="1">
      <alignment horizontal="right" vertical="center" shrinkToFit="1"/>
    </xf>
    <xf numFmtId="3" fontId="1" fillId="8" borderId="53" xfId="0" applyNumberFormat="1" applyFont="1" applyFill="1" applyBorder="1" applyAlignment="1">
      <alignment horizontal="right" vertical="center" shrinkToFit="1"/>
    </xf>
    <xf numFmtId="177" fontId="13" fillId="4" borderId="31" xfId="0" applyNumberFormat="1" applyFont="1" applyFill="1" applyBorder="1" applyAlignment="1">
      <alignment horizontal="center" vertical="center"/>
    </xf>
    <xf numFmtId="177" fontId="13" fillId="4" borderId="63" xfId="0" applyNumberFormat="1" applyFont="1" applyFill="1" applyBorder="1" applyAlignment="1">
      <alignment horizontal="center" vertical="center" wrapText="1"/>
    </xf>
    <xf numFmtId="177" fontId="1" fillId="0" borderId="65" xfId="0" applyNumberFormat="1" applyFont="1" applyBorder="1" applyAlignment="1">
      <alignment horizontal="center" vertical="center" shrinkToFit="1"/>
    </xf>
    <xf numFmtId="9" fontId="1" fillId="0" borderId="66" xfId="0" applyNumberFormat="1" applyFont="1" applyBorder="1" applyAlignment="1">
      <alignment horizontal="center" vertical="center" shrinkToFit="1"/>
    </xf>
    <xf numFmtId="0" fontId="0" fillId="0" borderId="67" xfId="0" applyBorder="1">
      <alignment vertical="center"/>
    </xf>
    <xf numFmtId="177" fontId="1" fillId="0" borderId="68" xfId="0" applyNumberFormat="1" applyFont="1" applyBorder="1" applyAlignment="1">
      <alignment horizontal="center" vertical="center" shrinkToFit="1"/>
    </xf>
    <xf numFmtId="9" fontId="1" fillId="0" borderId="68" xfId="0" applyNumberFormat="1" applyFont="1" applyBorder="1" applyAlignment="1">
      <alignment horizontal="center" vertical="center" shrinkToFit="1"/>
    </xf>
    <xf numFmtId="0" fontId="0" fillId="0" borderId="68" xfId="0" applyBorder="1">
      <alignment vertical="center"/>
    </xf>
    <xf numFmtId="177" fontId="1" fillId="0" borderId="69" xfId="0" applyNumberFormat="1" applyFont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1" fillId="0" borderId="71" xfId="0" applyFont="1" applyBorder="1">
      <alignment vertical="center"/>
    </xf>
    <xf numFmtId="9" fontId="1" fillId="0" borderId="69" xfId="0" applyNumberFormat="1" applyFont="1" applyBorder="1" applyAlignment="1">
      <alignment horizontal="center" vertical="center" shrinkToFit="1"/>
    </xf>
    <xf numFmtId="0" fontId="0" fillId="0" borderId="69" xfId="0" applyBorder="1">
      <alignment vertical="center"/>
    </xf>
    <xf numFmtId="177" fontId="1" fillId="0" borderId="72" xfId="0" applyNumberFormat="1" applyFont="1" applyBorder="1" applyAlignment="1">
      <alignment horizontal="center" vertical="center" shrinkToFit="1"/>
    </xf>
    <xf numFmtId="9" fontId="1" fillId="0" borderId="72" xfId="0" applyNumberFormat="1" applyFont="1" applyBorder="1" applyAlignment="1">
      <alignment horizontal="center" vertical="center" shrinkToFit="1"/>
    </xf>
    <xf numFmtId="0" fontId="0" fillId="0" borderId="72" xfId="0" applyBorder="1">
      <alignment vertical="center"/>
    </xf>
    <xf numFmtId="14" fontId="1" fillId="0" borderId="42" xfId="0" applyNumberFormat="1" applyFont="1" applyBorder="1" applyAlignment="1">
      <alignment vertical="center" shrinkToFit="1"/>
    </xf>
    <xf numFmtId="177" fontId="0" fillId="8" borderId="31" xfId="0" applyNumberFormat="1" applyFill="1" applyBorder="1" applyAlignment="1">
      <alignment vertical="center" shrinkToFit="1"/>
    </xf>
    <xf numFmtId="177" fontId="0" fillId="8" borderId="3" xfId="0" applyNumberFormat="1" applyFill="1" applyBorder="1" applyAlignment="1">
      <alignment vertical="center" shrinkToFit="1"/>
    </xf>
    <xf numFmtId="179" fontId="0" fillId="8" borderId="31" xfId="0" applyNumberFormat="1" applyFill="1" applyBorder="1" applyAlignment="1">
      <alignment vertical="center" shrinkToFit="1"/>
    </xf>
    <xf numFmtId="42" fontId="9" fillId="0" borderId="31" xfId="0" applyNumberFormat="1" applyFont="1" applyBorder="1" applyAlignment="1">
      <alignment horizontal="center" vertical="center" shrinkToFit="1"/>
    </xf>
    <xf numFmtId="42" fontId="9" fillId="0" borderId="3" xfId="0" applyNumberFormat="1" applyFont="1" applyBorder="1" applyAlignment="1">
      <alignment horizontal="center" vertical="center" shrinkToFit="1"/>
    </xf>
    <xf numFmtId="42" fontId="9" fillId="0" borderId="39" xfId="0" applyNumberFormat="1" applyFont="1" applyBorder="1" applyAlignment="1">
      <alignment horizontal="center" vertical="center" shrinkToFit="1"/>
    </xf>
    <xf numFmtId="38" fontId="9" fillId="0" borderId="51" xfId="0" applyNumberFormat="1" applyFont="1" applyBorder="1" applyAlignment="1">
      <alignment horizontal="center" vertical="center" shrinkToFit="1"/>
    </xf>
    <xf numFmtId="38" fontId="9" fillId="0" borderId="52" xfId="0" applyNumberFormat="1" applyFont="1" applyBorder="1" applyAlignment="1">
      <alignment horizontal="center" vertical="center" shrinkToFit="1"/>
    </xf>
    <xf numFmtId="38" fontId="9" fillId="0" borderId="53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 shrinkToFit="1"/>
    </xf>
    <xf numFmtId="177" fontId="0" fillId="8" borderId="4" xfId="0" applyNumberFormat="1" applyFill="1" applyBorder="1" applyAlignment="1">
      <alignment vertical="center" shrinkToFit="1"/>
    </xf>
    <xf numFmtId="177" fontId="1" fillId="0" borderId="56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177" fontId="0" fillId="0" borderId="31" xfId="0" applyNumberFormat="1" applyBorder="1">
      <alignment vertical="center"/>
    </xf>
    <xf numFmtId="179" fontId="0" fillId="0" borderId="53" xfId="0" applyNumberFormat="1" applyBorder="1">
      <alignment vertical="center"/>
    </xf>
    <xf numFmtId="177" fontId="1" fillId="0" borderId="31" xfId="0" applyNumberFormat="1" applyFont="1" applyBorder="1" applyAlignment="1">
      <alignment horizontal="center" vertical="center" shrinkToFit="1"/>
    </xf>
    <xf numFmtId="177" fontId="1" fillId="0" borderId="3" xfId="0" applyNumberFormat="1" applyFont="1" applyBorder="1" applyAlignment="1">
      <alignment horizontal="center" vertical="center" shrinkToFit="1"/>
    </xf>
    <xf numFmtId="42" fontId="9" fillId="0" borderId="58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left" vertical="center" shrinkToFit="1"/>
    </xf>
    <xf numFmtId="177" fontId="0" fillId="0" borderId="42" xfId="0" applyNumberFormat="1" applyBorder="1" applyAlignment="1">
      <alignment vertical="center" shrinkToFit="1"/>
    </xf>
    <xf numFmtId="14" fontId="0" fillId="0" borderId="42" xfId="0" applyNumberFormat="1" applyBorder="1" applyAlignment="1">
      <alignment vertical="center" shrinkToFit="1"/>
    </xf>
    <xf numFmtId="14" fontId="0" fillId="0" borderId="3" xfId="0" applyNumberFormat="1" applyBorder="1" applyAlignment="1">
      <alignment vertical="center" shrinkToFit="1"/>
    </xf>
    <xf numFmtId="14" fontId="0" fillId="0" borderId="9" xfId="0" applyNumberFormat="1" applyBorder="1" applyAlignment="1">
      <alignment vertical="center" shrinkToFit="1"/>
    </xf>
    <xf numFmtId="14" fontId="1" fillId="0" borderId="7" xfId="0" applyNumberFormat="1" applyFont="1" applyBorder="1" applyAlignment="1">
      <alignment vertical="center" shrinkToFit="1"/>
    </xf>
    <xf numFmtId="14" fontId="1" fillId="0" borderId="9" xfId="0" applyNumberFormat="1" applyFont="1" applyBorder="1" applyAlignment="1">
      <alignment vertical="center" shrinkToFit="1"/>
    </xf>
    <xf numFmtId="14" fontId="0" fillId="0" borderId="7" xfId="0" applyNumberFormat="1" applyBorder="1" applyAlignment="1">
      <alignment vertical="center" shrinkToFit="1"/>
    </xf>
    <xf numFmtId="0" fontId="1" fillId="5" borderId="1" xfId="0" applyFont="1" applyFill="1" applyBorder="1" applyAlignment="1">
      <alignment horizontal="left" vertical="center" shrinkToFit="1"/>
    </xf>
    <xf numFmtId="0" fontId="0" fillId="5" borderId="1" xfId="0" applyFill="1" applyBorder="1" applyAlignment="1">
      <alignment horizontal="left" vertical="center" shrinkToFit="1"/>
    </xf>
    <xf numFmtId="0" fontId="0" fillId="5" borderId="1" xfId="0" applyFill="1" applyBorder="1" applyAlignment="1">
      <alignment vertical="center" shrinkToFit="1"/>
    </xf>
    <xf numFmtId="0" fontId="1" fillId="5" borderId="1" xfId="0" applyFont="1" applyFill="1" applyBorder="1" applyAlignment="1">
      <alignment vertical="center" shrinkToFit="1"/>
    </xf>
    <xf numFmtId="0" fontId="12" fillId="5" borderId="1" xfId="0" applyFont="1" applyFill="1" applyBorder="1" applyAlignment="1">
      <alignment horizontal="left" vertical="center" wrapText="1" shrinkToFit="1"/>
    </xf>
    <xf numFmtId="0" fontId="0" fillId="5" borderId="1" xfId="0" applyFill="1" applyBorder="1" applyAlignment="1">
      <alignment horizontal="left" vertical="center" wrapText="1" shrinkToFit="1"/>
    </xf>
    <xf numFmtId="0" fontId="0" fillId="5" borderId="2" xfId="0" applyFill="1" applyBorder="1" applyAlignment="1">
      <alignment horizontal="left" vertical="center" wrapText="1" shrinkToFit="1"/>
    </xf>
    <xf numFmtId="0" fontId="0" fillId="5" borderId="9" xfId="0" applyFill="1" applyBorder="1" applyAlignment="1">
      <alignment horizontal="left" vertical="center" wrapText="1" shrinkToFit="1"/>
    </xf>
    <xf numFmtId="177" fontId="0" fillId="0" borderId="42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vertical="center" shrinkToFit="1"/>
    </xf>
    <xf numFmtId="38" fontId="0" fillId="0" borderId="11" xfId="2" applyFont="1" applyFill="1" applyBorder="1" applyAlignment="1">
      <alignment vertical="center" wrapText="1" shrinkToFit="1"/>
    </xf>
    <xf numFmtId="0" fontId="9" fillId="0" borderId="2" xfId="0" applyFont="1" applyBorder="1" applyAlignment="1">
      <alignment vertical="center" wrapText="1" shrinkToFit="1"/>
    </xf>
    <xf numFmtId="177" fontId="0" fillId="0" borderId="43" xfId="0" applyNumberFormat="1" applyBorder="1" applyAlignment="1">
      <alignment vertical="center" shrinkToFit="1"/>
    </xf>
    <xf numFmtId="177" fontId="0" fillId="0" borderId="41" xfId="0" applyNumberFormat="1" applyBorder="1" applyAlignment="1">
      <alignment vertical="center" shrinkToFit="1"/>
    </xf>
    <xf numFmtId="179" fontId="0" fillId="0" borderId="11" xfId="0" applyNumberFormat="1" applyBorder="1" applyAlignment="1">
      <alignment vertical="center" shrinkToFit="1"/>
    </xf>
    <xf numFmtId="38" fontId="1" fillId="0" borderId="6" xfId="2" applyFont="1" applyFill="1" applyBorder="1" applyAlignment="1">
      <alignment horizontal="right" vertical="center" shrinkToFit="1"/>
    </xf>
    <xf numFmtId="38" fontId="1" fillId="0" borderId="7" xfId="2" applyFont="1" applyFill="1" applyBorder="1" applyAlignment="1">
      <alignment horizontal="right" vertical="center" shrinkToFit="1"/>
    </xf>
    <xf numFmtId="38" fontId="1" fillId="0" borderId="11" xfId="2" applyFon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6" xfId="0" applyNumberFormat="1" applyBorder="1" applyAlignment="1">
      <alignment vertical="center" shrinkToFit="1"/>
    </xf>
    <xf numFmtId="38" fontId="18" fillId="0" borderId="72" xfId="2" applyFont="1" applyFill="1" applyBorder="1" applyAlignment="1" applyProtection="1">
      <alignment horizontal="right" shrinkToFit="1"/>
      <protection locked="0"/>
    </xf>
    <xf numFmtId="38" fontId="19" fillId="0" borderId="73" xfId="2" applyFont="1" applyFill="1" applyBorder="1" applyAlignment="1">
      <alignment horizontal="right" shrinkToFit="1"/>
    </xf>
    <xf numFmtId="176" fontId="6" fillId="3" borderId="15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2" borderId="15" xfId="0" applyNumberFormat="1" applyFont="1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left" vertical="center"/>
    </xf>
    <xf numFmtId="177" fontId="0" fillId="7" borderId="36" xfId="0" applyNumberFormat="1" applyFill="1" applyBorder="1" applyAlignment="1">
      <alignment horizontal="center" vertical="center" wrapText="1" shrinkToFit="1"/>
    </xf>
    <xf numFmtId="177" fontId="1" fillId="7" borderId="3" xfId="0" applyNumberFormat="1" applyFont="1" applyFill="1" applyBorder="1" applyAlignment="1">
      <alignment horizontal="center" vertical="center" shrinkToFit="1"/>
    </xf>
    <xf numFmtId="0" fontId="0" fillId="7" borderId="37" xfId="0" applyFill="1" applyBorder="1" applyAlignment="1">
      <alignment horizontal="center" vertical="center" shrinkToFit="1"/>
    </xf>
    <xf numFmtId="177" fontId="0" fillId="7" borderId="38" xfId="0" applyNumberFormat="1" applyFill="1" applyBorder="1" applyAlignment="1">
      <alignment horizontal="center" vertical="center" wrapText="1" shrinkToFit="1"/>
    </xf>
    <xf numFmtId="177" fontId="1" fillId="7" borderId="39" xfId="0" applyNumberFormat="1" applyFont="1" applyFill="1" applyBorder="1" applyAlignment="1">
      <alignment horizontal="center" vertical="center" shrinkToFit="1"/>
    </xf>
    <xf numFmtId="0" fontId="0" fillId="7" borderId="40" xfId="0" applyFill="1" applyBorder="1" applyAlignment="1">
      <alignment horizontal="center" vertical="center" shrinkToFit="1"/>
    </xf>
    <xf numFmtId="177" fontId="0" fillId="7" borderId="30" xfId="0" applyNumberFormat="1" applyFill="1" applyBorder="1" applyAlignment="1">
      <alignment horizontal="center" vertical="center" wrapText="1" shrinkToFit="1"/>
    </xf>
    <xf numFmtId="177" fontId="1" fillId="7" borderId="31" xfId="0" applyNumberFormat="1" applyFont="1" applyFill="1" applyBorder="1" applyAlignment="1">
      <alignment horizontal="center" vertical="center" shrinkToFit="1"/>
    </xf>
    <xf numFmtId="0" fontId="0" fillId="7" borderId="32" xfId="0" applyFill="1" applyBorder="1" applyAlignment="1">
      <alignment horizontal="center" vertical="center" shrinkToFit="1"/>
    </xf>
    <xf numFmtId="177" fontId="0" fillId="7" borderId="3" xfId="0" applyNumberFormat="1" applyFill="1" applyBorder="1" applyAlignment="1">
      <alignment horizontal="center" vertical="center" wrapText="1" shrinkToFit="1"/>
    </xf>
    <xf numFmtId="177" fontId="0" fillId="7" borderId="37" xfId="0" applyNumberFormat="1" applyFill="1" applyBorder="1" applyAlignment="1">
      <alignment horizontal="center" vertical="center" wrapText="1" shrinkToFit="1"/>
    </xf>
    <xf numFmtId="177" fontId="0" fillId="7" borderId="39" xfId="0" applyNumberFormat="1" applyFill="1" applyBorder="1" applyAlignment="1">
      <alignment horizontal="center" vertical="center" wrapText="1" shrinkToFit="1"/>
    </xf>
    <xf numFmtId="177" fontId="0" fillId="7" borderId="40" xfId="0" applyNumberFormat="1" applyFill="1" applyBorder="1" applyAlignment="1">
      <alignment horizontal="center" vertical="center" wrapText="1" shrinkToFit="1"/>
    </xf>
    <xf numFmtId="177" fontId="0" fillId="7" borderId="55" xfId="0" applyNumberFormat="1" applyFill="1" applyBorder="1" applyAlignment="1">
      <alignment horizontal="center" vertical="center" wrapText="1" shrinkToFit="1"/>
    </xf>
    <xf numFmtId="177" fontId="1" fillId="7" borderId="56" xfId="0" applyNumberFormat="1" applyFont="1" applyFill="1" applyBorder="1" applyAlignment="1">
      <alignment horizontal="center" vertical="center" shrinkToFit="1"/>
    </xf>
    <xf numFmtId="0" fontId="0" fillId="7" borderId="57" xfId="0" applyFill="1" applyBorder="1" applyAlignment="1">
      <alignment horizontal="center" vertical="center" shrinkToFit="1"/>
    </xf>
    <xf numFmtId="177" fontId="13" fillId="4" borderId="60" xfId="0" applyNumberFormat="1" applyFont="1" applyFill="1" applyBorder="1" applyAlignment="1">
      <alignment horizontal="center" vertical="center"/>
    </xf>
    <xf numFmtId="177" fontId="13" fillId="4" borderId="61" xfId="0" applyNumberFormat="1" applyFont="1" applyFill="1" applyBorder="1" applyAlignment="1">
      <alignment horizontal="center" vertical="center"/>
    </xf>
    <xf numFmtId="177" fontId="13" fillId="4" borderId="62" xfId="0" applyNumberFormat="1" applyFont="1" applyFill="1" applyBorder="1" applyAlignment="1">
      <alignment horizontal="center" vertical="center"/>
    </xf>
    <xf numFmtId="177" fontId="13" fillId="4" borderId="33" xfId="0" applyNumberFormat="1" applyFont="1" applyFill="1" applyBorder="1" applyAlignment="1">
      <alignment horizontal="center" vertical="center"/>
    </xf>
    <xf numFmtId="177" fontId="13" fillId="4" borderId="35" xfId="0" applyNumberFormat="1" applyFont="1" applyFill="1" applyBorder="1" applyAlignment="1">
      <alignment horizontal="center" vertical="center"/>
    </xf>
    <xf numFmtId="177" fontId="13" fillId="4" borderId="63" xfId="0" applyNumberFormat="1" applyFont="1" applyFill="1" applyBorder="1" applyAlignment="1">
      <alignment horizontal="center" vertical="center" wrapText="1"/>
    </xf>
    <xf numFmtId="177" fontId="13" fillId="4" borderId="6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1" fillId="4" borderId="1" xfId="0" applyFont="1" applyFill="1" applyBorder="1" applyAlignment="1">
      <alignment horizontal="center" vertical="center" shrinkToFit="1"/>
    </xf>
    <xf numFmtId="177" fontId="0" fillId="4" borderId="15" xfId="0" applyNumberFormat="1" applyFill="1" applyBorder="1" applyAlignment="1">
      <alignment horizontal="center" vertical="center"/>
    </xf>
    <xf numFmtId="177" fontId="1" fillId="4" borderId="3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 shrinkToFit="1"/>
    </xf>
    <xf numFmtId="0" fontId="0" fillId="5" borderId="35" xfId="0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  <xf numFmtId="0" fontId="0" fillId="6" borderId="35" xfId="0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27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177" fontId="1" fillId="4" borderId="15" xfId="0" applyNumberFormat="1" applyFont="1" applyFill="1" applyBorder="1" applyAlignment="1">
      <alignment horizontal="center" vertical="center"/>
    </xf>
    <xf numFmtId="177" fontId="1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 shrinkToFit="1"/>
    </xf>
  </cellXfs>
  <cellStyles count="6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_Sheet1" xfId="5" xr:uid="{00000000-0005-0000-0000-000004000000}"/>
    <cellStyle name="標準_Sheet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5"/>
  <sheetViews>
    <sheetView zoomScaleNormal="100" zoomScaleSheetLayoutView="100" workbookViewId="0">
      <pane xSplit="1" ySplit="4" topLeftCell="B5" activePane="bottomRight" state="frozen"/>
      <selection activeCell="C14" sqref="C14"/>
      <selection pane="topRight" activeCell="C14" sqref="C14"/>
      <selection pane="bottomLeft" activeCell="C14" sqref="C14"/>
      <selection pane="bottomRight" activeCell="A5" sqref="A5"/>
    </sheetView>
  </sheetViews>
  <sheetFormatPr defaultRowHeight="13.2" x14ac:dyDescent="0.2"/>
  <cols>
    <col min="1" max="4" width="10.6640625" customWidth="1"/>
    <col min="5" max="5" width="11.33203125" customWidth="1"/>
  </cols>
  <sheetData>
    <row r="1" spans="1:5" ht="21" x14ac:dyDescent="0.2">
      <c r="A1" s="5" t="s">
        <v>30</v>
      </c>
    </row>
    <row r="3" spans="1:5" ht="15" customHeight="1" x14ac:dyDescent="0.2">
      <c r="A3" s="302" t="s">
        <v>4</v>
      </c>
      <c r="B3" s="304" t="s">
        <v>21</v>
      </c>
      <c r="C3" s="304" t="s">
        <v>22</v>
      </c>
      <c r="D3" s="304" t="s">
        <v>9</v>
      </c>
      <c r="E3" s="300" t="s">
        <v>15</v>
      </c>
    </row>
    <row r="4" spans="1:5" ht="36.75" customHeight="1" x14ac:dyDescent="0.2">
      <c r="A4" s="303"/>
      <c r="B4" s="305"/>
      <c r="C4" s="305"/>
      <c r="D4" s="305"/>
      <c r="E4" s="301"/>
    </row>
    <row r="5" spans="1:5" ht="15.9" customHeight="1" x14ac:dyDescent="0.2">
      <c r="A5" s="6" t="s">
        <v>34</v>
      </c>
      <c r="B5" s="7">
        <f>'就労Ａ型（雇用型）'!Q95</f>
        <v>69535.022170676442</v>
      </c>
      <c r="C5" s="7">
        <f>'就労Ａ型（非雇用型）'!Q100</f>
        <v>19344.8125</v>
      </c>
      <c r="D5" s="7">
        <f>就労B型!Q380</f>
        <v>15013.141290045767</v>
      </c>
      <c r="E5" s="14">
        <f>('就労Ａ型（雇用型）'!P95+'就労Ａ型（非雇用型）'!P100+就労B型!P380)/('就労Ａ型（雇用型）'!O95+'就労Ａ型（非雇用型）'!O100+就労B型!O380)</f>
        <v>26426.394750502157</v>
      </c>
    </row>
  </sheetData>
  <mergeCells count="5">
    <mergeCell ref="E3:E4"/>
    <mergeCell ref="A3:A4"/>
    <mergeCell ref="B3:B4"/>
    <mergeCell ref="D3:D4"/>
    <mergeCell ref="C3:C4"/>
  </mergeCells>
  <phoneticPr fontId="2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5"/>
  <sheetViews>
    <sheetView zoomScaleNormal="100" zoomScaleSheetLayoutView="100" workbookViewId="0">
      <pane xSplit="1" ySplit="4" topLeftCell="B5" activePane="bottomRight" state="frozen"/>
      <selection activeCell="C14" sqref="C14"/>
      <selection pane="topRight" activeCell="C14" sqref="C14"/>
      <selection pane="bottomLeft" activeCell="C14" sqref="C14"/>
      <selection pane="bottomRight" activeCell="A5" sqref="A5"/>
    </sheetView>
  </sheetViews>
  <sheetFormatPr defaultRowHeight="13.2" x14ac:dyDescent="0.2"/>
  <cols>
    <col min="1" max="4" width="10.6640625" customWidth="1"/>
    <col min="5" max="5" width="11.33203125" customWidth="1"/>
  </cols>
  <sheetData>
    <row r="1" spans="1:5" ht="21" x14ac:dyDescent="0.2">
      <c r="A1" s="5" t="s">
        <v>31</v>
      </c>
    </row>
    <row r="3" spans="1:5" ht="15" customHeight="1" x14ac:dyDescent="0.2">
      <c r="A3" s="302" t="s">
        <v>4</v>
      </c>
      <c r="B3" s="304" t="s">
        <v>21</v>
      </c>
      <c r="C3" s="304" t="s">
        <v>22</v>
      </c>
      <c r="D3" s="304" t="s">
        <v>9</v>
      </c>
      <c r="E3" s="300" t="s">
        <v>15</v>
      </c>
    </row>
    <row r="4" spans="1:5" ht="36.75" customHeight="1" x14ac:dyDescent="0.2">
      <c r="A4" s="303"/>
      <c r="B4" s="305"/>
      <c r="C4" s="305"/>
      <c r="D4" s="305"/>
      <c r="E4" s="301"/>
    </row>
    <row r="5" spans="1:5" ht="15.9" customHeight="1" x14ac:dyDescent="0.2">
      <c r="A5" s="6" t="s">
        <v>34</v>
      </c>
      <c r="B5" s="7">
        <f>'就労Ａ型（雇用型）'!T95</f>
        <v>882.24144545101706</v>
      </c>
      <c r="C5" s="7">
        <f>'就労Ａ型（非雇用型）'!T100</f>
        <v>246.90252074026802</v>
      </c>
      <c r="D5" s="7">
        <f>就労B型!T380</f>
        <v>178.14981649379294</v>
      </c>
      <c r="E5" s="14">
        <f>('就労Ａ型（雇用型）'!S95+'就労Ａ型（非雇用型）'!S100+就労B型!S380)/('就労Ａ型（雇用型）'!R95+'就労Ａ型（非雇用型）'!R100+就労B型!R380)</f>
        <v>317.92881757139082</v>
      </c>
    </row>
  </sheetData>
  <mergeCells count="5">
    <mergeCell ref="A3:A4"/>
    <mergeCell ref="B3:B4"/>
    <mergeCell ref="D3:D4"/>
    <mergeCell ref="E3:E4"/>
    <mergeCell ref="C3:C4"/>
  </mergeCells>
  <phoneticPr fontId="2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H6"/>
  <sheetViews>
    <sheetView zoomScaleNormal="100" zoomScaleSheetLayoutView="100" workbookViewId="0">
      <pane xSplit="1" ySplit="5" topLeftCell="B6" activePane="bottomRight" state="frozen"/>
      <selection activeCell="C14" sqref="C14"/>
      <selection pane="topRight" activeCell="C14" sqref="C14"/>
      <selection pane="bottomLeft" activeCell="C14" sqref="C14"/>
      <selection pane="bottomRight" activeCell="E7" sqref="E7"/>
    </sheetView>
  </sheetViews>
  <sheetFormatPr defaultRowHeight="13.2" x14ac:dyDescent="0.2"/>
  <cols>
    <col min="1" max="1" width="10" customWidth="1"/>
    <col min="2" max="20" width="7.88671875" customWidth="1"/>
  </cols>
  <sheetData>
    <row r="1" spans="1:8" ht="21" x14ac:dyDescent="0.2">
      <c r="A1" s="319" t="s">
        <v>14</v>
      </c>
      <c r="B1" s="319"/>
      <c r="C1" s="319"/>
      <c r="D1" s="319"/>
      <c r="E1" s="319"/>
      <c r="F1" s="319"/>
      <c r="G1" s="319"/>
      <c r="H1" s="319"/>
    </row>
    <row r="3" spans="1:8" ht="15" customHeight="1" x14ac:dyDescent="0.2">
      <c r="A3" s="316" t="s">
        <v>3</v>
      </c>
      <c r="B3" s="312" t="s">
        <v>8</v>
      </c>
      <c r="C3" s="313"/>
      <c r="D3" s="312" t="s">
        <v>9</v>
      </c>
      <c r="E3" s="313"/>
      <c r="F3" s="306" t="s">
        <v>12</v>
      </c>
      <c r="G3" s="307"/>
      <c r="H3" s="308"/>
    </row>
    <row r="4" spans="1:8" ht="30" customHeight="1" x14ac:dyDescent="0.2">
      <c r="A4" s="317"/>
      <c r="B4" s="314"/>
      <c r="C4" s="315"/>
      <c r="D4" s="314"/>
      <c r="E4" s="315"/>
      <c r="F4" s="309"/>
      <c r="G4" s="310"/>
      <c r="H4" s="311"/>
    </row>
    <row r="5" spans="1:8" s="8" customFormat="1" ht="38.25" customHeight="1" x14ac:dyDescent="0.2">
      <c r="A5" s="318"/>
      <c r="B5" s="9" t="s">
        <v>10</v>
      </c>
      <c r="C5" s="9" t="s">
        <v>11</v>
      </c>
      <c r="D5" s="9" t="s">
        <v>10</v>
      </c>
      <c r="E5" s="9" t="s">
        <v>11</v>
      </c>
      <c r="F5" s="10" t="s">
        <v>10</v>
      </c>
      <c r="G5" s="10" t="s">
        <v>11</v>
      </c>
      <c r="H5" s="10" t="s">
        <v>13</v>
      </c>
    </row>
    <row r="6" spans="1:8" ht="15.75" customHeight="1" x14ac:dyDescent="0.2">
      <c r="A6" s="6" t="s">
        <v>426</v>
      </c>
      <c r="B6" s="13">
        <v>75</v>
      </c>
      <c r="C6" s="13">
        <v>90</v>
      </c>
      <c r="D6" s="13">
        <v>295</v>
      </c>
      <c r="E6" s="13">
        <v>362</v>
      </c>
      <c r="F6" s="11">
        <f>B6+D6</f>
        <v>370</v>
      </c>
      <c r="G6" s="11">
        <f>C6+E6</f>
        <v>452</v>
      </c>
      <c r="H6" s="12">
        <f>F6/G6</f>
        <v>0.81858407079646023</v>
      </c>
    </row>
  </sheetData>
  <mergeCells count="5">
    <mergeCell ref="F3:H4"/>
    <mergeCell ref="B3:C4"/>
    <mergeCell ref="D3:E4"/>
    <mergeCell ref="A3:A5"/>
    <mergeCell ref="A1:H1"/>
  </mergeCells>
  <phoneticPr fontId="2"/>
  <printOptions horizontalCentered="1"/>
  <pageMargins left="0.39370078740157483" right="0.39370078740157483" top="2.3622047244094491" bottom="0.59055118110236227" header="0.51181102362204722" footer="0.51181102362204722"/>
  <pageSetup paperSize="9" scale="12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AF761"/>
  <sheetViews>
    <sheetView tabSelected="1" view="pageBreakPreview" topLeftCell="L1" zoomScaleNormal="85" zoomScaleSheetLayoutView="100" workbookViewId="0">
      <pane ySplit="4" topLeftCell="A5" activePane="bottomLeft" state="frozen"/>
      <selection activeCell="B1" sqref="B1"/>
      <selection pane="bottomLeft" activeCell="AD5" sqref="AD5"/>
    </sheetView>
  </sheetViews>
  <sheetFormatPr defaultColWidth="9" defaultRowHeight="13.2" x14ac:dyDescent="0.2"/>
  <cols>
    <col min="1" max="1" width="4.6640625" style="4" hidden="1" customWidth="1"/>
    <col min="2" max="2" width="8.33203125" style="1" customWidth="1"/>
    <col min="3" max="3" width="4.44140625" style="1" bestFit="1" customWidth="1"/>
    <col min="4" max="4" width="38.6640625" style="2" customWidth="1"/>
    <col min="5" max="5" width="9.33203125" style="60" bestFit="1" customWidth="1"/>
    <col min="6" max="6" width="6.77734375" style="15" customWidth="1"/>
    <col min="7" max="8" width="13.33203125" style="15" customWidth="1"/>
    <col min="9" max="9" width="13.33203125" style="3" customWidth="1"/>
    <col min="10" max="10" width="13" style="3" customWidth="1"/>
    <col min="11" max="11" width="13.6640625" style="3" customWidth="1"/>
    <col min="12" max="12" width="13" style="3" customWidth="1"/>
    <col min="13" max="13" width="3.109375" style="3" customWidth="1"/>
    <col min="14" max="14" width="6.77734375" style="15" customWidth="1"/>
    <col min="15" max="16" width="13.33203125" style="15" customWidth="1"/>
    <col min="17" max="17" width="13.33203125" style="3" customWidth="1"/>
    <col min="18" max="18" width="13" style="3" customWidth="1"/>
    <col min="19" max="19" width="13.6640625" style="3" customWidth="1"/>
    <col min="20" max="20" width="13" style="3" customWidth="1"/>
    <col min="21" max="21" width="7.6640625" style="1" customWidth="1"/>
    <col min="22" max="22" width="9" style="1"/>
    <col min="23" max="23" width="11.6640625" style="1" customWidth="1"/>
    <col min="24" max="29" width="11.109375" style="1" customWidth="1"/>
    <col min="30" max="30" width="9" style="1"/>
    <col min="31" max="31" width="16.21875" style="1" customWidth="1"/>
    <col min="32" max="16384" width="9" style="1"/>
  </cols>
  <sheetData>
    <row r="1" spans="1:32" ht="13.5" customHeight="1" thickBot="1" x14ac:dyDescent="0.25">
      <c r="E1" s="58"/>
    </row>
    <row r="2" spans="1:32" ht="16.5" customHeight="1" thickBot="1" x14ac:dyDescent="0.25">
      <c r="A2" s="343"/>
      <c r="B2" s="345" t="s">
        <v>3</v>
      </c>
      <c r="C2" s="345" t="s">
        <v>18</v>
      </c>
      <c r="D2" s="346"/>
      <c r="E2" s="345" t="s">
        <v>26</v>
      </c>
      <c r="F2" s="356" t="s">
        <v>28</v>
      </c>
      <c r="G2" s="357"/>
      <c r="H2" s="357"/>
      <c r="I2" s="357"/>
      <c r="J2" s="357"/>
      <c r="K2" s="357"/>
      <c r="L2" s="358"/>
      <c r="M2" s="17"/>
      <c r="N2" s="356" t="s">
        <v>29</v>
      </c>
      <c r="O2" s="357"/>
      <c r="P2" s="357"/>
      <c r="Q2" s="357"/>
      <c r="R2" s="357"/>
      <c r="S2" s="357"/>
      <c r="T2" s="358"/>
      <c r="U2" s="359" t="s">
        <v>7</v>
      </c>
      <c r="V2" s="359" t="s">
        <v>1</v>
      </c>
      <c r="W2" s="348" t="s">
        <v>19</v>
      </c>
      <c r="X2" s="326" t="s">
        <v>23</v>
      </c>
      <c r="Y2" s="320" t="s">
        <v>24</v>
      </c>
      <c r="Z2" s="323" t="s">
        <v>25</v>
      </c>
      <c r="AA2" s="333" t="s">
        <v>27</v>
      </c>
      <c r="AB2" s="320" t="s">
        <v>427</v>
      </c>
      <c r="AC2" s="323" t="s">
        <v>428</v>
      </c>
      <c r="AD2" s="336" t="s">
        <v>429</v>
      </c>
      <c r="AE2" s="337"/>
      <c r="AF2" s="338"/>
    </row>
    <row r="3" spans="1:32" ht="16.5" customHeight="1" x14ac:dyDescent="0.2">
      <c r="A3" s="344"/>
      <c r="B3" s="345"/>
      <c r="C3" s="347"/>
      <c r="D3" s="346"/>
      <c r="E3" s="345"/>
      <c r="F3" s="19"/>
      <c r="G3" s="351" t="s">
        <v>17</v>
      </c>
      <c r="H3" s="352"/>
      <c r="I3" s="353"/>
      <c r="J3" s="362" t="s">
        <v>16</v>
      </c>
      <c r="K3" s="354"/>
      <c r="L3" s="355"/>
      <c r="M3" s="21"/>
      <c r="N3" s="19"/>
      <c r="O3" s="351" t="s">
        <v>17</v>
      </c>
      <c r="P3" s="352"/>
      <c r="Q3" s="353"/>
      <c r="R3" s="354" t="s">
        <v>16</v>
      </c>
      <c r="S3" s="354"/>
      <c r="T3" s="355"/>
      <c r="U3" s="360"/>
      <c r="V3" s="349"/>
      <c r="W3" s="349"/>
      <c r="X3" s="327"/>
      <c r="Y3" s="321"/>
      <c r="Z3" s="324"/>
      <c r="AA3" s="334"/>
      <c r="AB3" s="329"/>
      <c r="AC3" s="331"/>
      <c r="AD3" s="339" t="s">
        <v>430</v>
      </c>
      <c r="AE3" s="340"/>
      <c r="AF3" s="341" t="s">
        <v>431</v>
      </c>
    </row>
    <row r="4" spans="1:32" s="4" customFormat="1" ht="16.5" customHeight="1" thickBot="1" x14ac:dyDescent="0.25">
      <c r="A4" s="301"/>
      <c r="B4" s="345"/>
      <c r="C4" s="346"/>
      <c r="D4" s="346"/>
      <c r="E4" s="345"/>
      <c r="F4" s="33" t="s">
        <v>2</v>
      </c>
      <c r="G4" s="34" t="s">
        <v>0</v>
      </c>
      <c r="H4" s="35" t="s">
        <v>6</v>
      </c>
      <c r="I4" s="36" t="s">
        <v>5</v>
      </c>
      <c r="J4" s="37" t="s">
        <v>0</v>
      </c>
      <c r="K4" s="38" t="s">
        <v>6</v>
      </c>
      <c r="L4" s="39" t="s">
        <v>5</v>
      </c>
      <c r="M4" s="21"/>
      <c r="N4" s="33" t="s">
        <v>2</v>
      </c>
      <c r="O4" s="34" t="s">
        <v>0</v>
      </c>
      <c r="P4" s="35" t="s">
        <v>6</v>
      </c>
      <c r="Q4" s="36" t="s">
        <v>5</v>
      </c>
      <c r="R4" s="37" t="s">
        <v>0</v>
      </c>
      <c r="S4" s="38" t="s">
        <v>6</v>
      </c>
      <c r="T4" s="39" t="s">
        <v>5</v>
      </c>
      <c r="U4" s="361"/>
      <c r="V4" s="350"/>
      <c r="W4" s="350"/>
      <c r="X4" s="328"/>
      <c r="Y4" s="322"/>
      <c r="Z4" s="325"/>
      <c r="AA4" s="335"/>
      <c r="AB4" s="330"/>
      <c r="AC4" s="332"/>
      <c r="AD4" s="228" t="s">
        <v>432</v>
      </c>
      <c r="AE4" s="229" t="s">
        <v>433</v>
      </c>
      <c r="AF4" s="342"/>
    </row>
    <row r="5" spans="1:32" ht="27" customHeight="1" thickTop="1" thickBot="1" x14ac:dyDescent="0.25">
      <c r="A5" s="16"/>
      <c r="B5" s="121" t="s">
        <v>32</v>
      </c>
      <c r="C5" s="122">
        <v>1</v>
      </c>
      <c r="D5" s="121" t="s">
        <v>478</v>
      </c>
      <c r="E5" s="123">
        <v>2</v>
      </c>
      <c r="F5" s="139">
        <v>20</v>
      </c>
      <c r="G5" s="140">
        <v>203</v>
      </c>
      <c r="H5" s="141">
        <v>12464569</v>
      </c>
      <c r="I5" s="142">
        <f t="shared" ref="I5:I82" si="0">IF(AND(G5&gt;0,H5&gt;0),H5/G5,0)</f>
        <v>61401.817733990145</v>
      </c>
      <c r="J5" s="143">
        <v>22758</v>
      </c>
      <c r="K5" s="141">
        <v>12464569</v>
      </c>
      <c r="L5" s="142">
        <f t="shared" ref="L5:L83" si="1">IF(AND(J5&gt;0,K5&gt;0),K5/J5,0)</f>
        <v>547.7005448633447</v>
      </c>
      <c r="M5" s="22"/>
      <c r="N5" s="40">
        <v>20</v>
      </c>
      <c r="O5" s="78">
        <v>204</v>
      </c>
      <c r="P5" s="79">
        <v>12884553</v>
      </c>
      <c r="Q5" s="80">
        <f t="shared" ref="Q5:Q6" si="2">IF(AND(O5&gt;0,P5&gt;0),P5/O5,0)</f>
        <v>63159.573529411762</v>
      </c>
      <c r="R5" s="81">
        <v>23704</v>
      </c>
      <c r="S5" s="79">
        <f>P5</f>
        <v>12884553</v>
      </c>
      <c r="T5" s="80">
        <f t="shared" ref="T5:T6" si="3">IF(AND(R5&gt;0,S5&gt;0),S5/R5,0)</f>
        <v>543.56028518393521</v>
      </c>
      <c r="U5" s="44"/>
      <c r="V5" s="45"/>
      <c r="W5" s="62"/>
      <c r="X5" s="155">
        <v>59090.909090909088</v>
      </c>
      <c r="Y5" s="156">
        <v>63636.36363636364</v>
      </c>
      <c r="Z5" s="157">
        <v>68181.818181818177</v>
      </c>
      <c r="AA5" s="158">
        <v>63000</v>
      </c>
      <c r="AB5" s="159">
        <v>80000</v>
      </c>
      <c r="AC5" s="160">
        <v>90000</v>
      </c>
      <c r="AD5" s="230"/>
      <c r="AE5" s="231"/>
      <c r="AF5" s="232"/>
    </row>
    <row r="6" spans="1:32" ht="27" customHeight="1" thickBot="1" x14ac:dyDescent="0.25">
      <c r="A6" s="16"/>
      <c r="B6" s="124" t="s">
        <v>34</v>
      </c>
      <c r="C6" s="125">
        <v>2</v>
      </c>
      <c r="D6" s="125" t="s">
        <v>35</v>
      </c>
      <c r="E6" s="126">
        <v>2</v>
      </c>
      <c r="F6" s="144">
        <v>17</v>
      </c>
      <c r="G6" s="145">
        <v>120</v>
      </c>
      <c r="H6" s="146">
        <v>3428126</v>
      </c>
      <c r="I6" s="147">
        <f t="shared" si="0"/>
        <v>28567.716666666667</v>
      </c>
      <c r="J6" s="148">
        <v>17940</v>
      </c>
      <c r="K6" s="146">
        <v>3428126</v>
      </c>
      <c r="L6" s="147">
        <f t="shared" si="1"/>
        <v>191.08840579710144</v>
      </c>
      <c r="M6" s="22"/>
      <c r="N6" s="69">
        <v>10</v>
      </c>
      <c r="O6" s="70">
        <v>118</v>
      </c>
      <c r="P6" s="71">
        <v>644945</v>
      </c>
      <c r="Q6" s="31">
        <f t="shared" si="2"/>
        <v>5465.6355932203387</v>
      </c>
      <c r="R6" s="72">
        <v>12299</v>
      </c>
      <c r="S6" s="79">
        <f t="shared" ref="S6:S64" si="4">P6</f>
        <v>644945</v>
      </c>
      <c r="T6" s="31">
        <f t="shared" si="3"/>
        <v>52.438816163915767</v>
      </c>
      <c r="U6" s="73"/>
      <c r="V6" s="74"/>
      <c r="W6" s="75"/>
      <c r="X6" s="161">
        <v>40000</v>
      </c>
      <c r="Y6" s="162">
        <v>50000</v>
      </c>
      <c r="Z6" s="163">
        <v>60000</v>
      </c>
      <c r="AA6" s="164">
        <v>29166.666666666668</v>
      </c>
      <c r="AB6" s="165">
        <v>29166.666666666668</v>
      </c>
      <c r="AC6" s="166">
        <v>29166.666666666668</v>
      </c>
      <c r="AD6" s="233"/>
      <c r="AE6" s="234"/>
      <c r="AF6" s="235"/>
    </row>
    <row r="7" spans="1:32" ht="27" customHeight="1" thickBot="1" x14ac:dyDescent="0.25">
      <c r="A7" s="16"/>
      <c r="B7" s="124" t="s">
        <v>32</v>
      </c>
      <c r="C7" s="125">
        <v>3</v>
      </c>
      <c r="D7" s="125" t="s">
        <v>36</v>
      </c>
      <c r="E7" s="126">
        <v>5</v>
      </c>
      <c r="F7" s="144">
        <v>20</v>
      </c>
      <c r="G7" s="145">
        <v>208</v>
      </c>
      <c r="H7" s="146">
        <v>14976909</v>
      </c>
      <c r="I7" s="147">
        <f t="shared" si="0"/>
        <v>72004.370192307688</v>
      </c>
      <c r="J7" s="148">
        <v>17208</v>
      </c>
      <c r="K7" s="146">
        <v>14976909</v>
      </c>
      <c r="L7" s="147">
        <f t="shared" si="1"/>
        <v>870.34571129707115</v>
      </c>
      <c r="M7" s="22"/>
      <c r="N7" s="69">
        <v>20</v>
      </c>
      <c r="O7" s="70">
        <v>204</v>
      </c>
      <c r="P7" s="71">
        <v>15427825</v>
      </c>
      <c r="Q7" s="31">
        <v>75627</v>
      </c>
      <c r="R7" s="72">
        <v>17141</v>
      </c>
      <c r="S7" s="79">
        <f t="shared" si="4"/>
        <v>15427825</v>
      </c>
      <c r="T7" s="31">
        <f t="shared" ref="T7:T65" si="5">IF(AND(R7&gt;0,S7&gt;0),S7/R7,0)</f>
        <v>900.05396417945281</v>
      </c>
      <c r="U7" s="73"/>
      <c r="V7" s="74"/>
      <c r="W7" s="75"/>
      <c r="X7" s="161">
        <v>64000</v>
      </c>
      <c r="Y7" s="162">
        <v>64712.666666666664</v>
      </c>
      <c r="Z7" s="163">
        <v>65496.666666666664</v>
      </c>
      <c r="AA7" s="164">
        <v>72000</v>
      </c>
      <c r="AB7" s="165">
        <v>72395.833333333328</v>
      </c>
      <c r="AC7" s="166">
        <v>72447.916666666672</v>
      </c>
      <c r="AD7" s="236"/>
      <c r="AE7" s="234">
        <v>0</v>
      </c>
      <c r="AF7" s="237"/>
    </row>
    <row r="8" spans="1:32" ht="27" customHeight="1" thickBot="1" x14ac:dyDescent="0.25">
      <c r="A8" s="16"/>
      <c r="B8" s="124" t="s">
        <v>32</v>
      </c>
      <c r="C8" s="125">
        <v>4</v>
      </c>
      <c r="D8" s="124" t="s">
        <v>38</v>
      </c>
      <c r="E8" s="126">
        <v>4</v>
      </c>
      <c r="F8" s="144">
        <v>20</v>
      </c>
      <c r="G8" s="145">
        <v>370</v>
      </c>
      <c r="H8" s="146">
        <v>25845729</v>
      </c>
      <c r="I8" s="147">
        <f t="shared" si="0"/>
        <v>69853.321621621624</v>
      </c>
      <c r="J8" s="148">
        <v>29776</v>
      </c>
      <c r="K8" s="146">
        <v>25845729</v>
      </c>
      <c r="L8" s="147">
        <f t="shared" si="1"/>
        <v>868.00540703922627</v>
      </c>
      <c r="M8" s="22"/>
      <c r="N8" s="69">
        <v>20</v>
      </c>
      <c r="O8" s="70">
        <v>343</v>
      </c>
      <c r="P8" s="71">
        <v>24860209</v>
      </c>
      <c r="Q8" s="31">
        <f t="shared" ref="Q8:Q65" si="6">IF(AND(O8&gt;0,P8&gt;0),P8/O8,0)</f>
        <v>72478.743440233229</v>
      </c>
      <c r="R8" s="72">
        <v>27736</v>
      </c>
      <c r="S8" s="79">
        <f t="shared" si="4"/>
        <v>24860209</v>
      </c>
      <c r="T8" s="31">
        <f t="shared" si="5"/>
        <v>896.31558263628494</v>
      </c>
      <c r="U8" s="73"/>
      <c r="V8" s="74"/>
      <c r="W8" s="75"/>
      <c r="X8" s="161">
        <v>71296.296296296292</v>
      </c>
      <c r="Y8" s="162">
        <v>72181.818181818177</v>
      </c>
      <c r="Z8" s="163">
        <v>75727.272727272721</v>
      </c>
      <c r="AA8" s="164">
        <v>78570</v>
      </c>
      <c r="AB8" s="165">
        <v>79290</v>
      </c>
      <c r="AC8" s="166">
        <v>81090</v>
      </c>
      <c r="AD8" s="233"/>
      <c r="AE8" s="234">
        <v>0</v>
      </c>
      <c r="AF8" s="235"/>
    </row>
    <row r="9" spans="1:32" ht="27" customHeight="1" thickBot="1" x14ac:dyDescent="0.25">
      <c r="A9" s="16"/>
      <c r="B9" s="124" t="s">
        <v>34</v>
      </c>
      <c r="C9" s="125">
        <v>5</v>
      </c>
      <c r="D9" s="280" t="s">
        <v>39</v>
      </c>
      <c r="E9" s="126">
        <v>4</v>
      </c>
      <c r="F9" s="144">
        <v>20</v>
      </c>
      <c r="G9" s="145">
        <v>467</v>
      </c>
      <c r="H9" s="146">
        <v>32201932</v>
      </c>
      <c r="I9" s="147">
        <f t="shared" si="0"/>
        <v>68954.88650963598</v>
      </c>
      <c r="J9" s="148">
        <v>37099</v>
      </c>
      <c r="K9" s="146">
        <v>32201932</v>
      </c>
      <c r="L9" s="147">
        <f t="shared" si="1"/>
        <v>868</v>
      </c>
      <c r="M9" s="22"/>
      <c r="N9" s="69"/>
      <c r="O9" s="70"/>
      <c r="P9" s="71"/>
      <c r="Q9" s="31">
        <f t="shared" si="6"/>
        <v>0</v>
      </c>
      <c r="R9" s="72"/>
      <c r="S9" s="79">
        <f t="shared" si="4"/>
        <v>0</v>
      </c>
      <c r="T9" s="31">
        <f t="shared" si="5"/>
        <v>0</v>
      </c>
      <c r="U9" s="73"/>
      <c r="V9" s="74"/>
      <c r="W9" s="271" t="s">
        <v>452</v>
      </c>
      <c r="X9" s="161" t="s">
        <v>118</v>
      </c>
      <c r="Y9" s="162">
        <v>68405.79710144928</v>
      </c>
      <c r="Z9" s="163">
        <v>68405.79710144928</v>
      </c>
      <c r="AA9" s="164">
        <v>68516.595744680846</v>
      </c>
      <c r="AB9" s="165">
        <v>68516.595744680846</v>
      </c>
      <c r="AC9" s="166">
        <v>68723.404255319154</v>
      </c>
      <c r="AD9" s="236"/>
      <c r="AE9" s="234"/>
      <c r="AF9" s="237"/>
    </row>
    <row r="10" spans="1:32" ht="27" customHeight="1" thickBot="1" x14ac:dyDescent="0.25">
      <c r="A10" s="16"/>
      <c r="B10" s="124" t="s">
        <v>32</v>
      </c>
      <c r="C10" s="125">
        <v>6</v>
      </c>
      <c r="D10" s="124" t="s">
        <v>40</v>
      </c>
      <c r="E10" s="126">
        <v>4</v>
      </c>
      <c r="F10" s="144">
        <v>20</v>
      </c>
      <c r="G10" s="145">
        <v>282</v>
      </c>
      <c r="H10" s="146">
        <v>20904544</v>
      </c>
      <c r="I10" s="147">
        <f t="shared" si="0"/>
        <v>74129.588652482271</v>
      </c>
      <c r="J10" s="148">
        <v>24445</v>
      </c>
      <c r="K10" s="146">
        <v>20904544</v>
      </c>
      <c r="L10" s="147">
        <f t="shared" si="1"/>
        <v>855.16645530783387</v>
      </c>
      <c r="M10" s="22"/>
      <c r="N10" s="69">
        <v>20</v>
      </c>
      <c r="O10" s="70">
        <v>285</v>
      </c>
      <c r="P10" s="71">
        <v>21992570</v>
      </c>
      <c r="Q10" s="31">
        <f t="shared" si="6"/>
        <v>77166.912280701756</v>
      </c>
      <c r="R10" s="72">
        <v>24924</v>
      </c>
      <c r="S10" s="79">
        <f t="shared" si="4"/>
        <v>21992570</v>
      </c>
      <c r="T10" s="31">
        <f t="shared" si="5"/>
        <v>882.38525116353719</v>
      </c>
      <c r="U10" s="73"/>
      <c r="V10" s="74"/>
      <c r="W10" s="75"/>
      <c r="X10" s="161">
        <v>63840</v>
      </c>
      <c r="Y10" s="162">
        <v>67360</v>
      </c>
      <c r="Z10" s="163">
        <v>67360</v>
      </c>
      <c r="AA10" s="164">
        <v>78120</v>
      </c>
      <c r="AB10" s="165">
        <v>78300</v>
      </c>
      <c r="AC10" s="166">
        <v>79200</v>
      </c>
      <c r="AD10" s="233"/>
      <c r="AE10" s="234">
        <v>0</v>
      </c>
      <c r="AF10" s="235"/>
    </row>
    <row r="11" spans="1:32" ht="27" customHeight="1" thickBot="1" x14ac:dyDescent="0.25">
      <c r="A11" s="16"/>
      <c r="B11" s="124" t="s">
        <v>34</v>
      </c>
      <c r="C11" s="125">
        <v>7</v>
      </c>
      <c r="D11" s="124" t="s">
        <v>41</v>
      </c>
      <c r="E11" s="126">
        <v>5</v>
      </c>
      <c r="F11" s="144">
        <v>15</v>
      </c>
      <c r="G11" s="145">
        <v>166</v>
      </c>
      <c r="H11" s="146">
        <v>15448444</v>
      </c>
      <c r="I11" s="147">
        <f t="shared" si="0"/>
        <v>93062.915662650601</v>
      </c>
      <c r="J11" s="148">
        <v>16664.5</v>
      </c>
      <c r="K11" s="146">
        <v>15448444</v>
      </c>
      <c r="L11" s="147">
        <f t="shared" si="1"/>
        <v>927.02715352995892</v>
      </c>
      <c r="M11" s="22"/>
      <c r="N11" s="69">
        <v>15</v>
      </c>
      <c r="O11" s="70">
        <v>171</v>
      </c>
      <c r="P11" s="71">
        <v>16656303</v>
      </c>
      <c r="Q11" s="31">
        <f t="shared" si="6"/>
        <v>97405.280701754382</v>
      </c>
      <c r="R11" s="72">
        <v>16746</v>
      </c>
      <c r="S11" s="79">
        <f t="shared" si="4"/>
        <v>16656303</v>
      </c>
      <c r="T11" s="31">
        <f t="shared" si="5"/>
        <v>994.64367610175566</v>
      </c>
      <c r="U11" s="73"/>
      <c r="V11" s="74"/>
      <c r="W11" s="75"/>
      <c r="X11" s="161">
        <v>96723.163841807909</v>
      </c>
      <c r="Y11" s="162">
        <v>91428.571428571435</v>
      </c>
      <c r="Z11" s="163">
        <v>100155.55555555556</v>
      </c>
      <c r="AA11" s="164">
        <v>92166.666666666672</v>
      </c>
      <c r="AB11" s="165">
        <v>92333.333333333328</v>
      </c>
      <c r="AC11" s="166">
        <v>93611.111111111109</v>
      </c>
      <c r="AD11" s="236"/>
      <c r="AE11" s="234">
        <v>0</v>
      </c>
      <c r="AF11" s="237"/>
    </row>
    <row r="12" spans="1:32" ht="27" customHeight="1" thickBot="1" x14ac:dyDescent="0.25">
      <c r="A12" s="16"/>
      <c r="B12" s="124" t="s">
        <v>32</v>
      </c>
      <c r="C12" s="125">
        <v>8</v>
      </c>
      <c r="D12" s="127" t="s">
        <v>42</v>
      </c>
      <c r="E12" s="126">
        <v>2</v>
      </c>
      <c r="F12" s="144">
        <v>20</v>
      </c>
      <c r="G12" s="145">
        <v>202</v>
      </c>
      <c r="H12" s="146">
        <v>10590656</v>
      </c>
      <c r="I12" s="147">
        <f t="shared" si="0"/>
        <v>52428.990099009898</v>
      </c>
      <c r="J12" s="148">
        <v>12360.25</v>
      </c>
      <c r="K12" s="146">
        <v>10590656</v>
      </c>
      <c r="L12" s="147">
        <f t="shared" si="1"/>
        <v>856.83186019700247</v>
      </c>
      <c r="M12" s="22"/>
      <c r="N12" s="69">
        <v>20</v>
      </c>
      <c r="O12" s="70">
        <v>196</v>
      </c>
      <c r="P12" s="71">
        <v>11652089</v>
      </c>
      <c r="Q12" s="31">
        <f t="shared" si="6"/>
        <v>59449.433673469386</v>
      </c>
      <c r="R12" s="72">
        <v>12582</v>
      </c>
      <c r="S12" s="79">
        <f t="shared" si="4"/>
        <v>11652089</v>
      </c>
      <c r="T12" s="31">
        <f t="shared" si="5"/>
        <v>926.09195676363061</v>
      </c>
      <c r="U12" s="73"/>
      <c r="V12" s="74"/>
      <c r="W12" s="75"/>
      <c r="X12" s="161">
        <v>52941.176470588238</v>
      </c>
      <c r="Y12" s="162">
        <v>53066.666666666664</v>
      </c>
      <c r="Z12" s="163">
        <v>53097.345132743365</v>
      </c>
      <c r="AA12" s="164">
        <v>52740.384615384617</v>
      </c>
      <c r="AB12" s="165">
        <v>52830.188679245286</v>
      </c>
      <c r="AC12" s="166">
        <v>53240.740740740737</v>
      </c>
      <c r="AD12" s="233"/>
      <c r="AE12" s="234">
        <v>0</v>
      </c>
      <c r="AF12" s="235"/>
    </row>
    <row r="13" spans="1:32" ht="27" customHeight="1" thickBot="1" x14ac:dyDescent="0.25">
      <c r="A13" s="16"/>
      <c r="B13" s="124" t="s">
        <v>34</v>
      </c>
      <c r="C13" s="125">
        <v>9</v>
      </c>
      <c r="D13" s="124" t="s">
        <v>43</v>
      </c>
      <c r="E13" s="128">
        <v>4</v>
      </c>
      <c r="F13" s="144">
        <v>20</v>
      </c>
      <c r="G13" s="145">
        <v>356</v>
      </c>
      <c r="H13" s="146">
        <v>30515733</v>
      </c>
      <c r="I13" s="147">
        <f t="shared" si="0"/>
        <v>85718.351123595508</v>
      </c>
      <c r="J13" s="148">
        <v>31176</v>
      </c>
      <c r="K13" s="146">
        <v>30515733</v>
      </c>
      <c r="L13" s="147">
        <f t="shared" si="1"/>
        <v>978.82130484988454</v>
      </c>
      <c r="M13" s="22"/>
      <c r="N13" s="69">
        <v>20</v>
      </c>
      <c r="O13" s="70">
        <v>353</v>
      </c>
      <c r="P13" s="71">
        <v>30235129</v>
      </c>
      <c r="Q13" s="31">
        <f t="shared" si="6"/>
        <v>85651.923512747875</v>
      </c>
      <c r="R13" s="72">
        <v>30175</v>
      </c>
      <c r="S13" s="79">
        <f t="shared" si="4"/>
        <v>30235129</v>
      </c>
      <c r="T13" s="31">
        <f t="shared" si="5"/>
        <v>1001.992676056338</v>
      </c>
      <c r="U13" s="73"/>
      <c r="V13" s="74"/>
      <c r="W13" s="75"/>
      <c r="X13" s="161">
        <v>83011.583011583018</v>
      </c>
      <c r="Y13" s="162">
        <v>96153.846153846156</v>
      </c>
      <c r="Z13" s="163">
        <v>95785.440613026818</v>
      </c>
      <c r="AA13" s="164">
        <v>88571.428571428565</v>
      </c>
      <c r="AB13" s="165">
        <v>91428.571428571435</v>
      </c>
      <c r="AC13" s="166">
        <v>94285.71428571429</v>
      </c>
      <c r="AD13" s="236"/>
      <c r="AE13" s="234">
        <v>0</v>
      </c>
      <c r="AF13" s="237"/>
    </row>
    <row r="14" spans="1:32" ht="27" customHeight="1" thickBot="1" x14ac:dyDescent="0.25">
      <c r="A14" s="16"/>
      <c r="B14" s="124" t="s">
        <v>32</v>
      </c>
      <c r="C14" s="125">
        <v>10</v>
      </c>
      <c r="D14" s="124" t="s">
        <v>44</v>
      </c>
      <c r="E14" s="129">
        <v>4</v>
      </c>
      <c r="F14" s="144">
        <v>20</v>
      </c>
      <c r="G14" s="145">
        <v>356</v>
      </c>
      <c r="H14" s="146">
        <v>24904910</v>
      </c>
      <c r="I14" s="147">
        <f t="shared" si="0"/>
        <v>69957.612359550563</v>
      </c>
      <c r="J14" s="148">
        <v>28692</v>
      </c>
      <c r="K14" s="146">
        <v>24904910</v>
      </c>
      <c r="L14" s="147">
        <f t="shared" si="1"/>
        <v>868.00885264185138</v>
      </c>
      <c r="M14" s="22"/>
      <c r="N14" s="69">
        <v>20</v>
      </c>
      <c r="O14" s="70">
        <v>331</v>
      </c>
      <c r="P14" s="71">
        <v>23835471</v>
      </c>
      <c r="Q14" s="31">
        <f t="shared" si="6"/>
        <v>72010.486404833835</v>
      </c>
      <c r="R14" s="72">
        <v>26855</v>
      </c>
      <c r="S14" s="79">
        <f t="shared" si="4"/>
        <v>23835471</v>
      </c>
      <c r="T14" s="31">
        <f t="shared" si="5"/>
        <v>887.56175758704148</v>
      </c>
      <c r="U14" s="73"/>
      <c r="V14" s="74"/>
      <c r="W14" s="75"/>
      <c r="X14" s="161">
        <v>54644.8087431694</v>
      </c>
      <c r="Y14" s="162">
        <v>65573.770491803283</v>
      </c>
      <c r="Z14" s="163">
        <v>76010.101010101003</v>
      </c>
      <c r="AA14" s="164">
        <v>78570</v>
      </c>
      <c r="AB14" s="165">
        <v>79290</v>
      </c>
      <c r="AC14" s="166">
        <v>81090</v>
      </c>
      <c r="AD14" s="233"/>
      <c r="AE14" s="234">
        <v>0</v>
      </c>
      <c r="AF14" s="235"/>
    </row>
    <row r="15" spans="1:32" ht="27" customHeight="1" thickBot="1" x14ac:dyDescent="0.25">
      <c r="A15" s="16"/>
      <c r="B15" s="124" t="s">
        <v>34</v>
      </c>
      <c r="C15" s="125">
        <v>11</v>
      </c>
      <c r="D15" s="125" t="s">
        <v>45</v>
      </c>
      <c r="E15" s="128">
        <v>4</v>
      </c>
      <c r="F15" s="144">
        <v>20</v>
      </c>
      <c r="G15" s="145">
        <v>419</v>
      </c>
      <c r="H15" s="146">
        <v>28244261</v>
      </c>
      <c r="I15" s="147">
        <f t="shared" si="0"/>
        <v>67408.737470167063</v>
      </c>
      <c r="J15" s="148">
        <v>32539</v>
      </c>
      <c r="K15" s="146">
        <v>28244261</v>
      </c>
      <c r="L15" s="147">
        <f t="shared" si="1"/>
        <v>868.01256953194627</v>
      </c>
      <c r="M15" s="22"/>
      <c r="N15" s="69">
        <v>20</v>
      </c>
      <c r="O15" s="70">
        <v>405</v>
      </c>
      <c r="P15" s="71">
        <v>28670674</v>
      </c>
      <c r="Q15" s="31">
        <f t="shared" si="6"/>
        <v>70791.787654320986</v>
      </c>
      <c r="R15" s="72">
        <v>32139</v>
      </c>
      <c r="S15" s="79">
        <f t="shared" si="4"/>
        <v>28670674</v>
      </c>
      <c r="T15" s="31">
        <f t="shared" si="5"/>
        <v>892.0835744733813</v>
      </c>
      <c r="U15" s="73"/>
      <c r="V15" s="74"/>
      <c r="W15" s="75"/>
      <c r="X15" s="161">
        <v>70897.435897435891</v>
      </c>
      <c r="Y15" s="162">
        <v>76307.692307692312</v>
      </c>
      <c r="Z15" s="163">
        <v>76500</v>
      </c>
      <c r="AA15" s="164">
        <v>78570</v>
      </c>
      <c r="AB15" s="165">
        <v>79290.666666666672</v>
      </c>
      <c r="AC15" s="166">
        <v>81090</v>
      </c>
      <c r="AD15" s="236"/>
      <c r="AE15" s="234">
        <v>0</v>
      </c>
      <c r="AF15" s="237"/>
    </row>
    <row r="16" spans="1:32" ht="27" customHeight="1" thickBot="1" x14ac:dyDescent="0.25">
      <c r="A16" s="16"/>
      <c r="B16" s="124" t="s">
        <v>32</v>
      </c>
      <c r="C16" s="125">
        <v>12</v>
      </c>
      <c r="D16" s="130" t="s">
        <v>46</v>
      </c>
      <c r="E16" s="126">
        <v>2</v>
      </c>
      <c r="F16" s="144">
        <v>10</v>
      </c>
      <c r="G16" s="145">
        <v>48</v>
      </c>
      <c r="H16" s="146">
        <v>5481365</v>
      </c>
      <c r="I16" s="147">
        <f t="shared" si="0"/>
        <v>114195.10416666667</v>
      </c>
      <c r="J16" s="148">
        <v>6288</v>
      </c>
      <c r="K16" s="146">
        <v>5481365</v>
      </c>
      <c r="L16" s="147">
        <f t="shared" si="1"/>
        <v>871.71835241730275</v>
      </c>
      <c r="M16" s="22"/>
      <c r="N16" s="69">
        <v>10</v>
      </c>
      <c r="O16" s="70">
        <v>48</v>
      </c>
      <c r="P16" s="71">
        <v>5715332</v>
      </c>
      <c r="Q16" s="31">
        <f t="shared" si="6"/>
        <v>119069.41666666667</v>
      </c>
      <c r="R16" s="72">
        <v>6480</v>
      </c>
      <c r="S16" s="79">
        <f t="shared" si="4"/>
        <v>5715332</v>
      </c>
      <c r="T16" s="31">
        <f t="shared" si="5"/>
        <v>881.9956790123457</v>
      </c>
      <c r="U16" s="73"/>
      <c r="V16" s="74"/>
      <c r="W16" s="75"/>
      <c r="X16" s="161">
        <v>105208.33333333333</v>
      </c>
      <c r="Y16" s="162">
        <v>110937.5</v>
      </c>
      <c r="Z16" s="163">
        <v>113270.83333333333</v>
      </c>
      <c r="AA16" s="164">
        <v>118800</v>
      </c>
      <c r="AB16" s="165">
        <v>121440</v>
      </c>
      <c r="AC16" s="166">
        <v>122760</v>
      </c>
      <c r="AD16" s="233"/>
      <c r="AE16" s="234">
        <v>0</v>
      </c>
      <c r="AF16" s="235"/>
    </row>
    <row r="17" spans="1:32" ht="27" customHeight="1" thickBot="1" x14ac:dyDescent="0.25">
      <c r="A17" s="16"/>
      <c r="B17" s="124" t="s">
        <v>34</v>
      </c>
      <c r="C17" s="125">
        <v>13</v>
      </c>
      <c r="D17" s="281" t="s">
        <v>47</v>
      </c>
      <c r="E17" s="126">
        <v>5</v>
      </c>
      <c r="F17" s="144">
        <v>20</v>
      </c>
      <c r="G17" s="145">
        <v>204</v>
      </c>
      <c r="H17" s="146">
        <v>12168148</v>
      </c>
      <c r="I17" s="147">
        <f t="shared" si="0"/>
        <v>59647.784313725489</v>
      </c>
      <c r="J17" s="148">
        <v>19380</v>
      </c>
      <c r="K17" s="146">
        <v>12168148</v>
      </c>
      <c r="L17" s="147">
        <f t="shared" si="1"/>
        <v>627.87141382868936</v>
      </c>
      <c r="M17" s="22"/>
      <c r="N17" s="69"/>
      <c r="O17" s="70"/>
      <c r="P17" s="71"/>
      <c r="Q17" s="31">
        <f t="shared" si="6"/>
        <v>0</v>
      </c>
      <c r="R17" s="72"/>
      <c r="S17" s="79">
        <f t="shared" si="4"/>
        <v>0</v>
      </c>
      <c r="T17" s="31">
        <f t="shared" si="5"/>
        <v>0</v>
      </c>
      <c r="U17" s="73"/>
      <c r="V17" s="74"/>
      <c r="W17" s="271" t="s">
        <v>452</v>
      </c>
      <c r="X17" s="161">
        <v>58823.529411764706</v>
      </c>
      <c r="Y17" s="162">
        <v>52083.333333333336</v>
      </c>
      <c r="Z17" s="163">
        <v>54166.666666666664</v>
      </c>
      <c r="AA17" s="164">
        <v>60416.666666666664</v>
      </c>
      <c r="AB17" s="165">
        <v>70833.333333333328</v>
      </c>
      <c r="AC17" s="166">
        <v>77083.333333333328</v>
      </c>
      <c r="AD17" s="236"/>
      <c r="AE17" s="234"/>
      <c r="AF17" s="237"/>
    </row>
    <row r="18" spans="1:32" ht="27" customHeight="1" thickBot="1" x14ac:dyDescent="0.25">
      <c r="A18" s="16"/>
      <c r="B18" s="124" t="s">
        <v>32</v>
      </c>
      <c r="C18" s="125">
        <v>14</v>
      </c>
      <c r="D18" s="125" t="s">
        <v>48</v>
      </c>
      <c r="E18" s="126">
        <v>5</v>
      </c>
      <c r="F18" s="144">
        <v>10</v>
      </c>
      <c r="G18" s="145">
        <v>192</v>
      </c>
      <c r="H18" s="146">
        <v>17443555</v>
      </c>
      <c r="I18" s="147">
        <f t="shared" si="0"/>
        <v>90851.848958333328</v>
      </c>
      <c r="J18" s="148">
        <v>19663</v>
      </c>
      <c r="K18" s="146">
        <v>17443555</v>
      </c>
      <c r="L18" s="147">
        <f t="shared" si="1"/>
        <v>887.1258200681483</v>
      </c>
      <c r="M18" s="22"/>
      <c r="N18" s="69">
        <v>10</v>
      </c>
      <c r="O18" s="70">
        <v>162</v>
      </c>
      <c r="P18" s="71">
        <v>16058477</v>
      </c>
      <c r="Q18" s="31">
        <f t="shared" si="6"/>
        <v>99126.401234567908</v>
      </c>
      <c r="R18" s="72">
        <v>17426</v>
      </c>
      <c r="S18" s="79">
        <f t="shared" si="4"/>
        <v>16058477</v>
      </c>
      <c r="T18" s="31">
        <f t="shared" si="5"/>
        <v>921.52398714564447</v>
      </c>
      <c r="U18" s="73"/>
      <c r="V18" s="74"/>
      <c r="W18" s="75"/>
      <c r="X18" s="161">
        <v>88765.625</v>
      </c>
      <c r="Y18" s="162">
        <v>94355.828220858893</v>
      </c>
      <c r="Z18" s="163">
        <v>95029.239766081868</v>
      </c>
      <c r="AA18" s="164">
        <v>91979.166666666672</v>
      </c>
      <c r="AB18" s="165">
        <v>92187.5</v>
      </c>
      <c r="AC18" s="166">
        <v>95312.5</v>
      </c>
      <c r="AD18" s="233"/>
      <c r="AE18" s="234">
        <v>0</v>
      </c>
      <c r="AF18" s="235"/>
    </row>
    <row r="19" spans="1:32" ht="27" customHeight="1" thickBot="1" x14ac:dyDescent="0.25">
      <c r="A19" s="16"/>
      <c r="B19" s="124" t="s">
        <v>34</v>
      </c>
      <c r="C19" s="125">
        <v>15</v>
      </c>
      <c r="D19" s="131" t="s">
        <v>49</v>
      </c>
      <c r="E19" s="126">
        <v>2</v>
      </c>
      <c r="F19" s="144">
        <v>25</v>
      </c>
      <c r="G19" s="145">
        <v>333</v>
      </c>
      <c r="H19" s="146">
        <v>24467028</v>
      </c>
      <c r="I19" s="147">
        <f t="shared" si="0"/>
        <v>73474.558558558565</v>
      </c>
      <c r="J19" s="148">
        <v>26399</v>
      </c>
      <c r="K19" s="146">
        <v>24467028</v>
      </c>
      <c r="L19" s="147">
        <f t="shared" si="1"/>
        <v>926.8164703208455</v>
      </c>
      <c r="M19" s="22"/>
      <c r="N19" s="69">
        <v>25</v>
      </c>
      <c r="O19" s="70">
        <v>333</v>
      </c>
      <c r="P19" s="71">
        <v>25009514</v>
      </c>
      <c r="Q19" s="31">
        <f t="shared" si="6"/>
        <v>75103.645645645651</v>
      </c>
      <c r="R19" s="72">
        <v>27488</v>
      </c>
      <c r="S19" s="79">
        <f t="shared" si="4"/>
        <v>25009514</v>
      </c>
      <c r="T19" s="31">
        <f t="shared" si="5"/>
        <v>909.83389115250293</v>
      </c>
      <c r="U19" s="73"/>
      <c r="V19" s="74"/>
      <c r="W19" s="75"/>
      <c r="X19" s="161">
        <v>78358.649789029529</v>
      </c>
      <c r="Y19" s="162">
        <v>78422.222222222219</v>
      </c>
      <c r="Z19" s="163">
        <v>82758.620689655174</v>
      </c>
      <c r="AA19" s="164">
        <v>71557.972067039111</v>
      </c>
      <c r="AB19" s="165">
        <v>74772.398096420438</v>
      </c>
      <c r="AC19" s="166">
        <v>75232.678882068474</v>
      </c>
      <c r="AD19" s="236"/>
      <c r="AE19" s="234">
        <v>0</v>
      </c>
      <c r="AF19" s="237"/>
    </row>
    <row r="20" spans="1:32" ht="27" customHeight="1" thickBot="1" x14ac:dyDescent="0.25">
      <c r="A20" s="16"/>
      <c r="B20" s="124" t="s">
        <v>32</v>
      </c>
      <c r="C20" s="125">
        <v>16</v>
      </c>
      <c r="D20" s="124" t="s">
        <v>50</v>
      </c>
      <c r="E20" s="126">
        <v>4</v>
      </c>
      <c r="F20" s="144">
        <v>20</v>
      </c>
      <c r="G20" s="145">
        <v>361</v>
      </c>
      <c r="H20" s="146">
        <v>27083205</v>
      </c>
      <c r="I20" s="147">
        <f t="shared" si="0"/>
        <v>75022.728531855959</v>
      </c>
      <c r="J20" s="148">
        <v>31130</v>
      </c>
      <c r="K20" s="146">
        <v>27083205</v>
      </c>
      <c r="L20" s="147">
        <f t="shared" si="1"/>
        <v>870.00337295213615</v>
      </c>
      <c r="M20" s="22"/>
      <c r="N20" s="69">
        <v>20</v>
      </c>
      <c r="O20" s="70">
        <v>286</v>
      </c>
      <c r="P20" s="71">
        <v>24094800</v>
      </c>
      <c r="Q20" s="31">
        <f t="shared" si="6"/>
        <v>84247.552447552443</v>
      </c>
      <c r="R20" s="72">
        <v>26930</v>
      </c>
      <c r="S20" s="79">
        <f t="shared" si="4"/>
        <v>24094800</v>
      </c>
      <c r="T20" s="31">
        <f t="shared" si="5"/>
        <v>894.7196435202377</v>
      </c>
      <c r="U20" s="73"/>
      <c r="V20" s="74"/>
      <c r="W20" s="75"/>
      <c r="X20" s="161">
        <v>53734.197452229302</v>
      </c>
      <c r="Y20" s="162">
        <v>55734.960606060609</v>
      </c>
      <c r="Z20" s="163">
        <v>55882.352941176468</v>
      </c>
      <c r="AA20" s="164">
        <v>75022.728531855959</v>
      </c>
      <c r="AB20" s="165">
        <v>75022.728531855959</v>
      </c>
      <c r="AC20" s="166">
        <v>75022.728531855959</v>
      </c>
      <c r="AD20" s="233" t="s">
        <v>434</v>
      </c>
      <c r="AE20" s="234">
        <v>0.95</v>
      </c>
      <c r="AF20" s="235"/>
    </row>
    <row r="21" spans="1:32" ht="27" customHeight="1" thickBot="1" x14ac:dyDescent="0.25">
      <c r="A21" s="16"/>
      <c r="B21" s="124" t="s">
        <v>34</v>
      </c>
      <c r="C21" s="125">
        <v>17</v>
      </c>
      <c r="D21" s="125" t="s">
        <v>51</v>
      </c>
      <c r="E21" s="126">
        <v>4</v>
      </c>
      <c r="F21" s="144">
        <v>20</v>
      </c>
      <c r="G21" s="145">
        <v>323</v>
      </c>
      <c r="H21" s="146">
        <v>21493187</v>
      </c>
      <c r="I21" s="147">
        <f t="shared" si="0"/>
        <v>66542.374613003092</v>
      </c>
      <c r="J21" s="148">
        <v>24750.75</v>
      </c>
      <c r="K21" s="146">
        <v>21493187</v>
      </c>
      <c r="L21" s="147">
        <f t="shared" si="1"/>
        <v>868.38528125410346</v>
      </c>
      <c r="M21" s="22"/>
      <c r="N21" s="69">
        <v>20</v>
      </c>
      <c r="O21" s="70">
        <v>307</v>
      </c>
      <c r="P21" s="71">
        <v>22018196</v>
      </c>
      <c r="Q21" s="31">
        <f t="shared" si="6"/>
        <v>71720.50814332247</v>
      </c>
      <c r="R21" s="72">
        <v>23074</v>
      </c>
      <c r="S21" s="79">
        <f t="shared" si="4"/>
        <v>22018196</v>
      </c>
      <c r="T21" s="31">
        <f t="shared" si="5"/>
        <v>954.24269740833836</v>
      </c>
      <c r="U21" s="73"/>
      <c r="V21" s="74"/>
      <c r="W21" s="75"/>
      <c r="X21" s="161">
        <v>71466.666666666672</v>
      </c>
      <c r="Y21" s="162">
        <v>70357.142857142855</v>
      </c>
      <c r="Z21" s="163">
        <v>72857.142857142855</v>
      </c>
      <c r="AA21" s="164">
        <v>66466.666666666672</v>
      </c>
      <c r="AB21" s="165">
        <v>66466.666666666672</v>
      </c>
      <c r="AC21" s="166">
        <v>66466.666666666672</v>
      </c>
      <c r="AD21" s="236"/>
      <c r="AE21" s="234">
        <v>0</v>
      </c>
      <c r="AF21" s="237"/>
    </row>
    <row r="22" spans="1:32" ht="27" customHeight="1" thickBot="1" x14ac:dyDescent="0.25">
      <c r="A22" s="16"/>
      <c r="B22" s="124" t="s">
        <v>32</v>
      </c>
      <c r="C22" s="125">
        <v>18</v>
      </c>
      <c r="D22" s="125" t="s">
        <v>52</v>
      </c>
      <c r="E22" s="126">
        <v>4</v>
      </c>
      <c r="F22" s="144">
        <v>37</v>
      </c>
      <c r="G22" s="145">
        <v>645</v>
      </c>
      <c r="H22" s="146">
        <v>39775470</v>
      </c>
      <c r="I22" s="147">
        <f t="shared" si="0"/>
        <v>61667.395348837206</v>
      </c>
      <c r="J22" s="148">
        <v>45482</v>
      </c>
      <c r="K22" s="146">
        <v>39775470</v>
      </c>
      <c r="L22" s="147">
        <f t="shared" si="1"/>
        <v>874.53212259795089</v>
      </c>
      <c r="M22" s="22"/>
      <c r="N22" s="69">
        <v>20</v>
      </c>
      <c r="O22" s="70">
        <v>608</v>
      </c>
      <c r="P22" s="71">
        <v>41060287</v>
      </c>
      <c r="Q22" s="31">
        <f t="shared" si="6"/>
        <v>67533.366776315786</v>
      </c>
      <c r="R22" s="72">
        <v>46583</v>
      </c>
      <c r="S22" s="79">
        <f t="shared" si="4"/>
        <v>41060287</v>
      </c>
      <c r="T22" s="31">
        <f t="shared" si="5"/>
        <v>881.44359530300756</v>
      </c>
      <c r="U22" s="73"/>
      <c r="V22" s="74"/>
      <c r="W22" s="75"/>
      <c r="X22" s="161">
        <v>62822.180790960454</v>
      </c>
      <c r="Y22" s="162">
        <v>66332.627118644072</v>
      </c>
      <c r="Z22" s="163">
        <v>69803.389830508473</v>
      </c>
      <c r="AA22" s="164">
        <v>64538.461538461539</v>
      </c>
      <c r="AB22" s="165">
        <v>66076.923076923078</v>
      </c>
      <c r="AC22" s="166">
        <v>67615.38461538461</v>
      </c>
      <c r="AD22" s="236"/>
      <c r="AE22" s="234">
        <v>0</v>
      </c>
      <c r="AF22" s="237"/>
    </row>
    <row r="23" spans="1:32" ht="27" customHeight="1" thickBot="1" x14ac:dyDescent="0.25">
      <c r="A23" s="16"/>
      <c r="B23" s="124" t="s">
        <v>34</v>
      </c>
      <c r="C23" s="125">
        <v>19</v>
      </c>
      <c r="D23" s="278" t="s">
        <v>53</v>
      </c>
      <c r="E23" s="133">
        <v>5</v>
      </c>
      <c r="F23" s="144">
        <v>10</v>
      </c>
      <c r="G23" s="145">
        <v>61</v>
      </c>
      <c r="H23" s="146">
        <v>3948078</v>
      </c>
      <c r="I23" s="147">
        <f t="shared" si="0"/>
        <v>64722.590163934423</v>
      </c>
      <c r="J23" s="148">
        <v>4684</v>
      </c>
      <c r="K23" s="146">
        <v>3948078</v>
      </c>
      <c r="L23" s="147">
        <f t="shared" si="1"/>
        <v>842.88599487617421</v>
      </c>
      <c r="M23" s="22"/>
      <c r="N23" s="69">
        <v>10</v>
      </c>
      <c r="O23" s="70">
        <v>69</v>
      </c>
      <c r="P23" s="71">
        <v>6092094</v>
      </c>
      <c r="Q23" s="31">
        <f t="shared" si="6"/>
        <v>88291.217391304352</v>
      </c>
      <c r="R23" s="72">
        <v>6914</v>
      </c>
      <c r="S23" s="79">
        <f t="shared" si="4"/>
        <v>6092094</v>
      </c>
      <c r="T23" s="31">
        <f t="shared" si="5"/>
        <v>881.12438530517795</v>
      </c>
      <c r="U23" s="73"/>
      <c r="V23" s="74"/>
      <c r="W23" s="271" t="s">
        <v>535</v>
      </c>
      <c r="X23" s="161" t="s">
        <v>119</v>
      </c>
      <c r="Y23" s="162" t="s">
        <v>120</v>
      </c>
      <c r="Z23" s="163" t="s">
        <v>118</v>
      </c>
      <c r="AA23" s="164">
        <v>80724</v>
      </c>
      <c r="AB23" s="165">
        <v>80724</v>
      </c>
      <c r="AC23" s="166">
        <v>80724</v>
      </c>
      <c r="AD23" s="233"/>
      <c r="AE23" s="234"/>
      <c r="AF23" s="235"/>
    </row>
    <row r="24" spans="1:32" ht="27" customHeight="1" thickBot="1" x14ac:dyDescent="0.25">
      <c r="A24" s="16"/>
      <c r="B24" s="124" t="s">
        <v>32</v>
      </c>
      <c r="C24" s="125">
        <v>20</v>
      </c>
      <c r="D24" s="134" t="s">
        <v>54</v>
      </c>
      <c r="E24" s="126">
        <v>2</v>
      </c>
      <c r="F24" s="144">
        <v>10</v>
      </c>
      <c r="G24" s="145">
        <v>93</v>
      </c>
      <c r="H24" s="146">
        <v>9339336</v>
      </c>
      <c r="I24" s="147">
        <f t="shared" si="0"/>
        <v>100422.96774193548</v>
      </c>
      <c r="J24" s="148">
        <v>9180.4</v>
      </c>
      <c r="K24" s="146">
        <v>9339336</v>
      </c>
      <c r="L24" s="147">
        <f t="shared" si="1"/>
        <v>1017.3125354015076</v>
      </c>
      <c r="M24" s="22"/>
      <c r="N24" s="69">
        <v>10</v>
      </c>
      <c r="O24" s="70">
        <v>109</v>
      </c>
      <c r="P24" s="71">
        <v>10336977</v>
      </c>
      <c r="Q24" s="31">
        <f t="shared" si="6"/>
        <v>94834.651376146794</v>
      </c>
      <c r="R24" s="72">
        <v>10341</v>
      </c>
      <c r="S24" s="79">
        <f t="shared" si="4"/>
        <v>10336977</v>
      </c>
      <c r="T24" s="31">
        <f t="shared" si="5"/>
        <v>999.61096605744126</v>
      </c>
      <c r="U24" s="73"/>
      <c r="V24" s="74"/>
      <c r="W24" s="75"/>
      <c r="X24" s="161">
        <v>82786</v>
      </c>
      <c r="Y24" s="162">
        <v>82786</v>
      </c>
      <c r="Z24" s="163">
        <v>82786</v>
      </c>
      <c r="AA24" s="164">
        <v>156240</v>
      </c>
      <c r="AB24" s="165">
        <v>156240</v>
      </c>
      <c r="AC24" s="166">
        <v>156240</v>
      </c>
      <c r="AD24" s="236"/>
      <c r="AE24" s="234">
        <v>0</v>
      </c>
      <c r="AF24" s="237"/>
    </row>
    <row r="25" spans="1:32" ht="27" customHeight="1" thickBot="1" x14ac:dyDescent="0.25">
      <c r="A25" s="16"/>
      <c r="B25" s="124" t="s">
        <v>34</v>
      </c>
      <c r="C25" s="125">
        <v>21</v>
      </c>
      <c r="D25" s="132" t="s">
        <v>56</v>
      </c>
      <c r="E25" s="126">
        <v>4</v>
      </c>
      <c r="F25" s="144">
        <v>20</v>
      </c>
      <c r="G25" s="145">
        <v>275</v>
      </c>
      <c r="H25" s="146">
        <v>18518557</v>
      </c>
      <c r="I25" s="147">
        <f t="shared" si="0"/>
        <v>67340.207272727275</v>
      </c>
      <c r="J25" s="148">
        <v>21433</v>
      </c>
      <c r="K25" s="146">
        <v>18518557</v>
      </c>
      <c r="L25" s="147">
        <f t="shared" si="1"/>
        <v>864.02076237577569</v>
      </c>
      <c r="M25" s="22"/>
      <c r="N25" s="69">
        <v>20</v>
      </c>
      <c r="O25" s="70">
        <v>301</v>
      </c>
      <c r="P25" s="71">
        <v>22175868</v>
      </c>
      <c r="Q25" s="31">
        <f t="shared" si="6"/>
        <v>73673.980066445176</v>
      </c>
      <c r="R25" s="72">
        <v>25149</v>
      </c>
      <c r="S25" s="79">
        <f t="shared" si="4"/>
        <v>22175868</v>
      </c>
      <c r="T25" s="31">
        <f t="shared" si="5"/>
        <v>881.77931528092563</v>
      </c>
      <c r="U25" s="73"/>
      <c r="V25" s="74"/>
      <c r="W25" s="75"/>
      <c r="X25" s="161">
        <v>65384.615384615383</v>
      </c>
      <c r="Y25" s="162">
        <v>65384.615384615383</v>
      </c>
      <c r="Z25" s="163">
        <v>65384.615384615383</v>
      </c>
      <c r="AA25" s="164">
        <v>69090.909090909088</v>
      </c>
      <c r="AB25" s="165">
        <v>70545.454545454544</v>
      </c>
      <c r="AC25" s="166">
        <v>70909.090909090912</v>
      </c>
      <c r="AD25" s="236"/>
      <c r="AE25" s="234"/>
      <c r="AF25" s="237"/>
    </row>
    <row r="26" spans="1:32" ht="27" customHeight="1" thickBot="1" x14ac:dyDescent="0.25">
      <c r="A26" s="16"/>
      <c r="B26" s="124" t="s">
        <v>32</v>
      </c>
      <c r="C26" s="125">
        <v>22</v>
      </c>
      <c r="D26" s="125" t="s">
        <v>57</v>
      </c>
      <c r="E26" s="126">
        <v>4</v>
      </c>
      <c r="F26" s="144">
        <v>20</v>
      </c>
      <c r="G26" s="145">
        <v>406</v>
      </c>
      <c r="H26" s="146">
        <v>30698031</v>
      </c>
      <c r="I26" s="147">
        <f t="shared" si="0"/>
        <v>75610.913793103449</v>
      </c>
      <c r="J26" s="148">
        <v>35900.5</v>
      </c>
      <c r="K26" s="146">
        <v>30698031</v>
      </c>
      <c r="L26" s="147">
        <f t="shared" si="1"/>
        <v>855.08644726396574</v>
      </c>
      <c r="M26" s="22"/>
      <c r="N26" s="69">
        <v>20</v>
      </c>
      <c r="O26" s="70">
        <v>431</v>
      </c>
      <c r="P26" s="71">
        <v>33170373</v>
      </c>
      <c r="Q26" s="31">
        <f t="shared" si="6"/>
        <v>76961.422273781907</v>
      </c>
      <c r="R26" s="72">
        <v>37507</v>
      </c>
      <c r="S26" s="79">
        <f t="shared" si="4"/>
        <v>33170373</v>
      </c>
      <c r="T26" s="31">
        <f t="shared" si="5"/>
        <v>884.37819607006691</v>
      </c>
      <c r="U26" s="73"/>
      <c r="V26" s="74"/>
      <c r="W26" s="75"/>
      <c r="X26" s="161">
        <v>63840</v>
      </c>
      <c r="Y26" s="162">
        <v>66234</v>
      </c>
      <c r="Z26" s="163">
        <v>70000</v>
      </c>
      <c r="AA26" s="164">
        <v>81828.703703703708</v>
      </c>
      <c r="AB26" s="165">
        <v>84166.666666666672</v>
      </c>
      <c r="AC26" s="166">
        <v>87291.666666666672</v>
      </c>
      <c r="AD26" s="233"/>
      <c r="AE26" s="234"/>
      <c r="AF26" s="235"/>
    </row>
    <row r="27" spans="1:32" ht="27" customHeight="1" thickBot="1" x14ac:dyDescent="0.25">
      <c r="A27" s="16"/>
      <c r="B27" s="124" t="s">
        <v>34</v>
      </c>
      <c r="C27" s="125">
        <v>23</v>
      </c>
      <c r="D27" s="132" t="s">
        <v>58</v>
      </c>
      <c r="E27" s="126">
        <v>5</v>
      </c>
      <c r="F27" s="144">
        <v>20</v>
      </c>
      <c r="G27" s="145">
        <v>103</v>
      </c>
      <c r="H27" s="146">
        <v>10318477</v>
      </c>
      <c r="I27" s="147">
        <f t="shared" si="0"/>
        <v>100179.38834951456</v>
      </c>
      <c r="J27" s="148">
        <v>11910</v>
      </c>
      <c r="K27" s="146">
        <v>10318477</v>
      </c>
      <c r="L27" s="147">
        <f t="shared" si="1"/>
        <v>866.37086481947938</v>
      </c>
      <c r="M27" s="22"/>
      <c r="N27" s="69">
        <v>20</v>
      </c>
      <c r="O27" s="70">
        <v>112</v>
      </c>
      <c r="P27" s="71">
        <v>10947685</v>
      </c>
      <c r="Q27" s="31">
        <f t="shared" si="6"/>
        <v>97747.1875</v>
      </c>
      <c r="R27" s="72">
        <v>11888</v>
      </c>
      <c r="S27" s="79">
        <f t="shared" si="4"/>
        <v>10947685</v>
      </c>
      <c r="T27" s="31">
        <f t="shared" si="5"/>
        <v>920.90217025572008</v>
      </c>
      <c r="U27" s="73"/>
      <c r="V27" s="74"/>
      <c r="W27" s="75"/>
      <c r="X27" s="161">
        <v>63832.335329341317</v>
      </c>
      <c r="Y27" s="162">
        <v>78947.368421052626</v>
      </c>
      <c r="Z27" s="163">
        <v>79487.179487179485</v>
      </c>
      <c r="AA27" s="164">
        <v>102912.6213592233</v>
      </c>
      <c r="AB27" s="165">
        <v>103883.49514563107</v>
      </c>
      <c r="AC27" s="166">
        <v>104854.36893203884</v>
      </c>
      <c r="AD27" s="236"/>
      <c r="AE27" s="234"/>
      <c r="AF27" s="237"/>
    </row>
    <row r="28" spans="1:32" ht="27" customHeight="1" thickBot="1" x14ac:dyDescent="0.25">
      <c r="A28" s="16"/>
      <c r="B28" s="124" t="s">
        <v>34</v>
      </c>
      <c r="C28" s="125">
        <v>24</v>
      </c>
      <c r="D28" s="124" t="s">
        <v>59</v>
      </c>
      <c r="E28" s="126">
        <v>4</v>
      </c>
      <c r="F28" s="144">
        <v>20</v>
      </c>
      <c r="G28" s="145">
        <v>451</v>
      </c>
      <c r="H28" s="146">
        <v>30354106</v>
      </c>
      <c r="I28" s="147">
        <f t="shared" si="0"/>
        <v>67304.004434589806</v>
      </c>
      <c r="J28" s="148">
        <v>34601</v>
      </c>
      <c r="K28" s="146">
        <v>30354106</v>
      </c>
      <c r="L28" s="147">
        <f t="shared" si="1"/>
        <v>877.26094621542734</v>
      </c>
      <c r="M28" s="22"/>
      <c r="N28" s="69">
        <v>20</v>
      </c>
      <c r="O28" s="70">
        <v>457</v>
      </c>
      <c r="P28" s="71">
        <v>34106194</v>
      </c>
      <c r="Q28" s="31">
        <f t="shared" si="6"/>
        <v>74630.621444201315</v>
      </c>
      <c r="R28" s="72">
        <v>36547</v>
      </c>
      <c r="S28" s="79">
        <f t="shared" si="4"/>
        <v>34106194</v>
      </c>
      <c r="T28" s="31">
        <f t="shared" si="5"/>
        <v>933.21460037759596</v>
      </c>
      <c r="U28" s="73"/>
      <c r="V28" s="74"/>
      <c r="W28" s="75"/>
      <c r="X28" s="167">
        <v>76391.959798994969</v>
      </c>
      <c r="Y28" s="168">
        <v>74096</v>
      </c>
      <c r="Z28" s="169">
        <v>75856</v>
      </c>
      <c r="AA28" s="164">
        <v>78804.34782608696</v>
      </c>
      <c r="AB28" s="165">
        <v>82812.5</v>
      </c>
      <c r="AC28" s="166">
        <v>84895.833333333328</v>
      </c>
      <c r="AD28" s="233"/>
      <c r="AE28" s="234"/>
      <c r="AF28" s="235"/>
    </row>
    <row r="29" spans="1:32" ht="27" customHeight="1" thickBot="1" x14ac:dyDescent="0.25">
      <c r="A29" s="16"/>
      <c r="B29" s="124" t="s">
        <v>32</v>
      </c>
      <c r="C29" s="125">
        <v>25</v>
      </c>
      <c r="D29" s="124" t="s">
        <v>60</v>
      </c>
      <c r="E29" s="126">
        <v>4</v>
      </c>
      <c r="F29" s="144">
        <v>20</v>
      </c>
      <c r="G29" s="145">
        <v>388</v>
      </c>
      <c r="H29" s="146">
        <v>27025599</v>
      </c>
      <c r="I29" s="147">
        <f t="shared" si="0"/>
        <v>69653.60567010309</v>
      </c>
      <c r="J29" s="148">
        <v>31494</v>
      </c>
      <c r="K29" s="146">
        <v>27025599</v>
      </c>
      <c r="L29" s="147">
        <f t="shared" si="1"/>
        <v>858.11897504286526</v>
      </c>
      <c r="M29" s="22"/>
      <c r="N29" s="69">
        <v>20</v>
      </c>
      <c r="O29" s="70">
        <v>395</v>
      </c>
      <c r="P29" s="71">
        <v>30511135</v>
      </c>
      <c r="Q29" s="31">
        <f t="shared" si="6"/>
        <v>77243.379746835446</v>
      </c>
      <c r="R29" s="72">
        <v>34564</v>
      </c>
      <c r="S29" s="79">
        <f t="shared" si="4"/>
        <v>30511135</v>
      </c>
      <c r="T29" s="31">
        <f t="shared" si="5"/>
        <v>882.74317208656407</v>
      </c>
      <c r="U29" s="73"/>
      <c r="V29" s="74"/>
      <c r="W29" s="75"/>
      <c r="X29" s="167">
        <v>70000</v>
      </c>
      <c r="Y29" s="168">
        <v>70945.945945945947</v>
      </c>
      <c r="Z29" s="169">
        <v>72700.296735905038</v>
      </c>
      <c r="AA29" s="164">
        <v>70000</v>
      </c>
      <c r="AB29" s="165">
        <v>70000</v>
      </c>
      <c r="AC29" s="166">
        <v>72000</v>
      </c>
      <c r="AD29" s="236"/>
      <c r="AE29" s="234"/>
      <c r="AF29" s="237"/>
    </row>
    <row r="30" spans="1:32" ht="27" customHeight="1" thickBot="1" x14ac:dyDescent="0.25">
      <c r="A30" s="16"/>
      <c r="B30" s="124" t="s">
        <v>34</v>
      </c>
      <c r="C30" s="125">
        <v>26</v>
      </c>
      <c r="D30" s="124" t="s">
        <v>61</v>
      </c>
      <c r="E30" s="126">
        <v>4</v>
      </c>
      <c r="F30" s="144">
        <v>20</v>
      </c>
      <c r="G30" s="145">
        <v>358</v>
      </c>
      <c r="H30" s="146">
        <v>23762749</v>
      </c>
      <c r="I30" s="147">
        <f t="shared" si="0"/>
        <v>66376.393854748603</v>
      </c>
      <c r="J30" s="148">
        <v>27492</v>
      </c>
      <c r="K30" s="146">
        <v>23762749</v>
      </c>
      <c r="L30" s="147">
        <f t="shared" si="1"/>
        <v>864.35141131965668</v>
      </c>
      <c r="M30" s="22"/>
      <c r="N30" s="69">
        <v>20</v>
      </c>
      <c r="O30" s="70">
        <v>494</v>
      </c>
      <c r="P30" s="71">
        <v>21016810</v>
      </c>
      <c r="Q30" s="31">
        <f t="shared" si="6"/>
        <v>42544.149797570848</v>
      </c>
      <c r="R30" s="72">
        <v>23868</v>
      </c>
      <c r="S30" s="79">
        <f t="shared" si="4"/>
        <v>21016810</v>
      </c>
      <c r="T30" s="31">
        <f t="shared" si="5"/>
        <v>880.54340539634654</v>
      </c>
      <c r="U30" s="73"/>
      <c r="V30" s="74"/>
      <c r="W30" s="75"/>
      <c r="X30" s="167">
        <v>65599.646302250811</v>
      </c>
      <c r="Y30" s="168">
        <v>65599.646302250811</v>
      </c>
      <c r="Z30" s="169">
        <v>66068.771704180064</v>
      </c>
      <c r="AA30" s="164">
        <v>72000</v>
      </c>
      <c r="AB30" s="165">
        <v>73666.666666666672</v>
      </c>
      <c r="AC30" s="166">
        <v>74666.666666666672</v>
      </c>
      <c r="AD30" s="233"/>
      <c r="AE30" s="234"/>
      <c r="AF30" s="235"/>
    </row>
    <row r="31" spans="1:32" ht="27" customHeight="1" thickBot="1" x14ac:dyDescent="0.25">
      <c r="A31" s="16"/>
      <c r="B31" s="124" t="s">
        <v>32</v>
      </c>
      <c r="C31" s="125">
        <v>27</v>
      </c>
      <c r="D31" s="124" t="s">
        <v>62</v>
      </c>
      <c r="E31" s="135">
        <v>4</v>
      </c>
      <c r="F31" s="144">
        <v>20</v>
      </c>
      <c r="G31" s="145">
        <v>455</v>
      </c>
      <c r="H31" s="146">
        <v>32047061</v>
      </c>
      <c r="I31" s="147">
        <f t="shared" si="0"/>
        <v>70433.101098901097</v>
      </c>
      <c r="J31" s="148">
        <v>35089</v>
      </c>
      <c r="K31" s="146">
        <v>32047061</v>
      </c>
      <c r="L31" s="147">
        <f t="shared" si="1"/>
        <v>913.30790276154926</v>
      </c>
      <c r="M31" s="22"/>
      <c r="N31" s="69">
        <v>20</v>
      </c>
      <c r="O31" s="70">
        <v>496</v>
      </c>
      <c r="P31" s="71">
        <v>32763135</v>
      </c>
      <c r="Q31" s="31">
        <f t="shared" si="6"/>
        <v>66054.707661290318</v>
      </c>
      <c r="R31" s="72">
        <v>37154</v>
      </c>
      <c r="S31" s="79">
        <f t="shared" si="4"/>
        <v>32763135</v>
      </c>
      <c r="T31" s="31">
        <f t="shared" si="5"/>
        <v>881.81985788878717</v>
      </c>
      <c r="U31" s="73"/>
      <c r="V31" s="74"/>
      <c r="W31" s="75"/>
      <c r="X31" s="167" t="s">
        <v>120</v>
      </c>
      <c r="Y31" s="168">
        <v>70000</v>
      </c>
      <c r="Z31" s="169">
        <v>70000</v>
      </c>
      <c r="AA31" s="164">
        <v>70490.949450549451</v>
      </c>
      <c r="AB31" s="165">
        <v>70534.905494505496</v>
      </c>
      <c r="AC31" s="166">
        <v>70974.465934065927</v>
      </c>
      <c r="AD31" s="236"/>
      <c r="AE31" s="234"/>
      <c r="AF31" s="237"/>
    </row>
    <row r="32" spans="1:32" ht="27" customHeight="1" thickBot="1" x14ac:dyDescent="0.25">
      <c r="A32" s="16"/>
      <c r="B32" s="124" t="s">
        <v>34</v>
      </c>
      <c r="C32" s="125">
        <v>28</v>
      </c>
      <c r="D32" s="124" t="s">
        <v>63</v>
      </c>
      <c r="E32" s="126">
        <v>4</v>
      </c>
      <c r="F32" s="144">
        <v>20</v>
      </c>
      <c r="G32" s="145">
        <v>354</v>
      </c>
      <c r="H32" s="146">
        <v>25716354</v>
      </c>
      <c r="I32" s="147">
        <f t="shared" si="0"/>
        <v>72645.067796610165</v>
      </c>
      <c r="J32" s="148">
        <v>29099</v>
      </c>
      <c r="K32" s="146">
        <v>25716354</v>
      </c>
      <c r="L32" s="147">
        <f t="shared" si="1"/>
        <v>883.75387470359806</v>
      </c>
      <c r="M32" s="22"/>
      <c r="N32" s="69">
        <v>20</v>
      </c>
      <c r="O32" s="70">
        <v>301</v>
      </c>
      <c r="P32" s="71">
        <v>22875182</v>
      </c>
      <c r="Q32" s="31">
        <f t="shared" si="6"/>
        <v>75997.28239202658</v>
      </c>
      <c r="R32" s="72">
        <v>25892</v>
      </c>
      <c r="S32" s="79">
        <f t="shared" si="4"/>
        <v>22875182</v>
      </c>
      <c r="T32" s="31">
        <f t="shared" si="5"/>
        <v>883.4845512127298</v>
      </c>
      <c r="U32" s="73"/>
      <c r="V32" s="74"/>
      <c r="W32" s="75"/>
      <c r="X32" s="167" t="s">
        <v>121</v>
      </c>
      <c r="Y32" s="168">
        <v>68421.052631578947</v>
      </c>
      <c r="Z32" s="169">
        <v>80000</v>
      </c>
      <c r="AA32" s="164">
        <v>79342.083832335324</v>
      </c>
      <c r="AB32" s="165">
        <v>81981.253405994546</v>
      </c>
      <c r="AC32" s="166">
        <v>84283.333333333328</v>
      </c>
      <c r="AD32" s="233"/>
      <c r="AE32" s="234"/>
      <c r="AF32" s="235"/>
    </row>
    <row r="33" spans="1:32" ht="27" customHeight="1" thickBot="1" x14ac:dyDescent="0.25">
      <c r="A33" s="16"/>
      <c r="B33" s="124" t="s">
        <v>32</v>
      </c>
      <c r="C33" s="125">
        <v>29</v>
      </c>
      <c r="D33" s="124" t="s">
        <v>64</v>
      </c>
      <c r="E33" s="126">
        <v>4</v>
      </c>
      <c r="F33" s="144">
        <v>20</v>
      </c>
      <c r="G33" s="145">
        <v>431</v>
      </c>
      <c r="H33" s="146">
        <v>29664754</v>
      </c>
      <c r="I33" s="147">
        <f t="shared" si="0"/>
        <v>68827.735498839902</v>
      </c>
      <c r="J33" s="148">
        <v>33281</v>
      </c>
      <c r="K33" s="146">
        <v>29664754</v>
      </c>
      <c r="L33" s="147">
        <f t="shared" si="1"/>
        <v>891.34202698236231</v>
      </c>
      <c r="M33" s="22"/>
      <c r="N33" s="69">
        <v>20</v>
      </c>
      <c r="O33" s="70">
        <v>457</v>
      </c>
      <c r="P33" s="71">
        <v>34106194</v>
      </c>
      <c r="Q33" s="31">
        <f t="shared" si="6"/>
        <v>74630.621444201315</v>
      </c>
      <c r="R33" s="72">
        <v>36547</v>
      </c>
      <c r="S33" s="79">
        <f t="shared" si="4"/>
        <v>34106194</v>
      </c>
      <c r="T33" s="31">
        <f t="shared" si="5"/>
        <v>933.21460037759596</v>
      </c>
      <c r="U33" s="73"/>
      <c r="V33" s="74"/>
      <c r="W33" s="75"/>
      <c r="X33" s="167">
        <v>76360</v>
      </c>
      <c r="Y33" s="168">
        <v>74096</v>
      </c>
      <c r="Z33" s="169">
        <v>75877.450980392154</v>
      </c>
      <c r="AA33" s="164">
        <v>77627.659574468082</v>
      </c>
      <c r="AB33" s="165">
        <v>82260.416666666672</v>
      </c>
      <c r="AC33" s="166">
        <v>84343.75</v>
      </c>
      <c r="AD33" s="236"/>
      <c r="AE33" s="234"/>
      <c r="AF33" s="237"/>
    </row>
    <row r="34" spans="1:32" ht="27" customHeight="1" thickBot="1" x14ac:dyDescent="0.25">
      <c r="A34" s="16"/>
      <c r="B34" s="124" t="s">
        <v>34</v>
      </c>
      <c r="C34" s="125">
        <v>30</v>
      </c>
      <c r="D34" s="124" t="s">
        <v>65</v>
      </c>
      <c r="E34" s="126">
        <v>4</v>
      </c>
      <c r="F34" s="144">
        <v>20</v>
      </c>
      <c r="G34" s="145">
        <v>330</v>
      </c>
      <c r="H34" s="146">
        <v>24199481</v>
      </c>
      <c r="I34" s="147">
        <f t="shared" si="0"/>
        <v>73331.760606060605</v>
      </c>
      <c r="J34" s="148">
        <v>28033.45</v>
      </c>
      <c r="K34" s="146">
        <v>24199481</v>
      </c>
      <c r="L34" s="147">
        <f t="shared" si="1"/>
        <v>863.2359199456364</v>
      </c>
      <c r="M34" s="22"/>
      <c r="N34" s="69">
        <v>20</v>
      </c>
      <c r="O34" s="70">
        <v>337</v>
      </c>
      <c r="P34" s="71">
        <v>24278511</v>
      </c>
      <c r="Q34" s="31">
        <f t="shared" si="6"/>
        <v>72043.059347181013</v>
      </c>
      <c r="R34" s="72">
        <v>27535</v>
      </c>
      <c r="S34" s="79">
        <f t="shared" si="4"/>
        <v>24278511</v>
      </c>
      <c r="T34" s="31">
        <f t="shared" si="5"/>
        <v>881.73274014890137</v>
      </c>
      <c r="U34" s="73"/>
      <c r="V34" s="74"/>
      <c r="W34" s="75"/>
      <c r="X34" s="167">
        <v>65432.0987654321</v>
      </c>
      <c r="Y34" s="168">
        <v>70173.333333333328</v>
      </c>
      <c r="Z34" s="169">
        <v>74142.777777777781</v>
      </c>
      <c r="AA34" s="164">
        <v>75757.57575757576</v>
      </c>
      <c r="AB34" s="165">
        <v>75757.57575757576</v>
      </c>
      <c r="AC34" s="166">
        <v>77272.727272727279</v>
      </c>
      <c r="AD34" s="233"/>
      <c r="AE34" s="234"/>
      <c r="AF34" s="235"/>
    </row>
    <row r="35" spans="1:32" ht="27" customHeight="1" thickBot="1" x14ac:dyDescent="0.25">
      <c r="A35" s="16"/>
      <c r="B35" s="124" t="s">
        <v>32</v>
      </c>
      <c r="C35" s="125">
        <v>31</v>
      </c>
      <c r="D35" s="136" t="s">
        <v>67</v>
      </c>
      <c r="E35" s="126">
        <v>4</v>
      </c>
      <c r="F35" s="144">
        <v>20</v>
      </c>
      <c r="G35" s="145">
        <v>460</v>
      </c>
      <c r="H35" s="146">
        <v>27616406</v>
      </c>
      <c r="I35" s="147">
        <f t="shared" si="0"/>
        <v>60035.665217391303</v>
      </c>
      <c r="J35" s="148">
        <v>31790</v>
      </c>
      <c r="K35" s="146">
        <v>27616406</v>
      </c>
      <c r="L35" s="147">
        <f t="shared" si="1"/>
        <v>868.71362063541994</v>
      </c>
      <c r="M35" s="22"/>
      <c r="N35" s="69">
        <v>20</v>
      </c>
      <c r="O35" s="70">
        <v>463</v>
      </c>
      <c r="P35" s="71">
        <v>27915411</v>
      </c>
      <c r="Q35" s="31">
        <f t="shared" si="6"/>
        <v>60292.464362850973</v>
      </c>
      <c r="R35" s="72">
        <v>31987</v>
      </c>
      <c r="S35" s="79">
        <f t="shared" si="4"/>
        <v>27915411</v>
      </c>
      <c r="T35" s="31">
        <f t="shared" si="5"/>
        <v>872.71113264763812</v>
      </c>
      <c r="U35" s="73"/>
      <c r="V35" s="74"/>
      <c r="W35" s="75"/>
      <c r="X35" s="167">
        <v>69120</v>
      </c>
      <c r="Y35" s="168">
        <v>72000</v>
      </c>
      <c r="Z35" s="169">
        <v>76000</v>
      </c>
      <c r="AA35" s="164">
        <v>60217.391304347824</v>
      </c>
      <c r="AB35" s="165">
        <v>60869.565217391304</v>
      </c>
      <c r="AC35" s="166">
        <v>61956.521739130432</v>
      </c>
      <c r="AD35" s="236"/>
      <c r="AE35" s="234"/>
      <c r="AF35" s="237"/>
    </row>
    <row r="36" spans="1:32" ht="27" customHeight="1" thickBot="1" x14ac:dyDescent="0.25">
      <c r="A36" s="16"/>
      <c r="B36" s="124" t="s">
        <v>34</v>
      </c>
      <c r="C36" s="125">
        <v>32</v>
      </c>
      <c r="D36" s="124" t="s">
        <v>68</v>
      </c>
      <c r="E36" s="126">
        <v>4</v>
      </c>
      <c r="F36" s="144">
        <v>20</v>
      </c>
      <c r="G36" s="145">
        <v>315</v>
      </c>
      <c r="H36" s="146">
        <v>23393468</v>
      </c>
      <c r="I36" s="147">
        <f t="shared" si="0"/>
        <v>74264.977777777778</v>
      </c>
      <c r="J36" s="148">
        <v>26951</v>
      </c>
      <c r="K36" s="146">
        <v>23393468</v>
      </c>
      <c r="L36" s="147">
        <f t="shared" si="1"/>
        <v>868</v>
      </c>
      <c r="M36" s="22"/>
      <c r="N36" s="69">
        <v>20</v>
      </c>
      <c r="O36" s="70">
        <v>260</v>
      </c>
      <c r="P36" s="71">
        <v>20494469</v>
      </c>
      <c r="Q36" s="31">
        <f t="shared" si="6"/>
        <v>78824.880769230775</v>
      </c>
      <c r="R36" s="72">
        <v>22468</v>
      </c>
      <c r="S36" s="79">
        <f t="shared" si="4"/>
        <v>20494469</v>
      </c>
      <c r="T36" s="31">
        <f t="shared" si="5"/>
        <v>912.1625867901015</v>
      </c>
      <c r="U36" s="73"/>
      <c r="V36" s="74"/>
      <c r="W36" s="75"/>
      <c r="X36" s="167" t="s">
        <v>120</v>
      </c>
      <c r="Y36" s="168">
        <v>76666.666666666672</v>
      </c>
      <c r="Z36" s="169">
        <v>80000</v>
      </c>
      <c r="AA36" s="164">
        <v>79320.987654320983</v>
      </c>
      <c r="AB36" s="165">
        <v>81845.238095238092</v>
      </c>
      <c r="AC36" s="166">
        <v>84226.190476190473</v>
      </c>
      <c r="AD36" s="233"/>
      <c r="AE36" s="234"/>
      <c r="AF36" s="235"/>
    </row>
    <row r="37" spans="1:32" ht="27" customHeight="1" thickBot="1" x14ac:dyDescent="0.25">
      <c r="A37" s="16"/>
      <c r="B37" s="124" t="s">
        <v>32</v>
      </c>
      <c r="C37" s="125">
        <v>33</v>
      </c>
      <c r="D37" s="124" t="s">
        <v>70</v>
      </c>
      <c r="E37" s="126">
        <v>4</v>
      </c>
      <c r="F37" s="144">
        <v>20</v>
      </c>
      <c r="G37" s="145">
        <v>266</v>
      </c>
      <c r="H37" s="146">
        <v>20000000</v>
      </c>
      <c r="I37" s="147">
        <f t="shared" si="0"/>
        <v>75187.969924812031</v>
      </c>
      <c r="J37" s="148">
        <v>26897</v>
      </c>
      <c r="K37" s="146">
        <v>20000000</v>
      </c>
      <c r="L37" s="147">
        <f t="shared" si="1"/>
        <v>743.57735063389964</v>
      </c>
      <c r="M37" s="22"/>
      <c r="N37" s="69">
        <v>20</v>
      </c>
      <c r="O37" s="70">
        <v>266</v>
      </c>
      <c r="P37" s="71">
        <v>23500000</v>
      </c>
      <c r="Q37" s="31">
        <f t="shared" si="6"/>
        <v>88345.864661654137</v>
      </c>
      <c r="R37" s="72">
        <v>26897</v>
      </c>
      <c r="S37" s="79">
        <f t="shared" si="4"/>
        <v>23500000</v>
      </c>
      <c r="T37" s="31">
        <f t="shared" si="5"/>
        <v>873.70338699483216</v>
      </c>
      <c r="U37" s="73"/>
      <c r="V37" s="74"/>
      <c r="W37" s="75"/>
      <c r="X37" s="167">
        <v>40000</v>
      </c>
      <c r="Y37" s="168">
        <v>40000</v>
      </c>
      <c r="Z37" s="169">
        <v>60000</v>
      </c>
      <c r="AA37" s="164">
        <v>79925.650557620815</v>
      </c>
      <c r="AB37" s="165">
        <v>86431.226765799263</v>
      </c>
      <c r="AC37" s="166">
        <v>112500</v>
      </c>
      <c r="AD37" s="233"/>
      <c r="AE37" s="234"/>
      <c r="AF37" s="235"/>
    </row>
    <row r="38" spans="1:32" ht="27" customHeight="1" thickBot="1" x14ac:dyDescent="0.25">
      <c r="A38" s="16"/>
      <c r="B38" s="124" t="s">
        <v>34</v>
      </c>
      <c r="C38" s="125">
        <v>34</v>
      </c>
      <c r="D38" s="124" t="s">
        <v>71</v>
      </c>
      <c r="E38" s="126">
        <v>4</v>
      </c>
      <c r="F38" s="144">
        <v>20</v>
      </c>
      <c r="G38" s="145">
        <v>322</v>
      </c>
      <c r="H38" s="146">
        <v>23054706</v>
      </c>
      <c r="I38" s="147">
        <f t="shared" si="0"/>
        <v>71598.465838509321</v>
      </c>
      <c r="J38" s="148">
        <v>26933.5</v>
      </c>
      <c r="K38" s="146">
        <v>23054706</v>
      </c>
      <c r="L38" s="147">
        <f t="shared" si="1"/>
        <v>855.98626246124718</v>
      </c>
      <c r="M38" s="22"/>
      <c r="N38" s="69">
        <v>20</v>
      </c>
      <c r="O38" s="70">
        <v>299</v>
      </c>
      <c r="P38" s="71">
        <v>22492703</v>
      </c>
      <c r="Q38" s="31">
        <f t="shared" si="6"/>
        <v>75226.431438127096</v>
      </c>
      <c r="R38" s="72">
        <v>25448</v>
      </c>
      <c r="S38" s="79">
        <f t="shared" si="4"/>
        <v>22492703</v>
      </c>
      <c r="T38" s="31">
        <f t="shared" si="5"/>
        <v>883.86918421879909</v>
      </c>
      <c r="U38" s="73"/>
      <c r="V38" s="74"/>
      <c r="W38" s="75"/>
      <c r="X38" s="167">
        <v>71000</v>
      </c>
      <c r="Y38" s="168">
        <v>66818.181818181823</v>
      </c>
      <c r="Z38" s="169">
        <v>66441.441441441435</v>
      </c>
      <c r="AA38" s="164">
        <v>72670.807453416142</v>
      </c>
      <c r="AB38" s="165">
        <v>72826.086956521744</v>
      </c>
      <c r="AC38" s="166">
        <v>72981.36645962733</v>
      </c>
      <c r="AD38" s="236"/>
      <c r="AE38" s="234"/>
      <c r="AF38" s="237"/>
    </row>
    <row r="39" spans="1:32" ht="27" customHeight="1" thickBot="1" x14ac:dyDescent="0.25">
      <c r="A39" s="16"/>
      <c r="B39" s="124" t="s">
        <v>32</v>
      </c>
      <c r="C39" s="125">
        <v>35</v>
      </c>
      <c r="D39" s="124" t="s">
        <v>72</v>
      </c>
      <c r="E39" s="126">
        <v>4</v>
      </c>
      <c r="F39" s="144">
        <v>20</v>
      </c>
      <c r="G39" s="145">
        <v>400</v>
      </c>
      <c r="H39" s="146">
        <v>29969151</v>
      </c>
      <c r="I39" s="147">
        <f t="shared" si="0"/>
        <v>74922.877500000002</v>
      </c>
      <c r="J39" s="148">
        <v>35060.879999999997</v>
      </c>
      <c r="K39" s="146">
        <v>29969151</v>
      </c>
      <c r="L39" s="147">
        <f t="shared" si="1"/>
        <v>854.77463771588168</v>
      </c>
      <c r="M39" s="22"/>
      <c r="N39" s="69">
        <v>20</v>
      </c>
      <c r="O39" s="70">
        <v>337</v>
      </c>
      <c r="P39" s="71">
        <v>26212206</v>
      </c>
      <c r="Q39" s="31">
        <f t="shared" si="6"/>
        <v>77781.026706231452</v>
      </c>
      <c r="R39" s="72">
        <v>30263</v>
      </c>
      <c r="S39" s="79">
        <f t="shared" si="4"/>
        <v>26212206</v>
      </c>
      <c r="T39" s="31">
        <f t="shared" si="5"/>
        <v>866.14697815814691</v>
      </c>
      <c r="U39" s="73"/>
      <c r="V39" s="74"/>
      <c r="W39" s="75"/>
      <c r="X39" s="167">
        <v>64520.325203252032</v>
      </c>
      <c r="Y39" s="168">
        <v>70000</v>
      </c>
      <c r="Z39" s="169">
        <v>71012.984615384616</v>
      </c>
      <c r="AA39" s="164">
        <v>76500</v>
      </c>
      <c r="AB39" s="165">
        <v>78250</v>
      </c>
      <c r="AC39" s="166">
        <v>80000</v>
      </c>
      <c r="AD39" s="233"/>
      <c r="AE39" s="234"/>
      <c r="AF39" s="235"/>
    </row>
    <row r="40" spans="1:32" ht="27" customHeight="1" thickBot="1" x14ac:dyDescent="0.25">
      <c r="A40" s="16"/>
      <c r="B40" s="124" t="s">
        <v>34</v>
      </c>
      <c r="C40" s="125">
        <v>36</v>
      </c>
      <c r="D40" s="124" t="s">
        <v>73</v>
      </c>
      <c r="E40" s="126">
        <v>4</v>
      </c>
      <c r="F40" s="144">
        <v>20</v>
      </c>
      <c r="G40" s="145">
        <v>310</v>
      </c>
      <c r="H40" s="146">
        <v>16372975</v>
      </c>
      <c r="I40" s="147">
        <f t="shared" si="0"/>
        <v>52816.048387096773</v>
      </c>
      <c r="J40" s="148">
        <v>20458.25</v>
      </c>
      <c r="K40" s="146">
        <v>16372975</v>
      </c>
      <c r="L40" s="147">
        <f t="shared" si="1"/>
        <v>800.31161023059155</v>
      </c>
      <c r="M40" s="22"/>
      <c r="N40" s="69">
        <v>20</v>
      </c>
      <c r="O40" s="70">
        <v>364</v>
      </c>
      <c r="P40" s="71">
        <v>18925617</v>
      </c>
      <c r="Q40" s="31">
        <f t="shared" si="6"/>
        <v>51993.453296703294</v>
      </c>
      <c r="R40" s="72">
        <v>23138</v>
      </c>
      <c r="S40" s="79">
        <f t="shared" si="4"/>
        <v>18925617</v>
      </c>
      <c r="T40" s="31">
        <f t="shared" si="5"/>
        <v>817.94524159391472</v>
      </c>
      <c r="U40" s="73"/>
      <c r="V40" s="74"/>
      <c r="W40" s="75"/>
      <c r="X40" s="167">
        <v>57107.333333333336</v>
      </c>
      <c r="Y40" s="168">
        <v>48809.633027522934</v>
      </c>
      <c r="Z40" s="169">
        <v>53084</v>
      </c>
      <c r="AA40" s="164">
        <v>53030.303030303032</v>
      </c>
      <c r="AB40" s="165">
        <v>54285.714285714283</v>
      </c>
      <c r="AC40" s="166">
        <v>55555.555555555555</v>
      </c>
      <c r="AD40" s="236"/>
      <c r="AE40" s="234"/>
      <c r="AF40" s="237"/>
    </row>
    <row r="41" spans="1:32" ht="27" customHeight="1" thickBot="1" x14ac:dyDescent="0.25">
      <c r="A41" s="16"/>
      <c r="B41" s="124" t="s">
        <v>32</v>
      </c>
      <c r="C41" s="125">
        <v>37</v>
      </c>
      <c r="D41" s="124" t="s">
        <v>74</v>
      </c>
      <c r="E41" s="126">
        <v>4</v>
      </c>
      <c r="F41" s="144">
        <v>20</v>
      </c>
      <c r="G41" s="145">
        <v>332</v>
      </c>
      <c r="H41" s="146">
        <v>25851708</v>
      </c>
      <c r="I41" s="147">
        <f t="shared" si="0"/>
        <v>77866.590361445778</v>
      </c>
      <c r="J41" s="148">
        <v>30254.75</v>
      </c>
      <c r="K41" s="146">
        <v>25851708</v>
      </c>
      <c r="L41" s="147">
        <f t="shared" si="1"/>
        <v>854.46774473429787</v>
      </c>
      <c r="M41" s="22"/>
      <c r="N41" s="69">
        <v>20</v>
      </c>
      <c r="O41" s="70">
        <v>372</v>
      </c>
      <c r="P41" s="71">
        <v>26279927</v>
      </c>
      <c r="Q41" s="31">
        <f t="shared" si="6"/>
        <v>70644.965053763444</v>
      </c>
      <c r="R41" s="72">
        <v>29796</v>
      </c>
      <c r="S41" s="79">
        <f t="shared" si="4"/>
        <v>26279927</v>
      </c>
      <c r="T41" s="31">
        <f t="shared" si="5"/>
        <v>881.99513357497653</v>
      </c>
      <c r="U41" s="73"/>
      <c r="V41" s="74"/>
      <c r="W41" s="75"/>
      <c r="X41" s="167" t="s">
        <v>121</v>
      </c>
      <c r="Y41" s="168">
        <v>70945.945945945947</v>
      </c>
      <c r="Z41" s="169">
        <v>72700.296735905038</v>
      </c>
      <c r="AA41" s="164">
        <v>70000</v>
      </c>
      <c r="AB41" s="165">
        <v>70000</v>
      </c>
      <c r="AC41" s="166">
        <v>72000</v>
      </c>
      <c r="AD41" s="233"/>
      <c r="AE41" s="234"/>
      <c r="AF41" s="235"/>
    </row>
    <row r="42" spans="1:32" ht="27" customHeight="1" thickBot="1" x14ac:dyDescent="0.25">
      <c r="A42" s="16"/>
      <c r="B42" s="124" t="s">
        <v>34</v>
      </c>
      <c r="C42" s="125">
        <v>38</v>
      </c>
      <c r="D42" s="124" t="s">
        <v>76</v>
      </c>
      <c r="E42" s="126">
        <v>4</v>
      </c>
      <c r="F42" s="144">
        <v>20</v>
      </c>
      <c r="G42" s="145">
        <v>616</v>
      </c>
      <c r="H42" s="146">
        <v>40789224</v>
      </c>
      <c r="I42" s="147">
        <f t="shared" si="0"/>
        <v>66216.272727272721</v>
      </c>
      <c r="J42" s="148">
        <v>44921</v>
      </c>
      <c r="K42" s="146">
        <v>40789224</v>
      </c>
      <c r="L42" s="147">
        <f t="shared" si="1"/>
        <v>908.02128180583691</v>
      </c>
      <c r="M42" s="22"/>
      <c r="N42" s="69">
        <v>20</v>
      </c>
      <c r="O42" s="70">
        <v>678</v>
      </c>
      <c r="P42" s="71">
        <v>43954935</v>
      </c>
      <c r="Q42" s="31">
        <f t="shared" si="6"/>
        <v>64830.287610619467</v>
      </c>
      <c r="R42" s="72">
        <v>49888</v>
      </c>
      <c r="S42" s="79">
        <f t="shared" si="4"/>
        <v>43954935</v>
      </c>
      <c r="T42" s="31">
        <f t="shared" si="5"/>
        <v>881.07230195638226</v>
      </c>
      <c r="U42" s="73"/>
      <c r="V42" s="74"/>
      <c r="W42" s="75"/>
      <c r="X42" s="167" t="s">
        <v>118</v>
      </c>
      <c r="Y42" s="168">
        <v>70000</v>
      </c>
      <c r="Z42" s="169">
        <v>70000</v>
      </c>
      <c r="AA42" s="164">
        <v>66363.860389610389</v>
      </c>
      <c r="AB42" s="165">
        <v>66526.198051948057</v>
      </c>
      <c r="AC42" s="166">
        <v>66688.53571428571</v>
      </c>
      <c r="AD42" s="233"/>
      <c r="AE42" s="234"/>
      <c r="AF42" s="235"/>
    </row>
    <row r="43" spans="1:32" ht="27" customHeight="1" thickBot="1" x14ac:dyDescent="0.25">
      <c r="A43" s="16"/>
      <c r="B43" s="124" t="s">
        <v>32</v>
      </c>
      <c r="C43" s="125">
        <v>39</v>
      </c>
      <c r="D43" s="280" t="s">
        <v>77</v>
      </c>
      <c r="E43" s="126">
        <v>4</v>
      </c>
      <c r="F43" s="144">
        <v>10</v>
      </c>
      <c r="G43" s="145">
        <v>2</v>
      </c>
      <c r="H43" s="146">
        <v>92530</v>
      </c>
      <c r="I43" s="147">
        <f t="shared" si="0"/>
        <v>46265</v>
      </c>
      <c r="J43" s="148">
        <v>109</v>
      </c>
      <c r="K43" s="146">
        <v>92530</v>
      </c>
      <c r="L43" s="147">
        <f t="shared" si="1"/>
        <v>848.89908256880733</v>
      </c>
      <c r="M43" s="22"/>
      <c r="N43" s="69"/>
      <c r="O43" s="70"/>
      <c r="P43" s="71"/>
      <c r="Q43" s="31">
        <f t="shared" si="6"/>
        <v>0</v>
      </c>
      <c r="R43" s="72"/>
      <c r="S43" s="79">
        <f t="shared" si="4"/>
        <v>0</v>
      </c>
      <c r="T43" s="31">
        <f t="shared" si="5"/>
        <v>0</v>
      </c>
      <c r="U43" s="73"/>
      <c r="V43" s="74"/>
      <c r="W43" s="271" t="s">
        <v>452</v>
      </c>
      <c r="X43" s="167">
        <v>85592</v>
      </c>
      <c r="Y43" s="168">
        <v>85592</v>
      </c>
      <c r="Z43" s="169">
        <v>91771</v>
      </c>
      <c r="AA43" s="164" t="s">
        <v>122</v>
      </c>
      <c r="AB43" s="165">
        <v>540000</v>
      </c>
      <c r="AC43" s="166">
        <v>675000</v>
      </c>
      <c r="AD43" s="236"/>
      <c r="AE43" s="234"/>
      <c r="AF43" s="237"/>
    </row>
    <row r="44" spans="1:32" ht="27" customHeight="1" thickBot="1" x14ac:dyDescent="0.25">
      <c r="A44" s="16"/>
      <c r="B44" s="124" t="s">
        <v>34</v>
      </c>
      <c r="C44" s="125">
        <v>40</v>
      </c>
      <c r="D44" s="124" t="s">
        <v>78</v>
      </c>
      <c r="E44" s="126">
        <v>4</v>
      </c>
      <c r="F44" s="144">
        <v>20</v>
      </c>
      <c r="G44" s="145">
        <v>270</v>
      </c>
      <c r="H44" s="146">
        <v>15985919</v>
      </c>
      <c r="I44" s="147">
        <f t="shared" si="0"/>
        <v>59207.107407407406</v>
      </c>
      <c r="J44" s="148">
        <v>18382</v>
      </c>
      <c r="K44" s="146">
        <v>15985919</v>
      </c>
      <c r="L44" s="147">
        <f t="shared" si="1"/>
        <v>869.65069089326516</v>
      </c>
      <c r="M44" s="22"/>
      <c r="N44" s="69"/>
      <c r="O44" s="70"/>
      <c r="P44" s="71"/>
      <c r="Q44" s="31">
        <f t="shared" si="6"/>
        <v>0</v>
      </c>
      <c r="R44" s="72"/>
      <c r="S44" s="79">
        <f t="shared" si="4"/>
        <v>0</v>
      </c>
      <c r="T44" s="31">
        <f t="shared" si="5"/>
        <v>0</v>
      </c>
      <c r="U44" s="73"/>
      <c r="V44" s="74"/>
      <c r="W44" s="75"/>
      <c r="X44" s="167" t="s">
        <v>121</v>
      </c>
      <c r="Y44" s="168">
        <v>55771.105263157893</v>
      </c>
      <c r="Z44" s="169">
        <v>57616.565217391304</v>
      </c>
      <c r="AA44" s="164">
        <v>60594.111111111109</v>
      </c>
      <c r="AB44" s="165">
        <v>60594.111111111109</v>
      </c>
      <c r="AC44" s="166">
        <v>60594.111111111109</v>
      </c>
      <c r="AD44" s="233"/>
      <c r="AE44" s="234"/>
      <c r="AF44" s="235"/>
    </row>
    <row r="45" spans="1:32" ht="27" customHeight="1" thickBot="1" x14ac:dyDescent="0.25">
      <c r="A45" s="16"/>
      <c r="B45" s="124" t="s">
        <v>32</v>
      </c>
      <c r="C45" s="125">
        <v>41</v>
      </c>
      <c r="D45" s="124" t="s">
        <v>80</v>
      </c>
      <c r="E45" s="126">
        <v>2</v>
      </c>
      <c r="F45" s="144">
        <v>10</v>
      </c>
      <c r="G45" s="145">
        <v>55</v>
      </c>
      <c r="H45" s="146">
        <v>2749884</v>
      </c>
      <c r="I45" s="147">
        <f t="shared" si="0"/>
        <v>49997.890909090907</v>
      </c>
      <c r="J45" s="148">
        <v>6230</v>
      </c>
      <c r="K45" s="146">
        <v>2749884</v>
      </c>
      <c r="L45" s="147">
        <f t="shared" si="1"/>
        <v>441.39390048154092</v>
      </c>
      <c r="M45" s="22"/>
      <c r="N45" s="69">
        <v>10</v>
      </c>
      <c r="O45" s="70">
        <v>60</v>
      </c>
      <c r="P45" s="71">
        <v>3331609</v>
      </c>
      <c r="Q45" s="31">
        <f t="shared" si="6"/>
        <v>55526.816666666666</v>
      </c>
      <c r="R45" s="72">
        <v>6537</v>
      </c>
      <c r="S45" s="79">
        <f t="shared" si="4"/>
        <v>3331609</v>
      </c>
      <c r="T45" s="31">
        <f t="shared" si="5"/>
        <v>509.65412268624749</v>
      </c>
      <c r="U45" s="73"/>
      <c r="V45" s="74"/>
      <c r="W45" s="75"/>
      <c r="X45" s="167" t="s">
        <v>121</v>
      </c>
      <c r="Y45" s="168">
        <v>67000</v>
      </c>
      <c r="Z45" s="169">
        <v>70000</v>
      </c>
      <c r="AA45" s="164">
        <v>50000</v>
      </c>
      <c r="AB45" s="165">
        <v>60000</v>
      </c>
      <c r="AC45" s="166">
        <v>65000</v>
      </c>
      <c r="AD45" s="233"/>
      <c r="AE45" s="234"/>
      <c r="AF45" s="235"/>
    </row>
    <row r="46" spans="1:32" ht="27" customHeight="1" thickBot="1" x14ac:dyDescent="0.25">
      <c r="A46" s="16"/>
      <c r="B46" s="124" t="s">
        <v>34</v>
      </c>
      <c r="C46" s="125">
        <v>42</v>
      </c>
      <c r="D46" s="280" t="s">
        <v>81</v>
      </c>
      <c r="E46" s="126">
        <v>4</v>
      </c>
      <c r="F46" s="144">
        <v>20</v>
      </c>
      <c r="G46" s="145">
        <v>24</v>
      </c>
      <c r="H46" s="146">
        <v>1756355</v>
      </c>
      <c r="I46" s="147">
        <f t="shared" si="0"/>
        <v>73181.458333333328</v>
      </c>
      <c r="J46" s="148">
        <v>2042</v>
      </c>
      <c r="K46" s="146">
        <v>1756355</v>
      </c>
      <c r="L46" s="147">
        <f t="shared" si="1"/>
        <v>860.11508325171405</v>
      </c>
      <c r="M46" s="22"/>
      <c r="N46" s="69"/>
      <c r="O46" s="70"/>
      <c r="P46" s="71"/>
      <c r="Q46" s="31">
        <f t="shared" si="6"/>
        <v>0</v>
      </c>
      <c r="R46" s="72"/>
      <c r="S46" s="79">
        <f t="shared" si="4"/>
        <v>0</v>
      </c>
      <c r="T46" s="31">
        <f t="shared" si="5"/>
        <v>0</v>
      </c>
      <c r="U46" s="73"/>
      <c r="V46" s="74"/>
      <c r="W46" s="271" t="s">
        <v>452</v>
      </c>
      <c r="X46" s="167" t="s">
        <v>121</v>
      </c>
      <c r="Y46" s="168">
        <v>67700</v>
      </c>
      <c r="Z46" s="169">
        <v>71232</v>
      </c>
      <c r="AA46" s="164">
        <v>73214.28571428571</v>
      </c>
      <c r="AB46" s="165">
        <v>73793.103448275855</v>
      </c>
      <c r="AC46" s="166">
        <v>74333.333333333328</v>
      </c>
      <c r="AD46" s="236"/>
      <c r="AE46" s="234"/>
      <c r="AF46" s="237"/>
    </row>
    <row r="47" spans="1:32" ht="27" customHeight="1" thickBot="1" x14ac:dyDescent="0.25">
      <c r="A47" s="16"/>
      <c r="B47" s="124" t="s">
        <v>32</v>
      </c>
      <c r="C47" s="125">
        <v>43</v>
      </c>
      <c r="D47" s="124" t="s">
        <v>82</v>
      </c>
      <c r="E47" s="126">
        <v>4</v>
      </c>
      <c r="F47" s="144">
        <v>20</v>
      </c>
      <c r="G47" s="145">
        <v>291</v>
      </c>
      <c r="H47" s="146">
        <v>17836398</v>
      </c>
      <c r="I47" s="147">
        <f t="shared" si="0"/>
        <v>61293.463917525776</v>
      </c>
      <c r="J47" s="148">
        <v>20481</v>
      </c>
      <c r="K47" s="146">
        <v>17836398</v>
      </c>
      <c r="L47" s="147">
        <f t="shared" si="1"/>
        <v>870.87534788340417</v>
      </c>
      <c r="M47" s="22"/>
      <c r="N47" s="69">
        <v>20</v>
      </c>
      <c r="O47" s="70">
        <v>322</v>
      </c>
      <c r="P47" s="71">
        <v>20552944</v>
      </c>
      <c r="Q47" s="31">
        <f>IF(AND(O47&gt;0,P47&gt;0),P47/O47,0)</f>
        <v>63829.018633540371</v>
      </c>
      <c r="R47" s="72">
        <v>22836</v>
      </c>
      <c r="S47" s="79">
        <f t="shared" si="4"/>
        <v>20552944</v>
      </c>
      <c r="T47" s="31">
        <f t="shared" si="5"/>
        <v>900.02382203538275</v>
      </c>
      <c r="U47" s="73"/>
      <c r="V47" s="74"/>
      <c r="W47" s="75"/>
      <c r="X47" s="167" t="s">
        <v>121</v>
      </c>
      <c r="Y47" s="168">
        <v>84089</v>
      </c>
      <c r="Z47" s="169">
        <v>84250</v>
      </c>
      <c r="AA47" s="164">
        <v>60000</v>
      </c>
      <c r="AB47" s="165">
        <v>60000</v>
      </c>
      <c r="AC47" s="166">
        <v>60000</v>
      </c>
      <c r="AD47" s="236"/>
      <c r="AE47" s="234"/>
      <c r="AF47" s="237"/>
    </row>
    <row r="48" spans="1:32" ht="27" customHeight="1" thickBot="1" x14ac:dyDescent="0.25">
      <c r="A48" s="16"/>
      <c r="B48" s="124" t="s">
        <v>34</v>
      </c>
      <c r="C48" s="125">
        <v>44</v>
      </c>
      <c r="D48" s="124" t="s">
        <v>83</v>
      </c>
      <c r="E48" s="126">
        <v>4</v>
      </c>
      <c r="F48" s="144">
        <v>20</v>
      </c>
      <c r="G48" s="145">
        <v>286</v>
      </c>
      <c r="H48" s="146">
        <v>17412259</v>
      </c>
      <c r="I48" s="147">
        <f t="shared" si="0"/>
        <v>60882.024475524478</v>
      </c>
      <c r="J48" s="148">
        <v>19976.25</v>
      </c>
      <c r="K48" s="146">
        <v>17412259</v>
      </c>
      <c r="L48" s="147">
        <f t="shared" si="1"/>
        <v>871.64803203804513</v>
      </c>
      <c r="M48" s="22"/>
      <c r="N48" s="69">
        <v>20</v>
      </c>
      <c r="O48" s="70">
        <v>261</v>
      </c>
      <c r="P48" s="71">
        <v>18022830</v>
      </c>
      <c r="Q48" s="31">
        <f t="shared" si="6"/>
        <v>69052.988505747126</v>
      </c>
      <c r="R48" s="72">
        <v>18177</v>
      </c>
      <c r="S48" s="79">
        <f t="shared" si="4"/>
        <v>18022830</v>
      </c>
      <c r="T48" s="31">
        <f t="shared" si="5"/>
        <v>991.51840237662975</v>
      </c>
      <c r="U48" s="73"/>
      <c r="V48" s="74"/>
      <c r="W48" s="75"/>
      <c r="X48" s="167" t="s">
        <v>121</v>
      </c>
      <c r="Y48" s="168">
        <v>90465</v>
      </c>
      <c r="Z48" s="169">
        <v>92738</v>
      </c>
      <c r="AA48" s="164">
        <v>78496</v>
      </c>
      <c r="AB48" s="165">
        <v>85272</v>
      </c>
      <c r="AC48" s="166">
        <v>92268</v>
      </c>
      <c r="AD48" s="233"/>
      <c r="AE48" s="234"/>
      <c r="AF48" s="235"/>
    </row>
    <row r="49" spans="1:32" ht="27" customHeight="1" thickBot="1" x14ac:dyDescent="0.25">
      <c r="A49" s="16"/>
      <c r="B49" s="124" t="s">
        <v>34</v>
      </c>
      <c r="C49" s="125">
        <v>45</v>
      </c>
      <c r="D49" s="124" t="s">
        <v>84</v>
      </c>
      <c r="E49" s="126">
        <v>4</v>
      </c>
      <c r="F49" s="144">
        <v>20</v>
      </c>
      <c r="G49" s="145">
        <v>259</v>
      </c>
      <c r="H49" s="146">
        <v>13155862</v>
      </c>
      <c r="I49" s="147">
        <f t="shared" si="0"/>
        <v>50794.833976833979</v>
      </c>
      <c r="J49" s="148">
        <v>15024</v>
      </c>
      <c r="K49" s="146">
        <v>13155862</v>
      </c>
      <c r="L49" s="147">
        <f t="shared" si="1"/>
        <v>875.656416400426</v>
      </c>
      <c r="M49" s="22"/>
      <c r="N49" s="69">
        <v>20</v>
      </c>
      <c r="O49" s="70">
        <v>280</v>
      </c>
      <c r="P49" s="71">
        <v>17141928</v>
      </c>
      <c r="Q49" s="31">
        <f t="shared" si="6"/>
        <v>61221.171428571426</v>
      </c>
      <c r="R49" s="72">
        <v>18838</v>
      </c>
      <c r="S49" s="79">
        <f t="shared" si="4"/>
        <v>17141928</v>
      </c>
      <c r="T49" s="31">
        <f t="shared" si="5"/>
        <v>909.96538910712388</v>
      </c>
      <c r="U49" s="73"/>
      <c r="V49" s="74"/>
      <c r="W49" s="75"/>
      <c r="X49" s="167" t="s">
        <v>121</v>
      </c>
      <c r="Y49" s="168">
        <v>102802</v>
      </c>
      <c r="Z49" s="169">
        <v>105111</v>
      </c>
      <c r="AA49" s="164">
        <v>66166.666666666672</v>
      </c>
      <c r="AB49" s="165">
        <v>67133.333333333328</v>
      </c>
      <c r="AC49" s="166">
        <v>68100</v>
      </c>
      <c r="AD49" s="236"/>
      <c r="AE49" s="234"/>
      <c r="AF49" s="237"/>
    </row>
    <row r="50" spans="1:32" ht="27" customHeight="1" thickBot="1" x14ac:dyDescent="0.25">
      <c r="A50" s="16"/>
      <c r="B50" s="124" t="s">
        <v>34</v>
      </c>
      <c r="C50" s="125">
        <v>46</v>
      </c>
      <c r="D50" s="124" t="s">
        <v>85</v>
      </c>
      <c r="E50" s="126">
        <v>5</v>
      </c>
      <c r="F50" s="144">
        <v>10</v>
      </c>
      <c r="G50" s="145">
        <v>58</v>
      </c>
      <c r="H50" s="146">
        <v>3991096</v>
      </c>
      <c r="I50" s="147">
        <f t="shared" si="0"/>
        <v>68812</v>
      </c>
      <c r="J50" s="148">
        <v>4640</v>
      </c>
      <c r="K50" s="146">
        <v>3991096</v>
      </c>
      <c r="L50" s="147">
        <f t="shared" si="1"/>
        <v>860.15</v>
      </c>
      <c r="M50" s="22"/>
      <c r="N50" s="69">
        <v>10</v>
      </c>
      <c r="O50" s="70">
        <v>96</v>
      </c>
      <c r="P50" s="71">
        <v>7341849</v>
      </c>
      <c r="Q50" s="31">
        <f t="shared" si="6"/>
        <v>76477.59375</v>
      </c>
      <c r="R50" s="72">
        <v>8329</v>
      </c>
      <c r="S50" s="79">
        <f t="shared" si="4"/>
        <v>7341849</v>
      </c>
      <c r="T50" s="31">
        <f t="shared" si="5"/>
        <v>881.48024972985957</v>
      </c>
      <c r="U50" s="73"/>
      <c r="V50" s="74"/>
      <c r="W50" s="75"/>
      <c r="X50" s="167" t="s">
        <v>123</v>
      </c>
      <c r="Y50" s="168">
        <v>82928</v>
      </c>
      <c r="Z50" s="169">
        <v>75361</v>
      </c>
      <c r="AA50" s="164">
        <v>90277.777777777781</v>
      </c>
      <c r="AB50" s="165">
        <v>91780.821917808222</v>
      </c>
      <c r="AC50" s="166">
        <v>91891.891891891893</v>
      </c>
      <c r="AD50" s="233"/>
      <c r="AE50" s="234"/>
      <c r="AF50" s="235"/>
    </row>
    <row r="51" spans="1:32" ht="27" customHeight="1" thickBot="1" x14ac:dyDescent="0.25">
      <c r="A51" s="16"/>
      <c r="B51" s="124" t="s">
        <v>34</v>
      </c>
      <c r="C51" s="125">
        <v>47</v>
      </c>
      <c r="D51" s="124" t="s">
        <v>86</v>
      </c>
      <c r="E51" s="126">
        <v>4</v>
      </c>
      <c r="F51" s="144">
        <v>20</v>
      </c>
      <c r="G51" s="145">
        <v>391</v>
      </c>
      <c r="H51" s="146">
        <v>26059706</v>
      </c>
      <c r="I51" s="147">
        <f t="shared" si="0"/>
        <v>66648.864450127876</v>
      </c>
      <c r="J51" s="148">
        <v>29798</v>
      </c>
      <c r="K51" s="146">
        <v>26059706</v>
      </c>
      <c r="L51" s="147">
        <f t="shared" si="1"/>
        <v>874.54547285052683</v>
      </c>
      <c r="M51" s="22"/>
      <c r="N51" s="69">
        <v>20</v>
      </c>
      <c r="O51" s="70">
        <v>498</v>
      </c>
      <c r="P51" s="71">
        <v>36966285</v>
      </c>
      <c r="Q51" s="31">
        <f t="shared" si="6"/>
        <v>74229.487951807227</v>
      </c>
      <c r="R51" s="72">
        <v>38376</v>
      </c>
      <c r="S51" s="79">
        <f t="shared" si="4"/>
        <v>36966285</v>
      </c>
      <c r="T51" s="31">
        <f t="shared" si="5"/>
        <v>963.26571294559096</v>
      </c>
      <c r="U51" s="73"/>
      <c r="V51" s="74"/>
      <c r="W51" s="75"/>
      <c r="X51" s="167" t="s">
        <v>121</v>
      </c>
      <c r="Y51" s="168">
        <v>59278</v>
      </c>
      <c r="Z51" s="169">
        <v>59706</v>
      </c>
      <c r="AA51" s="164">
        <v>76276.595744680846</v>
      </c>
      <c r="AB51" s="165">
        <v>80937.5</v>
      </c>
      <c r="AC51" s="166">
        <v>83020.833333333328</v>
      </c>
      <c r="AD51" s="236"/>
      <c r="AE51" s="234"/>
      <c r="AF51" s="237"/>
    </row>
    <row r="52" spans="1:32" ht="27" customHeight="1" thickBot="1" x14ac:dyDescent="0.25">
      <c r="A52" s="16"/>
      <c r="B52" s="124" t="s">
        <v>34</v>
      </c>
      <c r="C52" s="125">
        <v>48</v>
      </c>
      <c r="D52" s="124" t="s">
        <v>87</v>
      </c>
      <c r="E52" s="126">
        <v>4</v>
      </c>
      <c r="F52" s="144">
        <v>20</v>
      </c>
      <c r="G52" s="145">
        <v>113</v>
      </c>
      <c r="H52" s="146">
        <v>7096475</v>
      </c>
      <c r="I52" s="147">
        <f t="shared" si="0"/>
        <v>62800.663716814161</v>
      </c>
      <c r="J52" s="148">
        <v>8159</v>
      </c>
      <c r="K52" s="146">
        <v>7096475</v>
      </c>
      <c r="L52" s="147">
        <f t="shared" si="1"/>
        <v>869.77264370633657</v>
      </c>
      <c r="M52" s="22"/>
      <c r="N52" s="69">
        <v>20</v>
      </c>
      <c r="O52" s="70">
        <v>126</v>
      </c>
      <c r="P52" s="71">
        <v>8862676</v>
      </c>
      <c r="Q52" s="31">
        <f t="shared" si="6"/>
        <v>70338.698412698417</v>
      </c>
      <c r="R52" s="72">
        <v>10066</v>
      </c>
      <c r="S52" s="79">
        <f t="shared" si="4"/>
        <v>8862676</v>
      </c>
      <c r="T52" s="31">
        <f t="shared" si="5"/>
        <v>880.45658652890916</v>
      </c>
      <c r="U52" s="73"/>
      <c r="V52" s="74"/>
      <c r="W52" s="75"/>
      <c r="X52" s="167" t="s">
        <v>121</v>
      </c>
      <c r="Y52" s="168">
        <v>102000</v>
      </c>
      <c r="Z52" s="169">
        <v>102504</v>
      </c>
      <c r="AA52" s="164">
        <v>63432.835820895525</v>
      </c>
      <c r="AB52" s="165">
        <v>64137.931034482761</v>
      </c>
      <c r="AC52" s="166">
        <v>64743.589743589742</v>
      </c>
      <c r="AD52" s="233"/>
      <c r="AE52" s="234"/>
      <c r="AF52" s="235"/>
    </row>
    <row r="53" spans="1:32" ht="27" customHeight="1" thickBot="1" x14ac:dyDescent="0.25">
      <c r="A53" s="16"/>
      <c r="B53" s="124" t="s">
        <v>34</v>
      </c>
      <c r="C53" s="125">
        <v>49</v>
      </c>
      <c r="D53" s="124" t="s">
        <v>88</v>
      </c>
      <c r="E53" s="126">
        <v>4</v>
      </c>
      <c r="F53" s="144">
        <v>20</v>
      </c>
      <c r="G53" s="145">
        <v>183</v>
      </c>
      <c r="H53" s="146">
        <v>9980796</v>
      </c>
      <c r="I53" s="147">
        <f t="shared" si="0"/>
        <v>54539.868852459018</v>
      </c>
      <c r="J53" s="148">
        <v>11212.5</v>
      </c>
      <c r="K53" s="146">
        <v>9980796</v>
      </c>
      <c r="L53" s="147">
        <f t="shared" si="1"/>
        <v>890.14903010033447</v>
      </c>
      <c r="M53" s="22"/>
      <c r="N53" s="69">
        <v>20</v>
      </c>
      <c r="O53" s="70">
        <v>165</v>
      </c>
      <c r="P53" s="71">
        <v>10087705</v>
      </c>
      <c r="Q53" s="31">
        <f t="shared" si="6"/>
        <v>61137.606060606064</v>
      </c>
      <c r="R53" s="72">
        <v>11432.15</v>
      </c>
      <c r="S53" s="79">
        <f t="shared" si="4"/>
        <v>10087705</v>
      </c>
      <c r="T53" s="31">
        <f t="shared" si="5"/>
        <v>882.39788666173911</v>
      </c>
      <c r="U53" s="73"/>
      <c r="V53" s="74"/>
      <c r="W53" s="75"/>
      <c r="X53" s="167" t="s">
        <v>119</v>
      </c>
      <c r="Y53" s="168">
        <v>101091</v>
      </c>
      <c r="Z53" s="169">
        <v>103500</v>
      </c>
      <c r="AA53" s="164">
        <v>72083.333333333328</v>
      </c>
      <c r="AB53" s="165">
        <v>73125</v>
      </c>
      <c r="AC53" s="166">
        <v>73750</v>
      </c>
      <c r="AD53" s="236"/>
      <c r="AE53" s="234"/>
      <c r="AF53" s="237"/>
    </row>
    <row r="54" spans="1:32" ht="27" customHeight="1" thickBot="1" x14ac:dyDescent="0.25">
      <c r="A54" s="16"/>
      <c r="B54" s="124" t="s">
        <v>34</v>
      </c>
      <c r="C54" s="125">
        <v>50</v>
      </c>
      <c r="D54" s="124" t="s">
        <v>89</v>
      </c>
      <c r="E54" s="126">
        <v>6</v>
      </c>
      <c r="F54" s="144">
        <v>10</v>
      </c>
      <c r="G54" s="145">
        <v>94</v>
      </c>
      <c r="H54" s="146">
        <v>5977014</v>
      </c>
      <c r="I54" s="147">
        <f t="shared" si="0"/>
        <v>63585.255319148935</v>
      </c>
      <c r="J54" s="148">
        <v>6885.9</v>
      </c>
      <c r="K54" s="146">
        <v>5977014</v>
      </c>
      <c r="L54" s="147">
        <f t="shared" si="1"/>
        <v>868.00766784298355</v>
      </c>
      <c r="M54" s="22"/>
      <c r="N54" s="69">
        <v>10</v>
      </c>
      <c r="O54" s="70">
        <v>100</v>
      </c>
      <c r="P54" s="71">
        <v>7220000</v>
      </c>
      <c r="Q54" s="31">
        <f t="shared" si="6"/>
        <v>72200</v>
      </c>
      <c r="R54" s="72">
        <v>7997</v>
      </c>
      <c r="S54" s="79">
        <f t="shared" si="4"/>
        <v>7220000</v>
      </c>
      <c r="T54" s="31">
        <f t="shared" si="5"/>
        <v>902.83856446167317</v>
      </c>
      <c r="U54" s="73"/>
      <c r="V54" s="74"/>
      <c r="W54" s="75"/>
      <c r="X54" s="167" t="s">
        <v>121</v>
      </c>
      <c r="Y54" s="168">
        <v>69000</v>
      </c>
      <c r="Z54" s="169">
        <v>79000</v>
      </c>
      <c r="AA54" s="164">
        <v>68887.719298245618</v>
      </c>
      <c r="AB54" s="165">
        <v>99000</v>
      </c>
      <c r="AC54" s="166">
        <v>109633.33333333333</v>
      </c>
      <c r="AD54" s="233"/>
      <c r="AE54" s="234"/>
      <c r="AF54" s="235"/>
    </row>
    <row r="55" spans="1:32" ht="27" customHeight="1" thickBot="1" x14ac:dyDescent="0.25">
      <c r="A55" s="16"/>
      <c r="B55" s="124" t="s">
        <v>34</v>
      </c>
      <c r="C55" s="125">
        <v>51</v>
      </c>
      <c r="D55" s="124" t="s">
        <v>90</v>
      </c>
      <c r="E55" s="126">
        <v>4</v>
      </c>
      <c r="F55" s="144">
        <v>20</v>
      </c>
      <c r="G55" s="145">
        <v>225</v>
      </c>
      <c r="H55" s="146">
        <v>13008082</v>
      </c>
      <c r="I55" s="147">
        <f t="shared" si="0"/>
        <v>57813.697777777779</v>
      </c>
      <c r="J55" s="148">
        <v>14477</v>
      </c>
      <c r="K55" s="146">
        <v>13008082</v>
      </c>
      <c r="L55" s="147">
        <f t="shared" si="1"/>
        <v>898.5343648545969</v>
      </c>
      <c r="M55" s="22"/>
      <c r="N55" s="69">
        <v>20</v>
      </c>
      <c r="O55" s="70">
        <v>358</v>
      </c>
      <c r="P55" s="71">
        <v>23761077</v>
      </c>
      <c r="Q55" s="31">
        <f t="shared" si="6"/>
        <v>66371.723463687158</v>
      </c>
      <c r="R55" s="72">
        <v>26948</v>
      </c>
      <c r="S55" s="79">
        <f t="shared" si="4"/>
        <v>23761077</v>
      </c>
      <c r="T55" s="31">
        <f t="shared" si="5"/>
        <v>881.73805106130328</v>
      </c>
      <c r="U55" s="73"/>
      <c r="V55" s="74"/>
      <c r="W55" s="75"/>
      <c r="X55" s="167" t="s">
        <v>121</v>
      </c>
      <c r="Y55" s="168">
        <v>75200</v>
      </c>
      <c r="Z55" s="169">
        <v>77500</v>
      </c>
      <c r="AA55" s="164">
        <v>58267.062222222223</v>
      </c>
      <c r="AB55" s="165">
        <v>58711.506666666668</v>
      </c>
      <c r="AC55" s="166">
        <v>59155.951111111113</v>
      </c>
      <c r="AD55" s="236"/>
      <c r="AE55" s="234"/>
      <c r="AF55" s="237"/>
    </row>
    <row r="56" spans="1:32" ht="27" customHeight="1" thickBot="1" x14ac:dyDescent="0.25">
      <c r="A56" s="16"/>
      <c r="B56" s="124" t="s">
        <v>34</v>
      </c>
      <c r="C56" s="125">
        <v>52</v>
      </c>
      <c r="D56" s="124" t="s">
        <v>91</v>
      </c>
      <c r="E56" s="126">
        <v>4</v>
      </c>
      <c r="F56" s="144">
        <v>14</v>
      </c>
      <c r="G56" s="145">
        <v>160</v>
      </c>
      <c r="H56" s="146">
        <v>8565370</v>
      </c>
      <c r="I56" s="147">
        <f t="shared" si="0"/>
        <v>53533.5625</v>
      </c>
      <c r="J56" s="148">
        <v>9923.5</v>
      </c>
      <c r="K56" s="146">
        <v>8565370</v>
      </c>
      <c r="L56" s="147">
        <f t="shared" si="1"/>
        <v>863.1400211618884</v>
      </c>
      <c r="M56" s="22"/>
      <c r="N56" s="69">
        <v>14</v>
      </c>
      <c r="O56" s="70">
        <v>198</v>
      </c>
      <c r="P56" s="71">
        <v>11237422</v>
      </c>
      <c r="Q56" s="31">
        <f t="shared" si="6"/>
        <v>56754.656565656565</v>
      </c>
      <c r="R56" s="72">
        <v>12593</v>
      </c>
      <c r="S56" s="79">
        <f t="shared" si="4"/>
        <v>11237422</v>
      </c>
      <c r="T56" s="31">
        <f t="shared" si="5"/>
        <v>892.35464146748188</v>
      </c>
      <c r="U56" s="73"/>
      <c r="V56" s="74"/>
      <c r="W56" s="75"/>
      <c r="X56" s="167" t="s">
        <v>121</v>
      </c>
      <c r="Y56" s="168">
        <v>138333</v>
      </c>
      <c r="Z56" s="169">
        <v>80820</v>
      </c>
      <c r="AA56" s="164">
        <v>56845.238095238092</v>
      </c>
      <c r="AB56" s="165">
        <v>60119.047619047618</v>
      </c>
      <c r="AC56" s="166">
        <v>64285.714285714283</v>
      </c>
      <c r="AD56" s="233"/>
      <c r="AE56" s="234"/>
      <c r="AF56" s="235"/>
    </row>
    <row r="57" spans="1:32" ht="27" customHeight="1" thickBot="1" x14ac:dyDescent="0.25">
      <c r="A57" s="16"/>
      <c r="B57" s="124" t="s">
        <v>34</v>
      </c>
      <c r="C57" s="125">
        <v>53</v>
      </c>
      <c r="D57" s="124" t="s">
        <v>92</v>
      </c>
      <c r="E57" s="126">
        <v>4</v>
      </c>
      <c r="F57" s="144">
        <v>20</v>
      </c>
      <c r="G57" s="145">
        <v>153</v>
      </c>
      <c r="H57" s="146">
        <v>9016178</v>
      </c>
      <c r="I57" s="147">
        <f t="shared" si="0"/>
        <v>58929.267973856207</v>
      </c>
      <c r="J57" s="148">
        <v>10688</v>
      </c>
      <c r="K57" s="146">
        <v>9016178</v>
      </c>
      <c r="L57" s="147">
        <f t="shared" si="1"/>
        <v>843.57952844311376</v>
      </c>
      <c r="M57" s="22"/>
      <c r="N57" s="69">
        <v>20</v>
      </c>
      <c r="O57" s="70">
        <v>224</v>
      </c>
      <c r="P57" s="71">
        <v>15623339</v>
      </c>
      <c r="Q57" s="31">
        <f t="shared" si="6"/>
        <v>69747.049107142855</v>
      </c>
      <c r="R57" s="72">
        <v>17076</v>
      </c>
      <c r="S57" s="79">
        <f t="shared" si="4"/>
        <v>15623339</v>
      </c>
      <c r="T57" s="31">
        <f t="shared" si="5"/>
        <v>914.92966736940741</v>
      </c>
      <c r="U57" s="73"/>
      <c r="V57" s="74"/>
      <c r="W57" s="75"/>
      <c r="X57" s="167" t="s">
        <v>121</v>
      </c>
      <c r="Y57" s="168">
        <v>101370</v>
      </c>
      <c r="Z57" s="169">
        <v>106000</v>
      </c>
      <c r="AA57" s="164">
        <v>79687.5</v>
      </c>
      <c r="AB57" s="165">
        <v>81770.833333333328</v>
      </c>
      <c r="AC57" s="166">
        <v>83854.166666666672</v>
      </c>
      <c r="AD57" s="236"/>
      <c r="AE57" s="234"/>
      <c r="AF57" s="237"/>
    </row>
    <row r="58" spans="1:32" ht="27" customHeight="1" thickBot="1" x14ac:dyDescent="0.25">
      <c r="A58" s="16"/>
      <c r="B58" s="124" t="s">
        <v>34</v>
      </c>
      <c r="C58" s="125">
        <v>54</v>
      </c>
      <c r="D58" s="124" t="s">
        <v>93</v>
      </c>
      <c r="E58" s="126">
        <v>4</v>
      </c>
      <c r="F58" s="144">
        <v>13</v>
      </c>
      <c r="G58" s="145">
        <v>204</v>
      </c>
      <c r="H58" s="146">
        <v>14883950</v>
      </c>
      <c r="I58" s="147">
        <f t="shared" si="0"/>
        <v>72960.53921568628</v>
      </c>
      <c r="J58" s="148">
        <v>17073</v>
      </c>
      <c r="K58" s="146">
        <v>14883950</v>
      </c>
      <c r="L58" s="147">
        <f t="shared" si="1"/>
        <v>871.78293211503546</v>
      </c>
      <c r="M58" s="22"/>
      <c r="N58" s="69">
        <v>10</v>
      </c>
      <c r="O58" s="70">
        <v>225</v>
      </c>
      <c r="P58" s="71">
        <v>19128000</v>
      </c>
      <c r="Q58" s="31">
        <f t="shared" si="6"/>
        <v>85013.333333333328</v>
      </c>
      <c r="R58" s="72">
        <v>21126</v>
      </c>
      <c r="S58" s="79">
        <f t="shared" si="4"/>
        <v>19128000</v>
      </c>
      <c r="T58" s="31">
        <f t="shared" si="5"/>
        <v>905.42459528543031</v>
      </c>
      <c r="U58" s="73"/>
      <c r="V58" s="74"/>
      <c r="W58" s="75"/>
      <c r="X58" s="167" t="s">
        <v>124</v>
      </c>
      <c r="Y58" s="168" t="s">
        <v>121</v>
      </c>
      <c r="Z58" s="169">
        <v>68000</v>
      </c>
      <c r="AA58" s="164">
        <v>70512.820512820515</v>
      </c>
      <c r="AB58" s="165">
        <v>70512.820512820515</v>
      </c>
      <c r="AC58" s="166">
        <v>70512.820512820515</v>
      </c>
      <c r="AD58" s="233"/>
      <c r="AE58" s="234"/>
      <c r="AF58" s="235"/>
    </row>
    <row r="59" spans="1:32" ht="27" customHeight="1" thickBot="1" x14ac:dyDescent="0.25">
      <c r="A59" s="16"/>
      <c r="B59" s="124" t="s">
        <v>34</v>
      </c>
      <c r="C59" s="125">
        <v>55</v>
      </c>
      <c r="D59" s="131" t="s">
        <v>94</v>
      </c>
      <c r="E59" s="126">
        <v>4</v>
      </c>
      <c r="F59" s="144">
        <v>13</v>
      </c>
      <c r="G59" s="145">
        <v>71</v>
      </c>
      <c r="H59" s="146">
        <v>4472083</v>
      </c>
      <c r="I59" s="147">
        <f t="shared" si="0"/>
        <v>62987.084507042251</v>
      </c>
      <c r="J59" s="148">
        <v>5154</v>
      </c>
      <c r="K59" s="146">
        <v>4472083</v>
      </c>
      <c r="L59" s="147">
        <f t="shared" si="1"/>
        <v>867.69169577027549</v>
      </c>
      <c r="M59" s="22"/>
      <c r="N59" s="69">
        <v>13</v>
      </c>
      <c r="O59" s="70">
        <v>108</v>
      </c>
      <c r="P59" s="71">
        <v>8252855</v>
      </c>
      <c r="Q59" s="31">
        <f t="shared" si="6"/>
        <v>76415.324074074073</v>
      </c>
      <c r="R59" s="72">
        <v>9121</v>
      </c>
      <c r="S59" s="79">
        <f t="shared" si="4"/>
        <v>8252855</v>
      </c>
      <c r="T59" s="31">
        <f t="shared" si="5"/>
        <v>904.81909878302815</v>
      </c>
      <c r="U59" s="73"/>
      <c r="V59" s="74"/>
      <c r="W59" s="75"/>
      <c r="X59" s="167" t="s">
        <v>121</v>
      </c>
      <c r="Y59" s="168">
        <v>74208</v>
      </c>
      <c r="Z59" s="169">
        <v>74537</v>
      </c>
      <c r="AA59" s="164">
        <v>75000</v>
      </c>
      <c r="AB59" s="165">
        <v>77272.727272727279</v>
      </c>
      <c r="AC59" s="166">
        <v>77564.102564102563</v>
      </c>
      <c r="AD59" s="236"/>
      <c r="AE59" s="234"/>
      <c r="AF59" s="237"/>
    </row>
    <row r="60" spans="1:32" ht="27" customHeight="1" thickBot="1" x14ac:dyDescent="0.25">
      <c r="A60" s="16"/>
      <c r="B60" s="124" t="s">
        <v>34</v>
      </c>
      <c r="C60" s="125">
        <v>56</v>
      </c>
      <c r="D60" s="124" t="s">
        <v>95</v>
      </c>
      <c r="E60" s="126">
        <v>4</v>
      </c>
      <c r="F60" s="144">
        <v>20</v>
      </c>
      <c r="G60" s="145">
        <v>186</v>
      </c>
      <c r="H60" s="146">
        <v>12146625</v>
      </c>
      <c r="I60" s="147">
        <f t="shared" si="0"/>
        <v>65304.43548387097</v>
      </c>
      <c r="J60" s="148">
        <v>14125.1</v>
      </c>
      <c r="K60" s="146">
        <v>12146625</v>
      </c>
      <c r="L60" s="147">
        <f t="shared" si="1"/>
        <v>859.93196508343306</v>
      </c>
      <c r="M60" s="22"/>
      <c r="N60" s="69">
        <v>20</v>
      </c>
      <c r="O60" s="70">
        <v>309</v>
      </c>
      <c r="P60" s="71">
        <v>20131836</v>
      </c>
      <c r="Q60" s="31">
        <f t="shared" si="6"/>
        <v>65151.572815533982</v>
      </c>
      <c r="R60" s="72">
        <v>22817</v>
      </c>
      <c r="S60" s="79">
        <f t="shared" si="4"/>
        <v>20131836</v>
      </c>
      <c r="T60" s="31">
        <f t="shared" si="5"/>
        <v>882.31739492483678</v>
      </c>
      <c r="U60" s="73"/>
      <c r="V60" s="74"/>
      <c r="W60" s="75"/>
      <c r="X60" s="167" t="s">
        <v>124</v>
      </c>
      <c r="Y60" s="168">
        <v>74000</v>
      </c>
      <c r="Z60" s="169">
        <v>76000</v>
      </c>
      <c r="AA60" s="164">
        <v>70490.949450549451</v>
      </c>
      <c r="AB60" s="165">
        <v>70534.905494505496</v>
      </c>
      <c r="AC60" s="166">
        <v>70974.465934065927</v>
      </c>
      <c r="AD60" s="233"/>
      <c r="AE60" s="234"/>
      <c r="AF60" s="235"/>
    </row>
    <row r="61" spans="1:32" ht="27" customHeight="1" thickBot="1" x14ac:dyDescent="0.25">
      <c r="A61" s="16"/>
      <c r="B61" s="124" t="s">
        <v>34</v>
      </c>
      <c r="C61" s="124">
        <v>57</v>
      </c>
      <c r="D61" s="280" t="s">
        <v>96</v>
      </c>
      <c r="E61" s="126">
        <v>4</v>
      </c>
      <c r="F61" s="144">
        <v>20</v>
      </c>
      <c r="G61" s="145">
        <v>94</v>
      </c>
      <c r="H61" s="146">
        <v>5937325</v>
      </c>
      <c r="I61" s="147">
        <f t="shared" si="0"/>
        <v>63163.031914893618</v>
      </c>
      <c r="J61" s="148">
        <v>6882</v>
      </c>
      <c r="K61" s="146">
        <v>5937325</v>
      </c>
      <c r="L61" s="147">
        <f t="shared" si="1"/>
        <v>862.73249055507119</v>
      </c>
      <c r="M61" s="22"/>
      <c r="N61" s="69"/>
      <c r="O61" s="70"/>
      <c r="P61" s="71"/>
      <c r="Q61" s="31">
        <f t="shared" si="6"/>
        <v>0</v>
      </c>
      <c r="R61" s="72"/>
      <c r="S61" s="79">
        <f t="shared" si="4"/>
        <v>0</v>
      </c>
      <c r="T61" s="31">
        <f t="shared" si="5"/>
        <v>0</v>
      </c>
      <c r="U61" s="73"/>
      <c r="V61" s="74"/>
      <c r="W61" s="271" t="s">
        <v>452</v>
      </c>
      <c r="X61" s="167" t="s">
        <v>118</v>
      </c>
      <c r="Y61" s="168">
        <v>101191</v>
      </c>
      <c r="Z61" s="169">
        <v>105882</v>
      </c>
      <c r="AA61" s="164">
        <v>62000</v>
      </c>
      <c r="AB61" s="165">
        <v>65000</v>
      </c>
      <c r="AC61" s="166">
        <v>67000</v>
      </c>
      <c r="AD61" s="236"/>
      <c r="AE61" s="234"/>
      <c r="AF61" s="237"/>
    </row>
    <row r="62" spans="1:32" ht="27" customHeight="1" thickBot="1" x14ac:dyDescent="0.25">
      <c r="A62" s="16"/>
      <c r="B62" s="124" t="s">
        <v>34</v>
      </c>
      <c r="C62" s="124">
        <v>58</v>
      </c>
      <c r="D62" s="124" t="s">
        <v>97</v>
      </c>
      <c r="E62" s="126">
        <v>4</v>
      </c>
      <c r="F62" s="144">
        <v>10</v>
      </c>
      <c r="G62" s="145">
        <v>180</v>
      </c>
      <c r="H62" s="146">
        <v>16910098</v>
      </c>
      <c r="I62" s="147">
        <f t="shared" si="0"/>
        <v>93944.988888888882</v>
      </c>
      <c r="J62" s="148">
        <v>15840</v>
      </c>
      <c r="K62" s="146">
        <v>16910098</v>
      </c>
      <c r="L62" s="147">
        <f t="shared" si="1"/>
        <v>1067.556691919192</v>
      </c>
      <c r="M62" s="22"/>
      <c r="N62" s="69">
        <v>20</v>
      </c>
      <c r="O62" s="70">
        <v>240</v>
      </c>
      <c r="P62" s="71">
        <v>4908500</v>
      </c>
      <c r="Q62" s="31">
        <f t="shared" si="6"/>
        <v>20452.083333333332</v>
      </c>
      <c r="R62" s="72">
        <v>11520</v>
      </c>
      <c r="S62" s="79">
        <f t="shared" si="4"/>
        <v>4908500</v>
      </c>
      <c r="T62" s="31">
        <f t="shared" si="5"/>
        <v>426.08506944444446</v>
      </c>
      <c r="U62" s="73"/>
      <c r="V62" s="74"/>
      <c r="W62" s="75"/>
      <c r="X62" s="170" t="s">
        <v>121</v>
      </c>
      <c r="Y62" s="171" t="s">
        <v>121</v>
      </c>
      <c r="Z62" s="172">
        <v>72360</v>
      </c>
      <c r="AA62" s="164">
        <v>41133.333333333336</v>
      </c>
      <c r="AB62" s="165">
        <v>54466.666666666664</v>
      </c>
      <c r="AC62" s="166">
        <v>77800</v>
      </c>
      <c r="AD62" s="236"/>
      <c r="AE62" s="234"/>
      <c r="AF62" s="237"/>
    </row>
    <row r="63" spans="1:32" ht="27" customHeight="1" thickBot="1" x14ac:dyDescent="0.25">
      <c r="A63" s="16"/>
      <c r="B63" s="124" t="s">
        <v>34</v>
      </c>
      <c r="C63" s="124">
        <v>59</v>
      </c>
      <c r="D63" s="124" t="s">
        <v>98</v>
      </c>
      <c r="E63" s="126">
        <v>4</v>
      </c>
      <c r="F63" s="149">
        <v>20</v>
      </c>
      <c r="G63" s="145">
        <v>146</v>
      </c>
      <c r="H63" s="146">
        <v>8860428</v>
      </c>
      <c r="I63" s="147">
        <f t="shared" si="0"/>
        <v>60687.863013698632</v>
      </c>
      <c r="J63" s="148">
        <v>10701</v>
      </c>
      <c r="K63" s="146">
        <v>8860428</v>
      </c>
      <c r="L63" s="147">
        <f t="shared" si="1"/>
        <v>828</v>
      </c>
      <c r="M63" s="22"/>
      <c r="N63" s="69">
        <v>20</v>
      </c>
      <c r="O63" s="70">
        <v>214</v>
      </c>
      <c r="P63" s="71">
        <v>11312329</v>
      </c>
      <c r="Q63" s="31">
        <f t="shared" si="6"/>
        <v>52861.350467289718</v>
      </c>
      <c r="R63" s="72">
        <v>14691</v>
      </c>
      <c r="S63" s="79">
        <f t="shared" si="4"/>
        <v>11312329</v>
      </c>
      <c r="T63" s="31">
        <f t="shared" si="5"/>
        <v>770.01762984139953</v>
      </c>
      <c r="U63" s="73"/>
      <c r="V63" s="74"/>
      <c r="W63" s="75"/>
      <c r="X63" s="170"/>
      <c r="Y63" s="171"/>
      <c r="Z63" s="172"/>
      <c r="AA63" s="164">
        <v>61458.333333333336</v>
      </c>
      <c r="AB63" s="165">
        <v>63043.478260869568</v>
      </c>
      <c r="AC63" s="166">
        <v>64814.814814814818</v>
      </c>
      <c r="AD63" s="233"/>
      <c r="AE63" s="234"/>
      <c r="AF63" s="235"/>
    </row>
    <row r="64" spans="1:32" ht="27" customHeight="1" thickBot="1" x14ac:dyDescent="0.25">
      <c r="A64" s="16"/>
      <c r="B64" s="124" t="s">
        <v>34</v>
      </c>
      <c r="C64" s="124">
        <v>60</v>
      </c>
      <c r="D64" s="124" t="s">
        <v>99</v>
      </c>
      <c r="E64" s="126">
        <v>5</v>
      </c>
      <c r="F64" s="149">
        <v>20</v>
      </c>
      <c r="G64" s="145">
        <v>92</v>
      </c>
      <c r="H64" s="146">
        <v>7022584</v>
      </c>
      <c r="I64" s="147">
        <f t="shared" si="0"/>
        <v>76332.434782608689</v>
      </c>
      <c r="J64" s="148">
        <v>8080</v>
      </c>
      <c r="K64" s="146">
        <v>7022584</v>
      </c>
      <c r="L64" s="147">
        <f t="shared" si="1"/>
        <v>869.13168316831684</v>
      </c>
      <c r="M64" s="22"/>
      <c r="N64" s="69">
        <v>20</v>
      </c>
      <c r="O64" s="70">
        <v>132</v>
      </c>
      <c r="P64" s="71">
        <v>11000000</v>
      </c>
      <c r="Q64" s="31">
        <f t="shared" si="6"/>
        <v>83333.333333333328</v>
      </c>
      <c r="R64" s="72">
        <v>12325</v>
      </c>
      <c r="S64" s="79">
        <f t="shared" si="4"/>
        <v>11000000</v>
      </c>
      <c r="T64" s="31">
        <f t="shared" si="5"/>
        <v>892.49492900608516</v>
      </c>
      <c r="U64" s="73"/>
      <c r="V64" s="74"/>
      <c r="W64" s="75"/>
      <c r="X64" s="170"/>
      <c r="Y64" s="171"/>
      <c r="Z64" s="172"/>
      <c r="AA64" s="164">
        <v>78947.368421052626</v>
      </c>
      <c r="AB64" s="165">
        <v>79166.666666666672</v>
      </c>
      <c r="AC64" s="166">
        <v>83333.333333333328</v>
      </c>
      <c r="AD64" s="236"/>
      <c r="AE64" s="234"/>
      <c r="AF64" s="237"/>
    </row>
    <row r="65" spans="1:32" ht="27" customHeight="1" thickBot="1" x14ac:dyDescent="0.25">
      <c r="A65" s="16"/>
      <c r="B65" s="124" t="s">
        <v>34</v>
      </c>
      <c r="C65" s="124">
        <v>61</v>
      </c>
      <c r="D65" s="131" t="s">
        <v>100</v>
      </c>
      <c r="E65" s="126">
        <v>6</v>
      </c>
      <c r="F65" s="149">
        <v>10</v>
      </c>
      <c r="G65" s="145">
        <v>36</v>
      </c>
      <c r="H65" s="146">
        <v>2160210</v>
      </c>
      <c r="I65" s="147">
        <f t="shared" si="0"/>
        <v>60005.833333333336</v>
      </c>
      <c r="J65" s="148">
        <v>2483.5</v>
      </c>
      <c r="K65" s="146">
        <v>2160210</v>
      </c>
      <c r="L65" s="147">
        <f t="shared" si="1"/>
        <v>869.82484397020335</v>
      </c>
      <c r="M65" s="22"/>
      <c r="N65" s="69">
        <v>10</v>
      </c>
      <c r="O65" s="70">
        <v>142</v>
      </c>
      <c r="P65" s="71">
        <v>10418645</v>
      </c>
      <c r="Q65" s="31">
        <f t="shared" si="6"/>
        <v>73370.739436619711</v>
      </c>
      <c r="R65" s="72">
        <v>11502</v>
      </c>
      <c r="S65" s="79">
        <f t="shared" ref="S65:S94" si="7">P65</f>
        <v>10418645</v>
      </c>
      <c r="T65" s="31">
        <f t="shared" si="5"/>
        <v>905.81159798295948</v>
      </c>
      <c r="U65" s="73"/>
      <c r="V65" s="74"/>
      <c r="W65" s="75"/>
      <c r="X65" s="170"/>
      <c r="Y65" s="171"/>
      <c r="Z65" s="172"/>
      <c r="AA65" s="164">
        <v>60277.777777777781</v>
      </c>
      <c r="AB65" s="165">
        <v>60555.555555555555</v>
      </c>
      <c r="AC65" s="166">
        <v>61111.111111111109</v>
      </c>
      <c r="AD65" s="233"/>
      <c r="AE65" s="234"/>
      <c r="AF65" s="235"/>
    </row>
    <row r="66" spans="1:32" ht="27" customHeight="1" thickBot="1" x14ac:dyDescent="0.25">
      <c r="A66" s="16"/>
      <c r="B66" s="124" t="s">
        <v>34</v>
      </c>
      <c r="C66" s="124">
        <v>62</v>
      </c>
      <c r="D66" s="124" t="s">
        <v>101</v>
      </c>
      <c r="E66" s="126">
        <v>4</v>
      </c>
      <c r="F66" s="149">
        <v>20</v>
      </c>
      <c r="G66" s="145">
        <v>32</v>
      </c>
      <c r="H66" s="146">
        <v>1694826</v>
      </c>
      <c r="I66" s="147">
        <f t="shared" si="0"/>
        <v>52963.3125</v>
      </c>
      <c r="J66" s="148">
        <v>1944.5</v>
      </c>
      <c r="K66" s="146">
        <v>1694826</v>
      </c>
      <c r="L66" s="147">
        <f t="shared" si="1"/>
        <v>871.59989714579581</v>
      </c>
      <c r="M66" s="22"/>
      <c r="N66" s="69">
        <v>20</v>
      </c>
      <c r="O66" s="70">
        <v>290</v>
      </c>
      <c r="P66" s="71">
        <v>18614210</v>
      </c>
      <c r="Q66" s="31">
        <f t="shared" ref="Q66:Q94" si="8">IF(AND(O66&gt;0,P66&gt;0),P66/O66,0)</f>
        <v>64186.931034482761</v>
      </c>
      <c r="R66" s="72">
        <v>20798</v>
      </c>
      <c r="S66" s="79">
        <f t="shared" si="7"/>
        <v>18614210</v>
      </c>
      <c r="T66" s="31">
        <f t="shared" ref="T66:T91" si="9">IF(AND(R66&gt;0,S66&gt;0),S66/R66,0)</f>
        <v>895</v>
      </c>
      <c r="U66" s="73"/>
      <c r="V66" s="74"/>
      <c r="W66" s="75"/>
      <c r="X66" s="170"/>
      <c r="Y66" s="171"/>
      <c r="Z66" s="172"/>
      <c r="AA66" s="164">
        <v>78660</v>
      </c>
      <c r="AB66" s="165">
        <v>78930</v>
      </c>
      <c r="AC66" s="166">
        <v>79200</v>
      </c>
      <c r="AD66" s="236"/>
      <c r="AE66" s="234"/>
      <c r="AF66" s="237"/>
    </row>
    <row r="67" spans="1:32" ht="27" customHeight="1" thickBot="1" x14ac:dyDescent="0.25">
      <c r="A67" s="16"/>
      <c r="B67" s="124" t="s">
        <v>34</v>
      </c>
      <c r="C67" s="124">
        <v>63</v>
      </c>
      <c r="D67" s="124" t="s">
        <v>102</v>
      </c>
      <c r="E67" s="126">
        <v>4</v>
      </c>
      <c r="F67" s="149">
        <v>10</v>
      </c>
      <c r="G67" s="145">
        <v>4</v>
      </c>
      <c r="H67" s="146">
        <v>465078</v>
      </c>
      <c r="I67" s="147">
        <f t="shared" si="0"/>
        <v>116269.5</v>
      </c>
      <c r="J67" s="148">
        <v>517</v>
      </c>
      <c r="K67" s="146">
        <v>465078</v>
      </c>
      <c r="L67" s="147">
        <f t="shared" si="1"/>
        <v>899.57059961315281</v>
      </c>
      <c r="M67" s="22"/>
      <c r="N67" s="69">
        <v>10</v>
      </c>
      <c r="O67" s="70">
        <v>14</v>
      </c>
      <c r="P67" s="71">
        <v>1622729</v>
      </c>
      <c r="Q67" s="31">
        <f t="shared" si="8"/>
        <v>115909.21428571429</v>
      </c>
      <c r="R67" s="72">
        <v>1670</v>
      </c>
      <c r="S67" s="79">
        <f t="shared" si="7"/>
        <v>1622729</v>
      </c>
      <c r="T67" s="31">
        <f t="shared" si="9"/>
        <v>971.69401197604793</v>
      </c>
      <c r="U67" s="73"/>
      <c r="V67" s="74"/>
      <c r="W67" s="272" t="s">
        <v>452</v>
      </c>
      <c r="X67" s="170"/>
      <c r="Y67" s="171"/>
      <c r="Z67" s="172"/>
      <c r="AA67" s="164">
        <v>118000</v>
      </c>
      <c r="AB67" s="165">
        <v>127037.03703703704</v>
      </c>
      <c r="AC67" s="166">
        <v>133333.33333333334</v>
      </c>
      <c r="AD67" s="233"/>
      <c r="AE67" s="234"/>
      <c r="AF67" s="235"/>
    </row>
    <row r="68" spans="1:32" ht="27" customHeight="1" thickBot="1" x14ac:dyDescent="0.25">
      <c r="A68" s="16"/>
      <c r="B68" s="124" t="s">
        <v>34</v>
      </c>
      <c r="C68" s="124">
        <v>64</v>
      </c>
      <c r="D68" s="124" t="s">
        <v>103</v>
      </c>
      <c r="E68" s="126">
        <v>4</v>
      </c>
      <c r="F68" s="149">
        <v>20</v>
      </c>
      <c r="G68" s="145">
        <v>3</v>
      </c>
      <c r="H68" s="146">
        <v>120547</v>
      </c>
      <c r="I68" s="147">
        <f t="shared" si="0"/>
        <v>40182.333333333336</v>
      </c>
      <c r="J68" s="148">
        <v>128.5</v>
      </c>
      <c r="K68" s="146">
        <v>120547</v>
      </c>
      <c r="L68" s="147">
        <f t="shared" si="1"/>
        <v>938.1089494163424</v>
      </c>
      <c r="M68" s="22"/>
      <c r="N68" s="69">
        <v>20</v>
      </c>
      <c r="O68" s="70">
        <v>137</v>
      </c>
      <c r="P68" s="71">
        <v>10155968</v>
      </c>
      <c r="Q68" s="31">
        <f t="shared" si="8"/>
        <v>74131.153284671527</v>
      </c>
      <c r="R68" s="72">
        <v>9997</v>
      </c>
      <c r="S68" s="79">
        <f t="shared" si="7"/>
        <v>10155968</v>
      </c>
      <c r="T68" s="31">
        <f t="shared" si="9"/>
        <v>1015.9015704711413</v>
      </c>
      <c r="U68" s="73"/>
      <c r="V68" s="74"/>
      <c r="W68" s="75"/>
      <c r="X68" s="170"/>
      <c r="Y68" s="171"/>
      <c r="Z68" s="172"/>
      <c r="AA68" s="164">
        <v>82666.666666666672</v>
      </c>
      <c r="AB68" s="165">
        <v>82916.666666666672</v>
      </c>
      <c r="AC68" s="166">
        <v>85000</v>
      </c>
      <c r="AD68" s="236"/>
      <c r="AE68" s="234"/>
      <c r="AF68" s="237"/>
    </row>
    <row r="69" spans="1:32" ht="27" customHeight="1" thickBot="1" x14ac:dyDescent="0.25">
      <c r="A69" s="16"/>
      <c r="B69" s="124" t="s">
        <v>34</v>
      </c>
      <c r="C69" s="124">
        <v>65</v>
      </c>
      <c r="D69" s="127" t="s">
        <v>104</v>
      </c>
      <c r="E69" s="126">
        <v>4</v>
      </c>
      <c r="F69" s="149">
        <v>20</v>
      </c>
      <c r="G69" s="145">
        <v>41</v>
      </c>
      <c r="H69" s="146">
        <v>1947600</v>
      </c>
      <c r="I69" s="147">
        <f t="shared" si="0"/>
        <v>47502.439024390245</v>
      </c>
      <c r="J69" s="148">
        <v>2164</v>
      </c>
      <c r="K69" s="146">
        <v>1947600</v>
      </c>
      <c r="L69" s="147">
        <f t="shared" si="1"/>
        <v>900</v>
      </c>
      <c r="M69" s="22"/>
      <c r="N69" s="69">
        <v>20</v>
      </c>
      <c r="O69" s="70">
        <v>233</v>
      </c>
      <c r="P69" s="71">
        <v>13621050</v>
      </c>
      <c r="Q69" s="31">
        <f t="shared" si="8"/>
        <v>58459.442060085836</v>
      </c>
      <c r="R69" s="72">
        <v>15135</v>
      </c>
      <c r="S69" s="79">
        <f t="shared" si="7"/>
        <v>13621050</v>
      </c>
      <c r="T69" s="31">
        <f t="shared" si="9"/>
        <v>899.97026759167488</v>
      </c>
      <c r="U69" s="73"/>
      <c r="V69" s="74"/>
      <c r="W69" s="75"/>
      <c r="X69" s="170"/>
      <c r="Y69" s="171"/>
      <c r="Z69" s="172"/>
      <c r="AA69" s="164">
        <v>72400</v>
      </c>
      <c r="AB69" s="165">
        <v>72800</v>
      </c>
      <c r="AC69" s="166">
        <v>73200</v>
      </c>
      <c r="AD69" s="233"/>
      <c r="AE69" s="234"/>
      <c r="AF69" s="235"/>
    </row>
    <row r="70" spans="1:32" ht="27" customHeight="1" thickBot="1" x14ac:dyDescent="0.25">
      <c r="A70" s="16"/>
      <c r="B70" s="124" t="s">
        <v>34</v>
      </c>
      <c r="C70" s="124">
        <v>66</v>
      </c>
      <c r="D70" s="124" t="s">
        <v>105</v>
      </c>
      <c r="E70" s="126">
        <v>4</v>
      </c>
      <c r="F70" s="149">
        <v>10</v>
      </c>
      <c r="G70" s="145">
        <v>99</v>
      </c>
      <c r="H70" s="146">
        <v>5881953</v>
      </c>
      <c r="I70" s="147">
        <f t="shared" si="0"/>
        <v>59413.666666666664</v>
      </c>
      <c r="J70" s="148">
        <v>6772.25</v>
      </c>
      <c r="K70" s="146">
        <v>5881953</v>
      </c>
      <c r="L70" s="147">
        <f t="shared" si="1"/>
        <v>868.53748754106834</v>
      </c>
      <c r="M70" s="22"/>
      <c r="N70" s="69">
        <v>10</v>
      </c>
      <c r="O70" s="70">
        <v>175</v>
      </c>
      <c r="P70" s="71">
        <v>12034054</v>
      </c>
      <c r="Q70" s="31">
        <f t="shared" si="8"/>
        <v>68766.02285714286</v>
      </c>
      <c r="R70" s="72">
        <v>13428</v>
      </c>
      <c r="S70" s="79">
        <f t="shared" si="7"/>
        <v>12034054</v>
      </c>
      <c r="T70" s="31">
        <f t="shared" si="9"/>
        <v>896.19109323801013</v>
      </c>
      <c r="U70" s="73"/>
      <c r="V70" s="74"/>
      <c r="W70" s="75"/>
      <c r="X70" s="170"/>
      <c r="Y70" s="171"/>
      <c r="Z70" s="172"/>
      <c r="AA70" s="164">
        <v>59777.777777777781</v>
      </c>
      <c r="AB70" s="165">
        <v>60000</v>
      </c>
      <c r="AC70" s="166">
        <v>60555.555555555555</v>
      </c>
      <c r="AD70" s="236"/>
      <c r="AE70" s="234"/>
      <c r="AF70" s="237"/>
    </row>
    <row r="71" spans="1:32" ht="27" customHeight="1" thickBot="1" x14ac:dyDescent="0.25">
      <c r="A71" s="16"/>
      <c r="B71" s="124" t="s">
        <v>34</v>
      </c>
      <c r="C71" s="125">
        <v>67</v>
      </c>
      <c r="D71" s="124" t="s">
        <v>106</v>
      </c>
      <c r="E71" s="126">
        <v>4</v>
      </c>
      <c r="F71" s="149">
        <v>15</v>
      </c>
      <c r="G71" s="145">
        <v>10</v>
      </c>
      <c r="H71" s="146">
        <v>556800</v>
      </c>
      <c r="I71" s="147">
        <f t="shared" si="0"/>
        <v>55680</v>
      </c>
      <c r="J71" s="148">
        <v>640</v>
      </c>
      <c r="K71" s="146">
        <v>556800</v>
      </c>
      <c r="L71" s="147">
        <f t="shared" si="1"/>
        <v>870</v>
      </c>
      <c r="M71" s="22"/>
      <c r="N71" s="69">
        <v>15</v>
      </c>
      <c r="O71" s="70">
        <v>170</v>
      </c>
      <c r="P71" s="71">
        <v>8876091</v>
      </c>
      <c r="Q71" s="31">
        <f t="shared" si="8"/>
        <v>52212.3</v>
      </c>
      <c r="R71" s="72">
        <v>10184</v>
      </c>
      <c r="S71" s="79">
        <f t="shared" si="7"/>
        <v>8876091</v>
      </c>
      <c r="T71" s="31">
        <f t="shared" si="9"/>
        <v>871.57217203456401</v>
      </c>
      <c r="U71" s="73"/>
      <c r="V71" s="74"/>
      <c r="W71" s="75"/>
      <c r="X71" s="170"/>
      <c r="Y71" s="171"/>
      <c r="Z71" s="172"/>
      <c r="AA71" s="164">
        <v>69872.222222222219</v>
      </c>
      <c r="AB71" s="165">
        <v>70000</v>
      </c>
      <c r="AC71" s="166">
        <v>70277.777777777781</v>
      </c>
      <c r="AD71" s="233"/>
      <c r="AE71" s="234"/>
      <c r="AF71" s="235"/>
    </row>
    <row r="72" spans="1:32" ht="27" customHeight="1" thickBot="1" x14ac:dyDescent="0.25">
      <c r="A72" s="16"/>
      <c r="B72" s="124" t="s">
        <v>34</v>
      </c>
      <c r="C72" s="125">
        <v>68</v>
      </c>
      <c r="D72" s="124" t="s">
        <v>107</v>
      </c>
      <c r="E72" s="126">
        <v>4</v>
      </c>
      <c r="F72" s="149">
        <v>20</v>
      </c>
      <c r="G72" s="145">
        <v>57</v>
      </c>
      <c r="H72" s="146">
        <v>4125279</v>
      </c>
      <c r="I72" s="147">
        <f t="shared" si="0"/>
        <v>72373.31578947368</v>
      </c>
      <c r="J72" s="148">
        <v>4779</v>
      </c>
      <c r="K72" s="146">
        <v>4125279</v>
      </c>
      <c r="L72" s="147">
        <f t="shared" si="1"/>
        <v>863.20966729441307</v>
      </c>
      <c r="M72" s="22"/>
      <c r="N72" s="69">
        <v>20</v>
      </c>
      <c r="O72" s="70">
        <v>130</v>
      </c>
      <c r="P72" s="71">
        <v>9998246</v>
      </c>
      <c r="Q72" s="31">
        <f t="shared" si="8"/>
        <v>76909.584615384621</v>
      </c>
      <c r="R72" s="72">
        <v>10609.75</v>
      </c>
      <c r="S72" s="79">
        <f t="shared" si="7"/>
        <v>9998246</v>
      </c>
      <c r="T72" s="31">
        <f t="shared" si="9"/>
        <v>942.36395768043542</v>
      </c>
      <c r="U72" s="73"/>
      <c r="V72" s="74"/>
      <c r="W72" s="75"/>
      <c r="X72" s="170"/>
      <c r="Y72" s="171"/>
      <c r="Z72" s="172"/>
      <c r="AA72" s="164">
        <v>80320.512820512828</v>
      </c>
      <c r="AB72" s="165">
        <v>81203.703703703708</v>
      </c>
      <c r="AC72" s="166">
        <v>82083.333333333328</v>
      </c>
      <c r="AD72" s="236"/>
      <c r="AE72" s="234"/>
      <c r="AF72" s="237"/>
    </row>
    <row r="73" spans="1:32" ht="27" customHeight="1" thickBot="1" x14ac:dyDescent="0.25">
      <c r="A73" s="16"/>
      <c r="B73" s="124" t="s">
        <v>34</v>
      </c>
      <c r="C73" s="125">
        <v>69</v>
      </c>
      <c r="D73" s="124" t="s">
        <v>108</v>
      </c>
      <c r="E73" s="126">
        <v>4</v>
      </c>
      <c r="F73" s="149">
        <v>20</v>
      </c>
      <c r="G73" s="145">
        <v>84</v>
      </c>
      <c r="H73" s="146">
        <v>6042890</v>
      </c>
      <c r="I73" s="147">
        <f t="shared" si="0"/>
        <v>71939.166666666672</v>
      </c>
      <c r="J73" s="148">
        <v>6986</v>
      </c>
      <c r="K73" s="146">
        <v>6042890</v>
      </c>
      <c r="L73" s="147">
        <f t="shared" si="1"/>
        <v>865</v>
      </c>
      <c r="M73" s="22"/>
      <c r="N73" s="69">
        <v>20</v>
      </c>
      <c r="O73" s="70">
        <v>434</v>
      </c>
      <c r="P73" s="71">
        <v>28442616</v>
      </c>
      <c r="Q73" s="31">
        <f t="shared" si="8"/>
        <v>65535.981566820279</v>
      </c>
      <c r="R73" s="72">
        <v>31782</v>
      </c>
      <c r="S73" s="79">
        <f t="shared" si="7"/>
        <v>28442616</v>
      </c>
      <c r="T73" s="31">
        <f t="shared" si="9"/>
        <v>894.92845006607513</v>
      </c>
      <c r="U73" s="73"/>
      <c r="V73" s="74"/>
      <c r="W73" s="75"/>
      <c r="X73" s="170"/>
      <c r="Y73" s="171"/>
      <c r="Z73" s="172"/>
      <c r="AA73" s="164">
        <v>77830.666666666672</v>
      </c>
      <c r="AB73" s="165">
        <v>79803.333333333328</v>
      </c>
      <c r="AC73" s="166">
        <v>82493.333333333328</v>
      </c>
      <c r="AD73" s="233"/>
      <c r="AE73" s="234"/>
      <c r="AF73" s="235"/>
    </row>
    <row r="74" spans="1:32" ht="27" customHeight="1" thickBot="1" x14ac:dyDescent="0.25">
      <c r="A74" s="16"/>
      <c r="B74" s="124" t="s">
        <v>34</v>
      </c>
      <c r="C74" s="125">
        <v>70</v>
      </c>
      <c r="D74" s="124" t="s">
        <v>109</v>
      </c>
      <c r="E74" s="126">
        <v>4</v>
      </c>
      <c r="F74" s="149">
        <v>20</v>
      </c>
      <c r="G74" s="145">
        <v>264</v>
      </c>
      <c r="H74" s="146">
        <v>20563382</v>
      </c>
      <c r="I74" s="147">
        <f t="shared" si="0"/>
        <v>77891.59848484848</v>
      </c>
      <c r="J74" s="148">
        <v>24101</v>
      </c>
      <c r="K74" s="146">
        <v>20563382</v>
      </c>
      <c r="L74" s="147">
        <f t="shared" si="1"/>
        <v>853.21696195178629</v>
      </c>
      <c r="M74" s="22"/>
      <c r="N74" s="69">
        <v>20</v>
      </c>
      <c r="O74" s="70">
        <v>492</v>
      </c>
      <c r="P74" s="71">
        <v>33400136</v>
      </c>
      <c r="Q74" s="31">
        <f t="shared" si="8"/>
        <v>67886.455284552852</v>
      </c>
      <c r="R74" s="72">
        <v>37504</v>
      </c>
      <c r="S74" s="79">
        <f t="shared" si="7"/>
        <v>33400136</v>
      </c>
      <c r="T74" s="31">
        <f t="shared" si="9"/>
        <v>890.57529863481227</v>
      </c>
      <c r="U74" s="73"/>
      <c r="V74" s="74"/>
      <c r="W74" s="75"/>
      <c r="X74" s="170"/>
      <c r="Y74" s="171"/>
      <c r="Z74" s="172"/>
      <c r="AA74" s="164">
        <v>77830.666666666672</v>
      </c>
      <c r="AB74" s="165">
        <v>79803.333333333328</v>
      </c>
      <c r="AC74" s="166">
        <v>82493.333333333328</v>
      </c>
      <c r="AD74" s="236"/>
      <c r="AE74" s="234"/>
      <c r="AF74" s="237"/>
    </row>
    <row r="75" spans="1:32" ht="27" customHeight="1" thickBot="1" x14ac:dyDescent="0.25">
      <c r="A75" s="16"/>
      <c r="B75" s="124" t="s">
        <v>34</v>
      </c>
      <c r="C75" s="125">
        <v>71</v>
      </c>
      <c r="D75" s="124" t="s">
        <v>110</v>
      </c>
      <c r="E75" s="126">
        <v>4</v>
      </c>
      <c r="F75" s="149">
        <v>20</v>
      </c>
      <c r="G75" s="145">
        <v>137</v>
      </c>
      <c r="H75" s="146">
        <v>7454747</v>
      </c>
      <c r="I75" s="147">
        <f t="shared" si="0"/>
        <v>54414.211678832115</v>
      </c>
      <c r="J75" s="148">
        <v>8590.1</v>
      </c>
      <c r="K75" s="146">
        <v>7454747</v>
      </c>
      <c r="L75" s="147">
        <f t="shared" si="1"/>
        <v>867.83006018556239</v>
      </c>
      <c r="M75" s="22"/>
      <c r="N75" s="69">
        <v>20</v>
      </c>
      <c r="O75" s="70">
        <v>406</v>
      </c>
      <c r="P75" s="71">
        <v>30708399</v>
      </c>
      <c r="Q75" s="31">
        <f t="shared" si="8"/>
        <v>75636.450738916261</v>
      </c>
      <c r="R75" s="72">
        <v>34508</v>
      </c>
      <c r="S75" s="79">
        <f t="shared" si="7"/>
        <v>30708399</v>
      </c>
      <c r="T75" s="31">
        <f t="shared" si="9"/>
        <v>889.89216993161006</v>
      </c>
      <c r="U75" s="73"/>
      <c r="V75" s="74"/>
      <c r="W75" s="75"/>
      <c r="X75" s="170"/>
      <c r="Y75" s="171"/>
      <c r="Z75" s="172"/>
      <c r="AA75" s="164">
        <v>70803.609523809529</v>
      </c>
      <c r="AB75" s="165">
        <v>73166.561904761911</v>
      </c>
      <c r="AC75" s="166">
        <v>74339.038095238095</v>
      </c>
      <c r="AD75" s="233"/>
      <c r="AE75" s="234"/>
      <c r="AF75" s="235"/>
    </row>
    <row r="76" spans="1:32" ht="27" customHeight="1" thickBot="1" x14ac:dyDescent="0.25">
      <c r="A76" s="16"/>
      <c r="B76" s="124" t="s">
        <v>34</v>
      </c>
      <c r="C76" s="125">
        <v>72</v>
      </c>
      <c r="D76" s="132" t="s">
        <v>111</v>
      </c>
      <c r="E76" s="137">
        <v>4</v>
      </c>
      <c r="F76" s="149">
        <v>20</v>
      </c>
      <c r="G76" s="145">
        <v>60</v>
      </c>
      <c r="H76" s="146">
        <v>4034624</v>
      </c>
      <c r="I76" s="147">
        <f t="shared" si="0"/>
        <v>67243.733333333337</v>
      </c>
      <c r="J76" s="148">
        <v>3953</v>
      </c>
      <c r="K76" s="146">
        <v>4034624</v>
      </c>
      <c r="L76" s="147">
        <f t="shared" si="1"/>
        <v>1020.6486213002783</v>
      </c>
      <c r="M76" s="22"/>
      <c r="N76" s="69">
        <v>20</v>
      </c>
      <c r="O76" s="70">
        <v>182</v>
      </c>
      <c r="P76" s="71">
        <v>13228249</v>
      </c>
      <c r="Q76" s="31">
        <f t="shared" si="8"/>
        <v>72682.68681318681</v>
      </c>
      <c r="R76" s="72">
        <v>13876</v>
      </c>
      <c r="S76" s="79">
        <f t="shared" si="7"/>
        <v>13228249</v>
      </c>
      <c r="T76" s="31">
        <f t="shared" si="9"/>
        <v>953.31860766791578</v>
      </c>
      <c r="U76" s="73"/>
      <c r="V76" s="74"/>
      <c r="W76" s="75"/>
      <c r="X76" s="173"/>
      <c r="Y76" s="174"/>
      <c r="Z76" s="175"/>
      <c r="AA76" s="164">
        <v>82888.888888888891</v>
      </c>
      <c r="AB76" s="165">
        <v>110666.66666666667</v>
      </c>
      <c r="AC76" s="166">
        <v>110666.66666666667</v>
      </c>
      <c r="AD76" s="236"/>
      <c r="AE76" s="234"/>
      <c r="AF76" s="237"/>
    </row>
    <row r="77" spans="1:32" ht="27" customHeight="1" thickBot="1" x14ac:dyDescent="0.25">
      <c r="A77" s="16"/>
      <c r="B77" s="124" t="s">
        <v>34</v>
      </c>
      <c r="C77" s="125">
        <v>73</v>
      </c>
      <c r="D77" s="254" t="s">
        <v>479</v>
      </c>
      <c r="E77" s="137">
        <v>4</v>
      </c>
      <c r="F77" s="150">
        <v>10</v>
      </c>
      <c r="G77" s="145"/>
      <c r="H77" s="146"/>
      <c r="I77" s="147">
        <f t="shared" si="0"/>
        <v>0</v>
      </c>
      <c r="J77" s="148"/>
      <c r="K77" s="146"/>
      <c r="L77" s="147">
        <f t="shared" si="1"/>
        <v>0</v>
      </c>
      <c r="M77" s="22"/>
      <c r="N77" s="69">
        <v>10</v>
      </c>
      <c r="O77" s="70">
        <v>40</v>
      </c>
      <c r="P77" s="71">
        <v>2975000</v>
      </c>
      <c r="Q77" s="31">
        <f t="shared" si="8"/>
        <v>74375</v>
      </c>
      <c r="R77" s="72">
        <v>3209</v>
      </c>
      <c r="S77" s="79">
        <f t="shared" si="7"/>
        <v>2975000</v>
      </c>
      <c r="T77" s="31">
        <f t="shared" si="9"/>
        <v>927.08008725459649</v>
      </c>
      <c r="U77" s="73"/>
      <c r="V77" s="286" t="s">
        <v>480</v>
      </c>
      <c r="W77" s="271" t="s">
        <v>481</v>
      </c>
      <c r="X77" s="176"/>
      <c r="Y77" s="177"/>
      <c r="Z77" s="175"/>
      <c r="AA77" s="164">
        <v>78120</v>
      </c>
      <c r="AB77" s="165">
        <v>80769.230769230766</v>
      </c>
      <c r="AC77" s="166">
        <v>81964.28571428571</v>
      </c>
      <c r="AD77" s="236"/>
      <c r="AE77" s="234"/>
      <c r="AF77" s="237"/>
    </row>
    <row r="78" spans="1:32" ht="27" customHeight="1" thickBot="1" x14ac:dyDescent="0.25">
      <c r="A78" s="16"/>
      <c r="B78" s="124" t="s">
        <v>34</v>
      </c>
      <c r="C78" s="125">
        <v>74</v>
      </c>
      <c r="D78" s="282" t="s">
        <v>113</v>
      </c>
      <c r="E78" s="137">
        <v>4</v>
      </c>
      <c r="F78" s="151">
        <v>15</v>
      </c>
      <c r="G78" s="145"/>
      <c r="H78" s="146"/>
      <c r="I78" s="147">
        <f t="shared" si="0"/>
        <v>0</v>
      </c>
      <c r="J78" s="148"/>
      <c r="K78" s="146"/>
      <c r="L78" s="147">
        <f t="shared" si="1"/>
        <v>0</v>
      </c>
      <c r="M78" s="22"/>
      <c r="N78" s="69"/>
      <c r="O78" s="70"/>
      <c r="P78" s="71"/>
      <c r="Q78" s="31">
        <f t="shared" si="8"/>
        <v>0</v>
      </c>
      <c r="R78" s="72"/>
      <c r="S78" s="79">
        <f t="shared" si="7"/>
        <v>0</v>
      </c>
      <c r="T78" s="31">
        <f t="shared" si="9"/>
        <v>0</v>
      </c>
      <c r="U78" s="73"/>
      <c r="V78" s="74"/>
      <c r="W78" s="271" t="s">
        <v>452</v>
      </c>
      <c r="X78" s="176"/>
      <c r="Y78" s="177"/>
      <c r="Z78" s="178"/>
      <c r="AA78" s="164">
        <v>40000</v>
      </c>
      <c r="AB78" s="165">
        <v>69444.444444444438</v>
      </c>
      <c r="AC78" s="166">
        <v>77777.777777777781</v>
      </c>
      <c r="AD78" s="233"/>
      <c r="AE78" s="234"/>
      <c r="AF78" s="235"/>
    </row>
    <row r="79" spans="1:32" ht="27" customHeight="1" thickBot="1" x14ac:dyDescent="0.25">
      <c r="A79" s="16"/>
      <c r="B79" s="124" t="s">
        <v>34</v>
      </c>
      <c r="C79" s="125">
        <v>75</v>
      </c>
      <c r="D79" s="278" t="s">
        <v>114</v>
      </c>
      <c r="E79" s="137">
        <v>4</v>
      </c>
      <c r="F79" s="151">
        <v>20</v>
      </c>
      <c r="G79" s="145">
        <v>476</v>
      </c>
      <c r="H79" s="146">
        <v>48859200</v>
      </c>
      <c r="I79" s="147">
        <f t="shared" si="0"/>
        <v>102645.37815126051</v>
      </c>
      <c r="J79" s="148">
        <v>56160</v>
      </c>
      <c r="K79" s="146">
        <v>48859200</v>
      </c>
      <c r="L79" s="147">
        <f t="shared" si="1"/>
        <v>870</v>
      </c>
      <c r="M79" s="22"/>
      <c r="N79" s="69"/>
      <c r="O79" s="70"/>
      <c r="P79" s="71"/>
      <c r="Q79" s="31">
        <f t="shared" si="8"/>
        <v>0</v>
      </c>
      <c r="R79" s="72"/>
      <c r="S79" s="79">
        <f t="shared" si="7"/>
        <v>0</v>
      </c>
      <c r="T79" s="31">
        <f t="shared" si="9"/>
        <v>0</v>
      </c>
      <c r="U79" s="73"/>
      <c r="V79" s="74"/>
      <c r="W79" s="271" t="s">
        <v>452</v>
      </c>
      <c r="X79" s="176"/>
      <c r="Y79" s="177"/>
      <c r="Z79" s="178"/>
      <c r="AA79" s="164">
        <v>102844.15411558669</v>
      </c>
      <c r="AB79" s="165">
        <v>103566.22452229299</v>
      </c>
      <c r="AC79" s="166">
        <v>103410.93913043478</v>
      </c>
      <c r="AD79" s="236"/>
      <c r="AE79" s="234"/>
      <c r="AF79" s="237"/>
    </row>
    <row r="80" spans="1:32" ht="27" customHeight="1" thickBot="1" x14ac:dyDescent="0.25">
      <c r="A80" s="16"/>
      <c r="B80" s="124" t="s">
        <v>34</v>
      </c>
      <c r="C80" s="125">
        <v>76</v>
      </c>
      <c r="D80" s="132" t="s">
        <v>115</v>
      </c>
      <c r="E80" s="137">
        <v>4</v>
      </c>
      <c r="F80" s="151">
        <v>10</v>
      </c>
      <c r="G80" s="145"/>
      <c r="H80" s="146"/>
      <c r="I80" s="147">
        <f t="shared" si="0"/>
        <v>0</v>
      </c>
      <c r="J80" s="148"/>
      <c r="K80" s="146">
        <f>H80</f>
        <v>0</v>
      </c>
      <c r="L80" s="147">
        <f t="shared" si="1"/>
        <v>0</v>
      </c>
      <c r="M80" s="22"/>
      <c r="N80" s="69">
        <v>10</v>
      </c>
      <c r="O80" s="70">
        <v>20</v>
      </c>
      <c r="P80" s="71">
        <v>2080208</v>
      </c>
      <c r="Q80" s="31">
        <f t="shared" si="8"/>
        <v>104010.4</v>
      </c>
      <c r="R80" s="72">
        <v>2335</v>
      </c>
      <c r="S80" s="79">
        <f t="shared" si="7"/>
        <v>2080208</v>
      </c>
      <c r="T80" s="31">
        <f t="shared" si="9"/>
        <v>890.8813704496788</v>
      </c>
      <c r="U80" s="73"/>
      <c r="V80" s="74"/>
      <c r="W80" s="75"/>
      <c r="X80" s="176"/>
      <c r="Y80" s="177"/>
      <c r="Z80" s="178"/>
      <c r="AA80" s="164">
        <v>47675</v>
      </c>
      <c r="AB80" s="165">
        <v>57777.777777777781</v>
      </c>
      <c r="AC80" s="166">
        <v>59777.777777777781</v>
      </c>
      <c r="AD80" s="233"/>
      <c r="AE80" s="234"/>
      <c r="AF80" s="235"/>
    </row>
    <row r="81" spans="1:32" ht="27" customHeight="1" thickBot="1" x14ac:dyDescent="0.25">
      <c r="A81" s="16"/>
      <c r="B81" s="124" t="s">
        <v>34</v>
      </c>
      <c r="C81" s="125">
        <v>77</v>
      </c>
      <c r="D81" s="132" t="s">
        <v>116</v>
      </c>
      <c r="E81" s="137">
        <v>2</v>
      </c>
      <c r="F81" s="151">
        <v>10</v>
      </c>
      <c r="G81" s="145"/>
      <c r="H81" s="146"/>
      <c r="I81" s="147">
        <f t="shared" si="0"/>
        <v>0</v>
      </c>
      <c r="J81" s="148"/>
      <c r="K81" s="146">
        <f t="shared" ref="K81:K91" si="10">H81</f>
        <v>0</v>
      </c>
      <c r="L81" s="147">
        <f t="shared" si="1"/>
        <v>0</v>
      </c>
      <c r="M81" s="22"/>
      <c r="N81" s="69">
        <v>10</v>
      </c>
      <c r="O81" s="70">
        <v>17</v>
      </c>
      <c r="P81" s="71">
        <v>240992</v>
      </c>
      <c r="Q81" s="31">
        <f t="shared" si="8"/>
        <v>14176</v>
      </c>
      <c r="R81" s="72">
        <v>256</v>
      </c>
      <c r="S81" s="79">
        <f t="shared" si="7"/>
        <v>240992</v>
      </c>
      <c r="T81" s="31">
        <f t="shared" si="9"/>
        <v>941.375</v>
      </c>
      <c r="U81" s="73"/>
      <c r="V81" s="74"/>
      <c r="W81" s="272"/>
      <c r="X81" s="176"/>
      <c r="Y81" s="177"/>
      <c r="Z81" s="178"/>
      <c r="AA81" s="164">
        <v>56550</v>
      </c>
      <c r="AB81" s="165">
        <v>58500</v>
      </c>
      <c r="AC81" s="166">
        <v>60450</v>
      </c>
      <c r="AD81" s="236" t="s">
        <v>434</v>
      </c>
      <c r="AE81" s="234">
        <v>1.0999999999999999E-2</v>
      </c>
      <c r="AF81" s="237"/>
    </row>
    <row r="82" spans="1:32" ht="27" customHeight="1" thickBot="1" x14ac:dyDescent="0.25">
      <c r="A82" s="16"/>
      <c r="B82" s="124" t="s">
        <v>34</v>
      </c>
      <c r="C82" s="125">
        <v>78</v>
      </c>
      <c r="D82" s="278" t="s">
        <v>117</v>
      </c>
      <c r="E82" s="137">
        <v>6</v>
      </c>
      <c r="F82" s="151">
        <v>10</v>
      </c>
      <c r="G82" s="145"/>
      <c r="H82" s="146"/>
      <c r="I82" s="147">
        <f t="shared" si="0"/>
        <v>0</v>
      </c>
      <c r="J82" s="148"/>
      <c r="K82" s="146">
        <f t="shared" si="10"/>
        <v>0</v>
      </c>
      <c r="L82" s="147">
        <f t="shared" si="1"/>
        <v>0</v>
      </c>
      <c r="M82" s="22"/>
      <c r="N82" s="69"/>
      <c r="O82" s="70"/>
      <c r="P82" s="71"/>
      <c r="Q82" s="31">
        <f t="shared" si="8"/>
        <v>0</v>
      </c>
      <c r="R82" s="72"/>
      <c r="S82" s="79">
        <f t="shared" si="7"/>
        <v>0</v>
      </c>
      <c r="T82" s="31">
        <f t="shared" si="9"/>
        <v>0</v>
      </c>
      <c r="U82" s="73"/>
      <c r="V82" s="74"/>
      <c r="W82" s="272" t="s">
        <v>452</v>
      </c>
      <c r="X82" s="176"/>
      <c r="Y82" s="177"/>
      <c r="Z82" s="178"/>
      <c r="AA82" s="164">
        <v>106083.36252189142</v>
      </c>
      <c r="AB82" s="165">
        <v>108504.45859872611</v>
      </c>
      <c r="AC82" s="166">
        <v>110629.56521739131</v>
      </c>
      <c r="AD82" s="233"/>
      <c r="AE82" s="234"/>
      <c r="AF82" s="235"/>
    </row>
    <row r="83" spans="1:32" ht="27" customHeight="1" thickBot="1" x14ac:dyDescent="0.25">
      <c r="A83" s="16"/>
      <c r="B83" s="124" t="s">
        <v>34</v>
      </c>
      <c r="C83" s="125">
        <v>79</v>
      </c>
      <c r="D83" s="254" t="s">
        <v>437</v>
      </c>
      <c r="E83" s="137">
        <v>6</v>
      </c>
      <c r="F83" s="209">
        <v>20</v>
      </c>
      <c r="G83" s="245"/>
      <c r="H83" s="246"/>
      <c r="I83" s="147">
        <f t="shared" ref="I83:I91" si="11">IF(AND(G83&gt;0,H83&gt;0),H83/G83,0)</f>
        <v>0</v>
      </c>
      <c r="J83" s="247"/>
      <c r="K83" s="146"/>
      <c r="L83" s="147">
        <f t="shared" si="1"/>
        <v>0</v>
      </c>
      <c r="M83" s="22"/>
      <c r="N83" s="69">
        <v>20</v>
      </c>
      <c r="O83" s="70">
        <v>36</v>
      </c>
      <c r="P83" s="71">
        <v>2234074</v>
      </c>
      <c r="Q83" s="31">
        <f t="shared" si="8"/>
        <v>62057.611111111109</v>
      </c>
      <c r="R83" s="72">
        <v>2362</v>
      </c>
      <c r="S83" s="79">
        <f t="shared" si="7"/>
        <v>2234074</v>
      </c>
      <c r="T83" s="31">
        <f t="shared" si="9"/>
        <v>945.83996613039801</v>
      </c>
      <c r="U83" s="73"/>
      <c r="V83" s="74"/>
      <c r="W83" s="244">
        <v>43313</v>
      </c>
      <c r="X83" s="248"/>
      <c r="Y83" s="249"/>
      <c r="Z83" s="250"/>
      <c r="AA83" s="251">
        <v>124898</v>
      </c>
      <c r="AB83" s="252">
        <v>57777.777777777781</v>
      </c>
      <c r="AC83" s="253">
        <v>60000</v>
      </c>
      <c r="AD83" s="236"/>
      <c r="AE83" s="234"/>
      <c r="AF83" s="237"/>
    </row>
    <row r="84" spans="1:32" ht="27" customHeight="1" thickBot="1" x14ac:dyDescent="0.25">
      <c r="A84" s="16"/>
      <c r="B84" s="124" t="s">
        <v>34</v>
      </c>
      <c r="C84" s="125">
        <v>80</v>
      </c>
      <c r="D84" s="254" t="s">
        <v>439</v>
      </c>
      <c r="E84" s="137">
        <v>4</v>
      </c>
      <c r="F84" s="209"/>
      <c r="G84" s="245"/>
      <c r="H84" s="246"/>
      <c r="I84" s="147">
        <f t="shared" si="11"/>
        <v>0</v>
      </c>
      <c r="J84" s="247"/>
      <c r="K84" s="146">
        <f t="shared" si="10"/>
        <v>0</v>
      </c>
      <c r="L84" s="147">
        <f t="shared" ref="L84:L94" si="12">IF(AND(J84&gt;0,K84&gt;0),K84/J84,0)</f>
        <v>0</v>
      </c>
      <c r="M84" s="22"/>
      <c r="N84" s="69">
        <v>19</v>
      </c>
      <c r="O84" s="70">
        <v>14</v>
      </c>
      <c r="P84" s="71">
        <v>926720</v>
      </c>
      <c r="Q84" s="31">
        <f t="shared" si="8"/>
        <v>66194.28571428571</v>
      </c>
      <c r="R84" s="72">
        <v>1014</v>
      </c>
      <c r="S84" s="79">
        <f t="shared" si="7"/>
        <v>926720</v>
      </c>
      <c r="T84" s="31">
        <f t="shared" si="9"/>
        <v>913.9250493096647</v>
      </c>
      <c r="U84" s="73"/>
      <c r="V84" s="74"/>
      <c r="W84" s="244">
        <v>43435</v>
      </c>
      <c r="X84" s="248"/>
      <c r="Y84" s="249"/>
      <c r="Z84" s="250"/>
      <c r="AA84" s="251">
        <v>84000</v>
      </c>
      <c r="AB84" s="252">
        <v>85889.473684210519</v>
      </c>
      <c r="AC84" s="253">
        <v>88305.263157894733</v>
      </c>
      <c r="AD84" s="236"/>
      <c r="AE84" s="234"/>
      <c r="AF84" s="237"/>
    </row>
    <row r="85" spans="1:32" ht="27" customHeight="1" thickBot="1" x14ac:dyDescent="0.25">
      <c r="A85" s="16"/>
      <c r="B85" s="124" t="s">
        <v>34</v>
      </c>
      <c r="C85" s="125">
        <v>81</v>
      </c>
      <c r="D85" s="254" t="s">
        <v>440</v>
      </c>
      <c r="E85" s="137">
        <v>4</v>
      </c>
      <c r="F85" s="209"/>
      <c r="G85" s="245"/>
      <c r="H85" s="246"/>
      <c r="I85" s="147">
        <f t="shared" si="11"/>
        <v>0</v>
      </c>
      <c r="J85" s="247"/>
      <c r="K85" s="146">
        <f t="shared" si="10"/>
        <v>0</v>
      </c>
      <c r="L85" s="147">
        <f t="shared" si="12"/>
        <v>0</v>
      </c>
      <c r="M85" s="22"/>
      <c r="N85" s="69">
        <v>10</v>
      </c>
      <c r="O85" s="70">
        <v>71</v>
      </c>
      <c r="P85" s="71">
        <v>3686588</v>
      </c>
      <c r="Q85" s="31">
        <f t="shared" si="8"/>
        <v>51923.774647887323</v>
      </c>
      <c r="R85" s="72">
        <v>4120</v>
      </c>
      <c r="S85" s="79">
        <f t="shared" si="7"/>
        <v>3686588</v>
      </c>
      <c r="T85" s="31">
        <f t="shared" si="9"/>
        <v>894.80291262135927</v>
      </c>
      <c r="U85" s="73"/>
      <c r="V85" s="74"/>
      <c r="W85" s="244">
        <v>43252</v>
      </c>
      <c r="X85" s="248"/>
      <c r="Y85" s="249"/>
      <c r="Z85" s="250"/>
      <c r="AA85" s="251">
        <v>65000</v>
      </c>
      <c r="AB85" s="252">
        <v>75000</v>
      </c>
      <c r="AC85" s="253">
        <v>77000</v>
      </c>
      <c r="AD85" s="236"/>
      <c r="AE85" s="234"/>
      <c r="AF85" s="237"/>
    </row>
    <row r="86" spans="1:32" ht="27" customHeight="1" thickBot="1" x14ac:dyDescent="0.25">
      <c r="A86" s="16"/>
      <c r="B86" s="124" t="s">
        <v>34</v>
      </c>
      <c r="C86" s="125">
        <v>82</v>
      </c>
      <c r="D86" s="254" t="s">
        <v>441</v>
      </c>
      <c r="E86" s="137">
        <v>4</v>
      </c>
      <c r="F86" s="209"/>
      <c r="G86" s="245"/>
      <c r="H86" s="246"/>
      <c r="I86" s="147">
        <f t="shared" si="11"/>
        <v>0</v>
      </c>
      <c r="J86" s="247"/>
      <c r="K86" s="146">
        <f t="shared" si="10"/>
        <v>0</v>
      </c>
      <c r="L86" s="147">
        <f t="shared" si="12"/>
        <v>0</v>
      </c>
      <c r="M86" s="22"/>
      <c r="N86" s="69">
        <v>11</v>
      </c>
      <c r="O86" s="70">
        <v>111</v>
      </c>
      <c r="P86" s="71">
        <v>7401842</v>
      </c>
      <c r="Q86" s="31">
        <f t="shared" si="8"/>
        <v>66683.261261261257</v>
      </c>
      <c r="R86" s="72">
        <v>8241</v>
      </c>
      <c r="S86" s="79">
        <f t="shared" si="7"/>
        <v>7401842</v>
      </c>
      <c r="T86" s="31">
        <f t="shared" si="9"/>
        <v>898.1727945637665</v>
      </c>
      <c r="U86" s="73"/>
      <c r="V86" s="74"/>
      <c r="W86" s="244">
        <v>43221</v>
      </c>
      <c r="X86" s="248"/>
      <c r="Y86" s="249"/>
      <c r="Z86" s="250"/>
      <c r="AA86" s="251">
        <v>89488.636363636368</v>
      </c>
      <c r="AB86" s="252">
        <v>93068.181818181823</v>
      </c>
      <c r="AC86" s="253">
        <v>96647.727272727279</v>
      </c>
      <c r="AD86" s="236"/>
      <c r="AE86" s="234"/>
      <c r="AF86" s="237"/>
    </row>
    <row r="87" spans="1:32" ht="27" customHeight="1" thickBot="1" x14ac:dyDescent="0.25">
      <c r="A87" s="16"/>
      <c r="B87" s="124" t="s">
        <v>34</v>
      </c>
      <c r="C87" s="125">
        <v>83</v>
      </c>
      <c r="D87" s="254" t="s">
        <v>442</v>
      </c>
      <c r="E87" s="137">
        <v>4</v>
      </c>
      <c r="F87" s="209"/>
      <c r="G87" s="245"/>
      <c r="H87" s="246"/>
      <c r="I87" s="147">
        <f t="shared" si="11"/>
        <v>0</v>
      </c>
      <c r="J87" s="247"/>
      <c r="K87" s="146">
        <f t="shared" si="10"/>
        <v>0</v>
      </c>
      <c r="L87" s="147">
        <f t="shared" si="12"/>
        <v>0</v>
      </c>
      <c r="M87" s="22"/>
      <c r="N87" s="69">
        <v>20</v>
      </c>
      <c r="O87" s="70"/>
      <c r="P87" s="71"/>
      <c r="Q87" s="31">
        <f t="shared" si="8"/>
        <v>0</v>
      </c>
      <c r="R87" s="72"/>
      <c r="S87" s="79">
        <f t="shared" si="7"/>
        <v>0</v>
      </c>
      <c r="T87" s="31">
        <f t="shared" si="9"/>
        <v>0</v>
      </c>
      <c r="U87" s="73"/>
      <c r="V87" s="74"/>
      <c r="W87" s="244">
        <v>43525</v>
      </c>
      <c r="X87" s="248"/>
      <c r="Y87" s="249"/>
      <c r="Z87" s="250"/>
      <c r="AA87" s="251"/>
      <c r="AB87" s="252">
        <v>74388.844621513941</v>
      </c>
      <c r="AC87" s="253">
        <v>77205.882352941175</v>
      </c>
      <c r="AD87" s="236"/>
      <c r="AE87" s="234"/>
      <c r="AF87" s="237"/>
    </row>
    <row r="88" spans="1:32" ht="27" customHeight="1" thickBot="1" x14ac:dyDescent="0.25">
      <c r="A88" s="16"/>
      <c r="B88" s="124" t="s">
        <v>435</v>
      </c>
      <c r="C88" s="125">
        <v>84</v>
      </c>
      <c r="D88" s="254" t="s">
        <v>444</v>
      </c>
      <c r="E88" s="137">
        <v>5</v>
      </c>
      <c r="F88" s="209"/>
      <c r="G88" s="245"/>
      <c r="H88" s="246"/>
      <c r="I88" s="147">
        <f t="shared" si="11"/>
        <v>0</v>
      </c>
      <c r="J88" s="247"/>
      <c r="K88" s="146">
        <f t="shared" si="10"/>
        <v>0</v>
      </c>
      <c r="L88" s="147">
        <f t="shared" si="12"/>
        <v>0</v>
      </c>
      <c r="M88" s="22"/>
      <c r="N88" s="69">
        <v>20</v>
      </c>
      <c r="O88" s="70">
        <v>156</v>
      </c>
      <c r="P88" s="71">
        <v>10519440</v>
      </c>
      <c r="Q88" s="31">
        <f t="shared" si="8"/>
        <v>67432.307692307688</v>
      </c>
      <c r="R88" s="72">
        <v>11688</v>
      </c>
      <c r="S88" s="79">
        <f t="shared" si="7"/>
        <v>10519440</v>
      </c>
      <c r="T88" s="31">
        <f t="shared" si="9"/>
        <v>900.02053388090349</v>
      </c>
      <c r="U88" s="73"/>
      <c r="V88" s="74"/>
      <c r="W88" s="244">
        <v>43252</v>
      </c>
      <c r="X88" s="248"/>
      <c r="Y88" s="249"/>
      <c r="Z88" s="250"/>
      <c r="AA88" s="251"/>
      <c r="AB88" s="252">
        <v>68307.038888888885</v>
      </c>
      <c r="AC88" s="253">
        <v>68307.038888888885</v>
      </c>
      <c r="AD88" s="236"/>
      <c r="AE88" s="234"/>
      <c r="AF88" s="237"/>
    </row>
    <row r="89" spans="1:32" ht="27" customHeight="1" thickBot="1" x14ac:dyDescent="0.25">
      <c r="A89" s="16"/>
      <c r="B89" s="124" t="s">
        <v>435</v>
      </c>
      <c r="C89" s="125">
        <v>85</v>
      </c>
      <c r="D89" s="279" t="s">
        <v>446</v>
      </c>
      <c r="E89" s="137"/>
      <c r="F89" s="209"/>
      <c r="G89" s="245"/>
      <c r="H89" s="246"/>
      <c r="I89" s="147">
        <f t="shared" si="11"/>
        <v>0</v>
      </c>
      <c r="J89" s="247"/>
      <c r="K89" s="146">
        <f t="shared" si="10"/>
        <v>0</v>
      </c>
      <c r="L89" s="147">
        <f t="shared" si="12"/>
        <v>0</v>
      </c>
      <c r="M89" s="22"/>
      <c r="N89" s="69"/>
      <c r="O89" s="70"/>
      <c r="P89" s="71"/>
      <c r="Q89" s="31">
        <f t="shared" si="8"/>
        <v>0</v>
      </c>
      <c r="R89" s="72"/>
      <c r="S89" s="79">
        <f t="shared" si="7"/>
        <v>0</v>
      </c>
      <c r="T89" s="31">
        <f t="shared" si="9"/>
        <v>0</v>
      </c>
      <c r="U89" s="73"/>
      <c r="V89" s="74"/>
      <c r="W89" s="272" t="s">
        <v>453</v>
      </c>
      <c r="X89" s="248"/>
      <c r="Y89" s="249"/>
      <c r="Z89" s="250"/>
      <c r="AA89" s="251"/>
      <c r="AB89" s="252"/>
      <c r="AC89" s="253"/>
      <c r="AD89" s="236"/>
      <c r="AE89" s="234"/>
      <c r="AF89" s="237"/>
    </row>
    <row r="90" spans="1:32" ht="27" customHeight="1" thickBot="1" x14ac:dyDescent="0.25">
      <c r="A90" s="16"/>
      <c r="B90" s="124" t="s">
        <v>435</v>
      </c>
      <c r="C90" s="125">
        <v>86</v>
      </c>
      <c r="D90" s="279" t="s">
        <v>447</v>
      </c>
      <c r="E90" s="137"/>
      <c r="F90" s="209"/>
      <c r="G90" s="245"/>
      <c r="H90" s="246"/>
      <c r="I90" s="147">
        <f t="shared" si="11"/>
        <v>0</v>
      </c>
      <c r="J90" s="247"/>
      <c r="K90" s="146">
        <f t="shared" si="10"/>
        <v>0</v>
      </c>
      <c r="L90" s="147">
        <f t="shared" si="12"/>
        <v>0</v>
      </c>
      <c r="M90" s="22"/>
      <c r="N90" s="69"/>
      <c r="O90" s="70"/>
      <c r="P90" s="71"/>
      <c r="Q90" s="31">
        <f t="shared" si="8"/>
        <v>0</v>
      </c>
      <c r="R90" s="72"/>
      <c r="S90" s="79">
        <f t="shared" si="7"/>
        <v>0</v>
      </c>
      <c r="T90" s="31">
        <f t="shared" si="9"/>
        <v>0</v>
      </c>
      <c r="U90" s="73"/>
      <c r="V90" s="74"/>
      <c r="W90" s="272" t="s">
        <v>454</v>
      </c>
      <c r="X90" s="248"/>
      <c r="Y90" s="249"/>
      <c r="Z90" s="250"/>
      <c r="AA90" s="251"/>
      <c r="AB90" s="252"/>
      <c r="AC90" s="253"/>
      <c r="AD90" s="236"/>
      <c r="AE90" s="234"/>
      <c r="AF90" s="237"/>
    </row>
    <row r="91" spans="1:32" ht="27" customHeight="1" thickBot="1" x14ac:dyDescent="0.25">
      <c r="A91" s="16"/>
      <c r="B91" s="124" t="s">
        <v>435</v>
      </c>
      <c r="C91" s="125">
        <v>87</v>
      </c>
      <c r="D91" s="283" t="s">
        <v>448</v>
      </c>
      <c r="E91" s="137"/>
      <c r="F91" s="152"/>
      <c r="G91" s="153"/>
      <c r="H91" s="154"/>
      <c r="I91" s="147">
        <f t="shared" si="11"/>
        <v>0</v>
      </c>
      <c r="J91" s="153"/>
      <c r="K91" s="146">
        <f t="shared" si="10"/>
        <v>0</v>
      </c>
      <c r="L91" s="147">
        <f t="shared" si="12"/>
        <v>0</v>
      </c>
      <c r="M91" s="22"/>
      <c r="N91" s="69"/>
      <c r="O91" s="70"/>
      <c r="P91" s="71"/>
      <c r="Q91" s="31">
        <f t="shared" si="8"/>
        <v>0</v>
      </c>
      <c r="R91" s="72"/>
      <c r="S91" s="79">
        <f t="shared" si="7"/>
        <v>0</v>
      </c>
      <c r="T91" s="31">
        <f t="shared" si="9"/>
        <v>0</v>
      </c>
      <c r="U91" s="73"/>
      <c r="V91" s="74"/>
      <c r="W91" s="272" t="s">
        <v>455</v>
      </c>
      <c r="X91" s="179"/>
      <c r="Y91" s="180"/>
      <c r="Z91" s="181"/>
      <c r="AA91" s="179"/>
      <c r="AB91" s="180"/>
      <c r="AC91" s="181"/>
      <c r="AD91" s="236"/>
      <c r="AE91" s="234"/>
      <c r="AF91" s="237"/>
    </row>
    <row r="92" spans="1:32" ht="27" customHeight="1" thickBot="1" x14ac:dyDescent="0.25">
      <c r="A92" s="16"/>
      <c r="B92" s="124" t="s">
        <v>435</v>
      </c>
      <c r="C92" s="125">
        <v>88</v>
      </c>
      <c r="D92" s="284" t="s">
        <v>449</v>
      </c>
      <c r="E92" s="257"/>
      <c r="F92" s="258"/>
      <c r="G92" s="153"/>
      <c r="H92" s="154"/>
      <c r="I92" s="212"/>
      <c r="J92" s="153"/>
      <c r="K92" s="246"/>
      <c r="L92" s="147"/>
      <c r="M92" s="22"/>
      <c r="N92" s="259"/>
      <c r="O92" s="260"/>
      <c r="P92" s="261"/>
      <c r="Q92" s="31"/>
      <c r="R92" s="262"/>
      <c r="S92" s="79"/>
      <c r="T92" s="263"/>
      <c r="U92" s="264"/>
      <c r="V92" s="265"/>
      <c r="W92" s="273" t="s">
        <v>454</v>
      </c>
      <c r="X92" s="179"/>
      <c r="Y92" s="180"/>
      <c r="Z92" s="266"/>
      <c r="AA92" s="179"/>
      <c r="AB92" s="180"/>
      <c r="AC92" s="181"/>
      <c r="AD92" s="236"/>
      <c r="AE92" s="239"/>
      <c r="AF92" s="237"/>
    </row>
    <row r="93" spans="1:32" ht="27" customHeight="1" thickBot="1" x14ac:dyDescent="0.25">
      <c r="A93" s="16"/>
      <c r="B93" s="124" t="s">
        <v>435</v>
      </c>
      <c r="C93" s="125">
        <v>89</v>
      </c>
      <c r="D93" s="284" t="s">
        <v>450</v>
      </c>
      <c r="E93" s="257"/>
      <c r="F93" s="258"/>
      <c r="G93" s="153"/>
      <c r="H93" s="154"/>
      <c r="I93" s="212"/>
      <c r="J93" s="153"/>
      <c r="K93" s="246"/>
      <c r="L93" s="147"/>
      <c r="M93" s="22"/>
      <c r="N93" s="259"/>
      <c r="O93" s="260"/>
      <c r="P93" s="261"/>
      <c r="Q93" s="31"/>
      <c r="R93" s="262"/>
      <c r="S93" s="79"/>
      <c r="T93" s="263"/>
      <c r="U93" s="264"/>
      <c r="V93" s="265"/>
      <c r="W93" s="273" t="s">
        <v>456</v>
      </c>
      <c r="X93" s="179"/>
      <c r="Y93" s="180"/>
      <c r="Z93" s="266"/>
      <c r="AA93" s="179"/>
      <c r="AB93" s="180"/>
      <c r="AC93" s="181"/>
      <c r="AD93" s="236"/>
      <c r="AE93" s="239"/>
      <c r="AF93" s="237"/>
    </row>
    <row r="94" spans="1:32" ht="27" customHeight="1" thickBot="1" x14ac:dyDescent="0.25">
      <c r="A94" s="16"/>
      <c r="B94" s="124" t="s">
        <v>435</v>
      </c>
      <c r="C94" s="125">
        <v>90</v>
      </c>
      <c r="D94" s="285" t="s">
        <v>451</v>
      </c>
      <c r="E94" s="115"/>
      <c r="F94" s="88"/>
      <c r="G94" s="46"/>
      <c r="H94" s="47"/>
      <c r="I94" s="50"/>
      <c r="J94" s="48"/>
      <c r="K94" s="49"/>
      <c r="L94" s="147">
        <f t="shared" si="12"/>
        <v>0</v>
      </c>
      <c r="M94" s="22"/>
      <c r="N94" s="32"/>
      <c r="O94" s="46"/>
      <c r="P94" s="47"/>
      <c r="Q94" s="31">
        <f t="shared" si="8"/>
        <v>0</v>
      </c>
      <c r="R94" s="48"/>
      <c r="S94" s="79">
        <f t="shared" si="7"/>
        <v>0</v>
      </c>
      <c r="T94" s="50">
        <f t="shared" ref="T94" si="13">IF(AND(R94&gt;0,S94&gt;0),S94/R94,0)</f>
        <v>0</v>
      </c>
      <c r="U94" s="24"/>
      <c r="V94" s="25"/>
      <c r="W94" s="274" t="s">
        <v>457</v>
      </c>
      <c r="X94" s="56"/>
      <c r="Y94" s="57"/>
      <c r="Z94" s="107"/>
      <c r="AA94" s="56"/>
      <c r="AB94" s="57"/>
      <c r="AC94" s="112"/>
      <c r="AD94" s="236"/>
      <c r="AE94" s="239"/>
      <c r="AF94" s="240"/>
    </row>
    <row r="95" spans="1:32" ht="27" customHeight="1" x14ac:dyDescent="0.2">
      <c r="A95" s="16"/>
      <c r="B95" s="124"/>
      <c r="C95" s="2">
        <f>COUNTA(D5:D94)</f>
        <v>90</v>
      </c>
      <c r="D95" s="60">
        <v>1</v>
      </c>
      <c r="E95" s="60">
        <f>COUNTIF(E5:E94,1)</f>
        <v>0</v>
      </c>
      <c r="F95" s="15">
        <f>SUM(F5:F94)</f>
        <v>1404</v>
      </c>
      <c r="G95" s="15">
        <f>SUM(G5:G94)</f>
        <v>16821</v>
      </c>
      <c r="H95" s="15">
        <f>SUM(H5:H94)</f>
        <v>1166902145</v>
      </c>
      <c r="I95" s="18">
        <f>IF(AND(G95&gt;0,H95&gt;0),H95/G95,0)</f>
        <v>69371.746328993526</v>
      </c>
      <c r="J95" s="15">
        <f>SUM(J5:J94)</f>
        <v>1364316.33</v>
      </c>
      <c r="K95" s="15">
        <f>SUM(K5:K94)</f>
        <v>1166902145</v>
      </c>
      <c r="L95" s="18">
        <f>IF(AND(J95&gt;0,K95&gt;0),K95/J95,0)</f>
        <v>855.30175029129782</v>
      </c>
      <c r="M95" s="18"/>
      <c r="N95" s="15">
        <f>SUM(N5:N94)</f>
        <v>1312</v>
      </c>
      <c r="O95" s="15">
        <f>SUM(O5:O94)</f>
        <v>18538</v>
      </c>
      <c r="P95" s="15">
        <f>SUM(P5:P94)</f>
        <v>1289040241</v>
      </c>
      <c r="Q95" s="18">
        <f t="shared" ref="Q95" si="14">IF(AND(O95&gt;0,P95&gt;0),P95/O95,0)</f>
        <v>69535.022170676442</v>
      </c>
      <c r="R95" s="15">
        <f>SUM(R5:R94)</f>
        <v>1461096.9</v>
      </c>
      <c r="S95" s="15">
        <f>SUM(S5:S94)</f>
        <v>1289040241</v>
      </c>
      <c r="T95" s="18">
        <f>IF(AND(R95&gt;0,S95&gt;0),S95/R95,0)</f>
        <v>882.24144545101706</v>
      </c>
      <c r="AD95" s="238"/>
      <c r="AE95" s="238"/>
      <c r="AF95" s="238"/>
    </row>
    <row r="96" spans="1:32" ht="27" customHeight="1" x14ac:dyDescent="0.2">
      <c r="A96" s="16"/>
      <c r="B96" s="255"/>
      <c r="D96" s="61">
        <v>2</v>
      </c>
      <c r="E96" s="60">
        <f>COUNTIF(E5:E94,2)</f>
        <v>8</v>
      </c>
    </row>
    <row r="97" spans="1:14" ht="27" customHeight="1" x14ac:dyDescent="0.2">
      <c r="A97" s="16"/>
      <c r="B97" s="256"/>
      <c r="D97" s="61">
        <v>3</v>
      </c>
      <c r="E97" s="60">
        <f>COUNTIF(E5:E94,3)</f>
        <v>0</v>
      </c>
      <c r="F97" s="15">
        <f>COUNTA(F5:F94)</f>
        <v>79</v>
      </c>
      <c r="N97" s="15">
        <f>COUNTA(N5:N94)</f>
        <v>75</v>
      </c>
    </row>
    <row r="98" spans="1:14" ht="27" customHeight="1" x14ac:dyDescent="0.2">
      <c r="A98" s="16"/>
      <c r="B98" s="256"/>
      <c r="D98" s="61">
        <v>4</v>
      </c>
      <c r="E98" s="60">
        <f>COUNTIF(E5:E94,4)</f>
        <v>63</v>
      </c>
    </row>
    <row r="99" spans="1:14" ht="27" customHeight="1" x14ac:dyDescent="0.2">
      <c r="A99" s="16"/>
      <c r="B99" s="267"/>
      <c r="D99" s="61">
        <v>5</v>
      </c>
      <c r="E99" s="60">
        <f>COUNTIF(E5:E94,5)</f>
        <v>9</v>
      </c>
    </row>
    <row r="100" spans="1:14" ht="15" customHeight="1" x14ac:dyDescent="0.2">
      <c r="B100" t="s">
        <v>20</v>
      </c>
      <c r="D100" s="61">
        <v>6</v>
      </c>
      <c r="E100" s="60">
        <f>COUNTIF(E5:E94,6)</f>
        <v>4</v>
      </c>
    </row>
    <row r="101" spans="1:14" ht="15" customHeight="1" x14ac:dyDescent="0.2"/>
    <row r="102" spans="1:14" ht="15" customHeight="1" x14ac:dyDescent="0.2"/>
    <row r="103" spans="1:14" ht="15" customHeight="1" x14ac:dyDescent="0.2"/>
    <row r="104" spans="1:14" ht="15" customHeight="1" x14ac:dyDescent="0.2"/>
    <row r="105" spans="1:14" ht="15" customHeight="1" x14ac:dyDescent="0.2"/>
    <row r="106" spans="1:14" ht="15" customHeight="1" x14ac:dyDescent="0.2"/>
    <row r="107" spans="1:14" ht="15" customHeight="1" x14ac:dyDescent="0.2"/>
    <row r="108" spans="1:14" ht="15" customHeight="1" x14ac:dyDescent="0.2"/>
    <row r="109" spans="1:14" ht="15" customHeight="1" x14ac:dyDescent="0.2"/>
    <row r="110" spans="1:14" ht="15" customHeight="1" x14ac:dyDescent="0.2"/>
    <row r="111" spans="1:14" ht="15" customHeight="1" x14ac:dyDescent="0.2"/>
    <row r="112" spans="1:14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</sheetData>
  <autoFilter ref="A4:AF100" xr:uid="{00000000-0001-0000-0300-000000000000}">
    <filterColumn colId="2" showButton="0"/>
  </autoFilter>
  <mergeCells count="22">
    <mergeCell ref="AD2:AF2"/>
    <mergeCell ref="AD3:AE3"/>
    <mergeCell ref="AF3:AF4"/>
    <mergeCell ref="A2:A4"/>
    <mergeCell ref="C2:D4"/>
    <mergeCell ref="B2:B4"/>
    <mergeCell ref="W2:W4"/>
    <mergeCell ref="O3:Q3"/>
    <mergeCell ref="R3:T3"/>
    <mergeCell ref="N2:T2"/>
    <mergeCell ref="U2:U4"/>
    <mergeCell ref="V2:V4"/>
    <mergeCell ref="F2:L2"/>
    <mergeCell ref="J3:L3"/>
    <mergeCell ref="G3:I3"/>
    <mergeCell ref="E2:E4"/>
    <mergeCell ref="Y2:Y4"/>
    <mergeCell ref="Z2:Z4"/>
    <mergeCell ref="X2:X4"/>
    <mergeCell ref="AB2:AB4"/>
    <mergeCell ref="AC2:AC4"/>
    <mergeCell ref="AA2:AA4"/>
  </mergeCells>
  <phoneticPr fontId="2"/>
  <dataValidations count="2">
    <dataValidation imeMode="on" allowBlank="1" showInputMessage="1" showErrorMessage="1" sqref="D50:D59" xr:uid="{00000000-0002-0000-0300-000000000000}"/>
    <dataValidation type="list" allowBlank="1" showInputMessage="1" showErrorMessage="1" sqref="AD5:AD94 AF5:AF94" xr:uid="{00000000-0002-0000-0300-000001000000}">
      <formula1>"○"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40" orientation="landscape" horizontalDpi="300" verticalDpi="300" r:id="rId1"/>
  <headerFooter alignWithMargins="0"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AF761"/>
  <sheetViews>
    <sheetView topLeftCell="B1" zoomScaleNormal="100" zoomScaleSheetLayoutView="70" workbookViewId="0">
      <pane xSplit="3" ySplit="4" topLeftCell="Q65" activePane="bottomRight" state="frozen"/>
      <selection activeCell="C14" sqref="C14"/>
      <selection pane="topRight" activeCell="C14" sqref="C14"/>
      <selection pane="bottomLeft" activeCell="C14" sqref="C14"/>
      <selection pane="bottomRight" activeCell="U23" sqref="U23"/>
    </sheetView>
  </sheetViews>
  <sheetFormatPr defaultColWidth="9" defaultRowHeight="13.2" x14ac:dyDescent="0.2"/>
  <cols>
    <col min="1" max="1" width="4.6640625" style="4" hidden="1" customWidth="1"/>
    <col min="2" max="2" width="8.33203125" style="1" customWidth="1"/>
    <col min="3" max="3" width="4.44140625" style="1" bestFit="1" customWidth="1"/>
    <col min="4" max="4" width="38.6640625" style="2" customWidth="1"/>
    <col min="5" max="5" width="9.33203125" style="3" bestFit="1" customWidth="1"/>
    <col min="6" max="6" width="6.77734375" style="15" customWidth="1"/>
    <col min="7" max="8" width="13.33203125" style="15" customWidth="1"/>
    <col min="9" max="9" width="13.33203125" style="3" customWidth="1"/>
    <col min="10" max="10" width="13" style="3" customWidth="1"/>
    <col min="11" max="11" width="12.21875" style="3" customWidth="1"/>
    <col min="12" max="12" width="13" style="3" customWidth="1"/>
    <col min="13" max="13" width="3.109375" style="3" customWidth="1"/>
    <col min="14" max="14" width="6.77734375" style="15" customWidth="1"/>
    <col min="15" max="16" width="13.33203125" style="15" customWidth="1"/>
    <col min="17" max="17" width="13.33203125" style="3" customWidth="1"/>
    <col min="18" max="18" width="13" style="3" customWidth="1"/>
    <col min="19" max="19" width="12.21875" style="3" customWidth="1"/>
    <col min="20" max="20" width="13" style="3" customWidth="1"/>
    <col min="21" max="22" width="8.44140625" style="1" customWidth="1"/>
    <col min="23" max="29" width="11.6640625" style="1" customWidth="1"/>
    <col min="30" max="30" width="9" style="1"/>
    <col min="31" max="31" width="17.88671875" style="1" customWidth="1"/>
    <col min="32" max="16384" width="9" style="1"/>
  </cols>
  <sheetData>
    <row r="1" spans="1:32" ht="13.5" customHeight="1" thickBot="1" x14ac:dyDescent="0.25">
      <c r="E1" s="20"/>
    </row>
    <row r="2" spans="1:32" ht="16.5" customHeight="1" thickBot="1" x14ac:dyDescent="0.25">
      <c r="A2" s="343"/>
      <c r="B2" s="345" t="s">
        <v>3</v>
      </c>
      <c r="C2" s="345" t="s">
        <v>18</v>
      </c>
      <c r="D2" s="346"/>
      <c r="E2" s="345" t="s">
        <v>26</v>
      </c>
      <c r="F2" s="356" t="s">
        <v>28</v>
      </c>
      <c r="G2" s="357"/>
      <c r="H2" s="357"/>
      <c r="I2" s="357"/>
      <c r="J2" s="357"/>
      <c r="K2" s="357"/>
      <c r="L2" s="358"/>
      <c r="M2" s="17"/>
      <c r="N2" s="356" t="s">
        <v>29</v>
      </c>
      <c r="O2" s="357"/>
      <c r="P2" s="357"/>
      <c r="Q2" s="357"/>
      <c r="R2" s="357"/>
      <c r="S2" s="357"/>
      <c r="T2" s="358"/>
      <c r="U2" s="359" t="s">
        <v>7</v>
      </c>
      <c r="V2" s="359" t="s">
        <v>1</v>
      </c>
      <c r="W2" s="348" t="s">
        <v>19</v>
      </c>
      <c r="X2" s="326" t="s">
        <v>23</v>
      </c>
      <c r="Y2" s="320" t="s">
        <v>24</v>
      </c>
      <c r="Z2" s="333" t="s">
        <v>25</v>
      </c>
      <c r="AA2" s="326" t="s">
        <v>27</v>
      </c>
      <c r="AB2" s="320" t="s">
        <v>427</v>
      </c>
      <c r="AC2" s="323" t="s">
        <v>428</v>
      </c>
      <c r="AD2" s="336" t="s">
        <v>429</v>
      </c>
      <c r="AE2" s="337"/>
      <c r="AF2" s="338"/>
    </row>
    <row r="3" spans="1:32" ht="16.5" customHeight="1" x14ac:dyDescent="0.2">
      <c r="A3" s="344"/>
      <c r="B3" s="345"/>
      <c r="C3" s="347"/>
      <c r="D3" s="346"/>
      <c r="E3" s="345"/>
      <c r="F3" s="19"/>
      <c r="G3" s="351" t="s">
        <v>17</v>
      </c>
      <c r="H3" s="352"/>
      <c r="I3" s="353"/>
      <c r="J3" s="354" t="s">
        <v>16</v>
      </c>
      <c r="K3" s="354"/>
      <c r="L3" s="355"/>
      <c r="M3" s="21"/>
      <c r="N3" s="19"/>
      <c r="O3" s="351" t="s">
        <v>17</v>
      </c>
      <c r="P3" s="352"/>
      <c r="Q3" s="353"/>
      <c r="R3" s="354" t="s">
        <v>16</v>
      </c>
      <c r="S3" s="354"/>
      <c r="T3" s="355"/>
      <c r="U3" s="360"/>
      <c r="V3" s="349"/>
      <c r="W3" s="349"/>
      <c r="X3" s="327"/>
      <c r="Y3" s="321"/>
      <c r="Z3" s="334"/>
      <c r="AA3" s="327"/>
      <c r="AB3" s="329"/>
      <c r="AC3" s="331"/>
      <c r="AD3" s="339" t="s">
        <v>430</v>
      </c>
      <c r="AE3" s="340"/>
      <c r="AF3" s="341" t="s">
        <v>431</v>
      </c>
    </row>
    <row r="4" spans="1:32" s="4" customFormat="1" ht="16.5" customHeight="1" thickBot="1" x14ac:dyDescent="0.25">
      <c r="A4" s="301"/>
      <c r="B4" s="345"/>
      <c r="C4" s="346"/>
      <c r="D4" s="346"/>
      <c r="E4" s="345"/>
      <c r="F4" s="33" t="s">
        <v>2</v>
      </c>
      <c r="G4" s="34" t="s">
        <v>0</v>
      </c>
      <c r="H4" s="35" t="s">
        <v>6</v>
      </c>
      <c r="I4" s="36" t="s">
        <v>5</v>
      </c>
      <c r="J4" s="37" t="s">
        <v>0</v>
      </c>
      <c r="K4" s="38" t="s">
        <v>6</v>
      </c>
      <c r="L4" s="39" t="s">
        <v>5</v>
      </c>
      <c r="M4" s="21"/>
      <c r="N4" s="33" t="s">
        <v>2</v>
      </c>
      <c r="O4" s="34" t="s">
        <v>0</v>
      </c>
      <c r="P4" s="35" t="s">
        <v>6</v>
      </c>
      <c r="Q4" s="36" t="s">
        <v>5</v>
      </c>
      <c r="R4" s="37" t="s">
        <v>0</v>
      </c>
      <c r="S4" s="38" t="s">
        <v>6</v>
      </c>
      <c r="T4" s="39" t="s">
        <v>5</v>
      </c>
      <c r="U4" s="361"/>
      <c r="V4" s="350"/>
      <c r="W4" s="350"/>
      <c r="X4" s="328"/>
      <c r="Y4" s="322"/>
      <c r="Z4" s="335"/>
      <c r="AA4" s="328"/>
      <c r="AB4" s="330"/>
      <c r="AC4" s="332"/>
      <c r="AD4" s="228" t="s">
        <v>432</v>
      </c>
      <c r="AE4" s="229" t="s">
        <v>433</v>
      </c>
      <c r="AF4" s="342"/>
    </row>
    <row r="5" spans="1:32" ht="27" customHeight="1" thickTop="1" x14ac:dyDescent="0.2">
      <c r="A5" s="16"/>
      <c r="B5" s="124" t="s">
        <v>32</v>
      </c>
      <c r="C5" s="125">
        <v>1</v>
      </c>
      <c r="D5" s="121" t="s">
        <v>33</v>
      </c>
      <c r="E5" s="182"/>
      <c r="F5" s="183"/>
      <c r="G5" s="184"/>
      <c r="H5" s="185"/>
      <c r="I5" s="186">
        <f t="shared" ref="I5:I87" si="0">IF(AND(G5&gt;0,H5&gt;0),H5/G5,0)</f>
        <v>0</v>
      </c>
      <c r="J5" s="184"/>
      <c r="K5" s="185"/>
      <c r="L5" s="186">
        <f t="shared" ref="L5:L87" si="1">IF(AND(J5&gt;0,K5&gt;0),K5/J5,0)</f>
        <v>0</v>
      </c>
      <c r="M5" s="22"/>
      <c r="N5" s="40"/>
      <c r="O5" s="78"/>
      <c r="P5" s="79"/>
      <c r="Q5" s="80">
        <f t="shared" ref="Q5:Q99" si="2">IF(AND(O5&gt;0,P5&gt;0),P5/O5,0)</f>
        <v>0</v>
      </c>
      <c r="R5" s="81"/>
      <c r="S5" s="79"/>
      <c r="T5" s="80">
        <f t="shared" ref="T5:T99" si="3">IF(AND(R5&gt;0,S5&gt;0),S5/R5,0)</f>
        <v>0</v>
      </c>
      <c r="U5" s="44"/>
      <c r="V5" s="45"/>
      <c r="W5" s="62"/>
      <c r="X5" s="54"/>
      <c r="Y5" s="55"/>
      <c r="Z5" s="105"/>
      <c r="AA5" s="54"/>
      <c r="AB5" s="55"/>
      <c r="AC5" s="108"/>
      <c r="AD5" s="230"/>
      <c r="AE5" s="231"/>
      <c r="AF5" s="232"/>
    </row>
    <row r="6" spans="1:32" ht="27" customHeight="1" x14ac:dyDescent="0.2">
      <c r="A6" s="16"/>
      <c r="B6" s="124" t="s">
        <v>34</v>
      </c>
      <c r="C6" s="125">
        <v>2</v>
      </c>
      <c r="D6" s="125" t="s">
        <v>35</v>
      </c>
      <c r="E6" s="182">
        <v>2</v>
      </c>
      <c r="F6" s="187">
        <v>7</v>
      </c>
      <c r="G6" s="188">
        <v>84</v>
      </c>
      <c r="H6" s="189">
        <v>361160</v>
      </c>
      <c r="I6" s="190">
        <f t="shared" si="0"/>
        <v>4299.5238095238092</v>
      </c>
      <c r="J6" s="188">
        <v>12558</v>
      </c>
      <c r="K6" s="189">
        <v>361160</v>
      </c>
      <c r="L6" s="190">
        <f t="shared" si="1"/>
        <v>28.759356585443541</v>
      </c>
      <c r="M6" s="22"/>
      <c r="N6" s="69">
        <v>7</v>
      </c>
      <c r="O6" s="70">
        <v>82</v>
      </c>
      <c r="P6" s="71">
        <v>319675</v>
      </c>
      <c r="Q6" s="31">
        <f t="shared" si="2"/>
        <v>3898.4756097560976</v>
      </c>
      <c r="R6" s="72">
        <v>6136</v>
      </c>
      <c r="S6" s="71">
        <v>319675</v>
      </c>
      <c r="T6" s="31">
        <f t="shared" si="3"/>
        <v>52.098272490221646</v>
      </c>
      <c r="U6" s="73"/>
      <c r="V6" s="74"/>
      <c r="W6" s="75"/>
      <c r="X6" s="76"/>
      <c r="Y6" s="77"/>
      <c r="Z6" s="106"/>
      <c r="AA6" s="109"/>
      <c r="AB6" s="110"/>
      <c r="AC6" s="111"/>
      <c r="AD6" s="233"/>
      <c r="AE6" s="234"/>
      <c r="AF6" s="235"/>
    </row>
    <row r="7" spans="1:32" ht="27" customHeight="1" x14ac:dyDescent="0.2">
      <c r="A7" s="16"/>
      <c r="B7" s="124" t="s">
        <v>32</v>
      </c>
      <c r="C7" s="125">
        <v>3</v>
      </c>
      <c r="D7" s="125" t="s">
        <v>125</v>
      </c>
      <c r="E7" s="182"/>
      <c r="F7" s="187"/>
      <c r="G7" s="188"/>
      <c r="H7" s="189"/>
      <c r="I7" s="190">
        <f t="shared" si="0"/>
        <v>0</v>
      </c>
      <c r="J7" s="188"/>
      <c r="K7" s="189"/>
      <c r="L7" s="190">
        <f t="shared" si="1"/>
        <v>0</v>
      </c>
      <c r="M7" s="22"/>
      <c r="N7" s="69"/>
      <c r="O7" s="70"/>
      <c r="P7" s="71"/>
      <c r="Q7" s="31">
        <f t="shared" si="2"/>
        <v>0</v>
      </c>
      <c r="R7" s="72"/>
      <c r="S7" s="71"/>
      <c r="T7" s="31">
        <f t="shared" si="3"/>
        <v>0</v>
      </c>
      <c r="U7" s="73"/>
      <c r="V7" s="74"/>
      <c r="W7" s="75"/>
      <c r="X7" s="76"/>
      <c r="Y7" s="77"/>
      <c r="Z7" s="106"/>
      <c r="AA7" s="109"/>
      <c r="AB7" s="110"/>
      <c r="AC7" s="111"/>
      <c r="AD7" s="236"/>
      <c r="AE7" s="234"/>
      <c r="AF7" s="237"/>
    </row>
    <row r="8" spans="1:32" ht="27" customHeight="1" x14ac:dyDescent="0.2">
      <c r="A8" s="16"/>
      <c r="B8" s="124" t="s">
        <v>32</v>
      </c>
      <c r="C8" s="125">
        <v>4</v>
      </c>
      <c r="D8" s="124" t="s">
        <v>37</v>
      </c>
      <c r="E8" s="126"/>
      <c r="F8" s="187"/>
      <c r="G8" s="188"/>
      <c r="H8" s="189"/>
      <c r="I8" s="190">
        <f t="shared" si="0"/>
        <v>0</v>
      </c>
      <c r="J8" s="188"/>
      <c r="K8" s="189"/>
      <c r="L8" s="190">
        <f t="shared" si="1"/>
        <v>0</v>
      </c>
      <c r="M8" s="22"/>
      <c r="N8" s="69"/>
      <c r="O8" s="70"/>
      <c r="P8" s="71"/>
      <c r="Q8" s="31">
        <f t="shared" si="2"/>
        <v>0</v>
      </c>
      <c r="R8" s="72"/>
      <c r="S8" s="71"/>
      <c r="T8" s="31">
        <f t="shared" si="3"/>
        <v>0</v>
      </c>
      <c r="U8" s="73"/>
      <c r="V8" s="74"/>
      <c r="W8" s="75"/>
      <c r="X8" s="76"/>
      <c r="Y8" s="77"/>
      <c r="Z8" s="106"/>
      <c r="AA8" s="109"/>
      <c r="AB8" s="110"/>
      <c r="AC8" s="111"/>
      <c r="AD8" s="233"/>
      <c r="AE8" s="234"/>
      <c r="AF8" s="235"/>
    </row>
    <row r="9" spans="1:32" ht="27" customHeight="1" x14ac:dyDescent="0.2">
      <c r="A9" s="16"/>
      <c r="B9" s="124" t="s">
        <v>34</v>
      </c>
      <c r="C9" s="125">
        <v>5</v>
      </c>
      <c r="D9" s="124" t="s">
        <v>126</v>
      </c>
      <c r="E9" s="182"/>
      <c r="F9" s="187"/>
      <c r="G9" s="188"/>
      <c r="H9" s="189"/>
      <c r="I9" s="190">
        <f t="shared" si="0"/>
        <v>0</v>
      </c>
      <c r="J9" s="188"/>
      <c r="K9" s="189"/>
      <c r="L9" s="190">
        <f t="shared" si="1"/>
        <v>0</v>
      </c>
      <c r="M9" s="22"/>
      <c r="N9" s="69"/>
      <c r="O9" s="70"/>
      <c r="P9" s="71"/>
      <c r="Q9" s="31">
        <f t="shared" si="2"/>
        <v>0</v>
      </c>
      <c r="R9" s="72"/>
      <c r="S9" s="71"/>
      <c r="T9" s="31">
        <f t="shared" si="3"/>
        <v>0</v>
      </c>
      <c r="U9" s="73"/>
      <c r="V9" s="74"/>
      <c r="W9" s="75"/>
      <c r="X9" s="76"/>
      <c r="Y9" s="77"/>
      <c r="Z9" s="106"/>
      <c r="AA9" s="109"/>
      <c r="AB9" s="110"/>
      <c r="AC9" s="111"/>
      <c r="AD9" s="236"/>
      <c r="AE9" s="234"/>
      <c r="AF9" s="237"/>
    </row>
    <row r="10" spans="1:32" ht="27" customHeight="1" x14ac:dyDescent="0.2">
      <c r="A10" s="16"/>
      <c r="B10" s="124" t="s">
        <v>32</v>
      </c>
      <c r="C10" s="125">
        <v>6</v>
      </c>
      <c r="D10" s="124" t="s">
        <v>40</v>
      </c>
      <c r="E10" s="182"/>
      <c r="F10" s="187"/>
      <c r="G10" s="188"/>
      <c r="H10" s="189"/>
      <c r="I10" s="190">
        <f t="shared" si="0"/>
        <v>0</v>
      </c>
      <c r="J10" s="188"/>
      <c r="K10" s="189"/>
      <c r="L10" s="190">
        <f t="shared" si="1"/>
        <v>0</v>
      </c>
      <c r="M10" s="22"/>
      <c r="N10" s="69"/>
      <c r="O10" s="70"/>
      <c r="P10" s="71"/>
      <c r="Q10" s="31">
        <f t="shared" si="2"/>
        <v>0</v>
      </c>
      <c r="R10" s="72"/>
      <c r="S10" s="71"/>
      <c r="T10" s="31">
        <f t="shared" si="3"/>
        <v>0</v>
      </c>
      <c r="U10" s="73"/>
      <c r="V10" s="74"/>
      <c r="W10" s="75"/>
      <c r="X10" s="76"/>
      <c r="Y10" s="77"/>
      <c r="Z10" s="106"/>
      <c r="AA10" s="109"/>
      <c r="AB10" s="110"/>
      <c r="AC10" s="111"/>
      <c r="AD10" s="233"/>
      <c r="AE10" s="234"/>
      <c r="AF10" s="235"/>
    </row>
    <row r="11" spans="1:32" ht="27" customHeight="1" x14ac:dyDescent="0.2">
      <c r="A11" s="16"/>
      <c r="B11" s="124" t="s">
        <v>34</v>
      </c>
      <c r="C11" s="125">
        <v>7</v>
      </c>
      <c r="D11" s="124" t="s">
        <v>41</v>
      </c>
      <c r="E11" s="182"/>
      <c r="F11" s="187"/>
      <c r="G11" s="188"/>
      <c r="H11" s="189"/>
      <c r="I11" s="190">
        <f t="shared" si="0"/>
        <v>0</v>
      </c>
      <c r="J11" s="188"/>
      <c r="K11" s="189"/>
      <c r="L11" s="190">
        <f t="shared" si="1"/>
        <v>0</v>
      </c>
      <c r="M11" s="22"/>
      <c r="N11" s="69"/>
      <c r="O11" s="70"/>
      <c r="P11" s="71"/>
      <c r="Q11" s="31">
        <f t="shared" si="2"/>
        <v>0</v>
      </c>
      <c r="R11" s="72"/>
      <c r="S11" s="71"/>
      <c r="T11" s="31">
        <f t="shared" si="3"/>
        <v>0</v>
      </c>
      <c r="U11" s="73"/>
      <c r="V11" s="74"/>
      <c r="W11" s="75"/>
      <c r="X11" s="76"/>
      <c r="Y11" s="77"/>
      <c r="Z11" s="106"/>
      <c r="AA11" s="109"/>
      <c r="AB11" s="110"/>
      <c r="AC11" s="111"/>
      <c r="AD11" s="236"/>
      <c r="AE11" s="234"/>
      <c r="AF11" s="237"/>
    </row>
    <row r="12" spans="1:32" ht="27" customHeight="1" x14ac:dyDescent="0.2">
      <c r="A12" s="16"/>
      <c r="B12" s="124" t="s">
        <v>32</v>
      </c>
      <c r="C12" s="125">
        <v>8</v>
      </c>
      <c r="D12" s="127" t="s">
        <v>42</v>
      </c>
      <c r="E12" s="182"/>
      <c r="F12" s="187"/>
      <c r="G12" s="188"/>
      <c r="H12" s="189"/>
      <c r="I12" s="190">
        <f t="shared" si="0"/>
        <v>0</v>
      </c>
      <c r="J12" s="188"/>
      <c r="K12" s="189"/>
      <c r="L12" s="190">
        <f t="shared" si="1"/>
        <v>0</v>
      </c>
      <c r="M12" s="22"/>
      <c r="N12" s="69"/>
      <c r="O12" s="70"/>
      <c r="P12" s="71"/>
      <c r="Q12" s="31">
        <f t="shared" si="2"/>
        <v>0</v>
      </c>
      <c r="R12" s="72"/>
      <c r="S12" s="71"/>
      <c r="T12" s="31">
        <f t="shared" si="3"/>
        <v>0</v>
      </c>
      <c r="U12" s="73"/>
      <c r="V12" s="74"/>
      <c r="W12" s="75"/>
      <c r="X12" s="76"/>
      <c r="Y12" s="77"/>
      <c r="Z12" s="106"/>
      <c r="AA12" s="109"/>
      <c r="AB12" s="110"/>
      <c r="AC12" s="111"/>
      <c r="AD12" s="236"/>
      <c r="AE12" s="234"/>
      <c r="AF12" s="235"/>
    </row>
    <row r="13" spans="1:32" ht="27" customHeight="1" x14ac:dyDescent="0.2">
      <c r="A13" s="16"/>
      <c r="B13" s="124" t="s">
        <v>34</v>
      </c>
      <c r="C13" s="125">
        <v>9</v>
      </c>
      <c r="D13" s="124" t="s">
        <v>43</v>
      </c>
      <c r="E13" s="182"/>
      <c r="F13" s="187"/>
      <c r="G13" s="188"/>
      <c r="H13" s="189"/>
      <c r="I13" s="190">
        <f t="shared" si="0"/>
        <v>0</v>
      </c>
      <c r="J13" s="188"/>
      <c r="K13" s="189"/>
      <c r="L13" s="190">
        <f t="shared" si="1"/>
        <v>0</v>
      </c>
      <c r="M13" s="22"/>
      <c r="N13" s="69"/>
      <c r="O13" s="70"/>
      <c r="P13" s="71"/>
      <c r="Q13" s="31">
        <f t="shared" si="2"/>
        <v>0</v>
      </c>
      <c r="R13" s="72"/>
      <c r="S13" s="71"/>
      <c r="T13" s="31">
        <f t="shared" si="3"/>
        <v>0</v>
      </c>
      <c r="U13" s="73"/>
      <c r="V13" s="74"/>
      <c r="W13" s="75"/>
      <c r="X13" s="76"/>
      <c r="Y13" s="77"/>
      <c r="Z13" s="106"/>
      <c r="AA13" s="109"/>
      <c r="AB13" s="110"/>
      <c r="AC13" s="111"/>
      <c r="AD13" s="233"/>
      <c r="AE13" s="234"/>
      <c r="AF13" s="235"/>
    </row>
    <row r="14" spans="1:32" ht="27" customHeight="1" x14ac:dyDescent="0.2">
      <c r="A14" s="16"/>
      <c r="B14" s="124" t="s">
        <v>32</v>
      </c>
      <c r="C14" s="125">
        <v>10</v>
      </c>
      <c r="D14" s="124" t="s">
        <v>127</v>
      </c>
      <c r="E14" s="182"/>
      <c r="F14" s="187"/>
      <c r="G14" s="188"/>
      <c r="H14" s="189"/>
      <c r="I14" s="190">
        <f t="shared" si="0"/>
        <v>0</v>
      </c>
      <c r="J14" s="188"/>
      <c r="K14" s="189"/>
      <c r="L14" s="190">
        <f t="shared" si="1"/>
        <v>0</v>
      </c>
      <c r="M14" s="22"/>
      <c r="N14" s="69"/>
      <c r="O14" s="70"/>
      <c r="P14" s="71"/>
      <c r="Q14" s="31">
        <f t="shared" si="2"/>
        <v>0</v>
      </c>
      <c r="R14" s="72"/>
      <c r="S14" s="71"/>
      <c r="T14" s="31">
        <f t="shared" si="3"/>
        <v>0</v>
      </c>
      <c r="U14" s="73"/>
      <c r="V14" s="74"/>
      <c r="W14" s="75"/>
      <c r="X14" s="76"/>
      <c r="Y14" s="77"/>
      <c r="Z14" s="106"/>
      <c r="AA14" s="109"/>
      <c r="AB14" s="110"/>
      <c r="AC14" s="111"/>
      <c r="AD14" s="236"/>
      <c r="AE14" s="234"/>
      <c r="AF14" s="237"/>
    </row>
    <row r="15" spans="1:32" ht="27" customHeight="1" x14ac:dyDescent="0.2">
      <c r="A15" s="16"/>
      <c r="B15" s="124" t="s">
        <v>34</v>
      </c>
      <c r="C15" s="125">
        <v>11</v>
      </c>
      <c r="D15" s="125" t="s">
        <v>45</v>
      </c>
      <c r="E15" s="182"/>
      <c r="F15" s="187"/>
      <c r="G15" s="188"/>
      <c r="H15" s="189"/>
      <c r="I15" s="190">
        <f t="shared" si="0"/>
        <v>0</v>
      </c>
      <c r="J15" s="188"/>
      <c r="K15" s="189"/>
      <c r="L15" s="190">
        <f t="shared" si="1"/>
        <v>0</v>
      </c>
      <c r="M15" s="22"/>
      <c r="N15" s="69"/>
      <c r="O15" s="70"/>
      <c r="P15" s="71"/>
      <c r="Q15" s="31">
        <f t="shared" si="2"/>
        <v>0</v>
      </c>
      <c r="R15" s="72"/>
      <c r="S15" s="71"/>
      <c r="T15" s="31">
        <f t="shared" si="3"/>
        <v>0</v>
      </c>
      <c r="U15" s="73"/>
      <c r="V15" s="74"/>
      <c r="W15" s="75"/>
      <c r="X15" s="76"/>
      <c r="Y15" s="77"/>
      <c r="Z15" s="106"/>
      <c r="AA15" s="109"/>
      <c r="AB15" s="110"/>
      <c r="AC15" s="111"/>
      <c r="AD15" s="233"/>
      <c r="AE15" s="234"/>
      <c r="AF15" s="235"/>
    </row>
    <row r="16" spans="1:32" ht="27" customHeight="1" x14ac:dyDescent="0.2">
      <c r="A16" s="16"/>
      <c r="B16" s="124" t="s">
        <v>32</v>
      </c>
      <c r="C16" s="125">
        <v>12</v>
      </c>
      <c r="D16" s="130" t="s">
        <v>46</v>
      </c>
      <c r="E16" s="182"/>
      <c r="F16" s="187"/>
      <c r="G16" s="188"/>
      <c r="H16" s="189"/>
      <c r="I16" s="190">
        <f t="shared" si="0"/>
        <v>0</v>
      </c>
      <c r="J16" s="188"/>
      <c r="K16" s="189"/>
      <c r="L16" s="190">
        <f t="shared" si="1"/>
        <v>0</v>
      </c>
      <c r="M16" s="22"/>
      <c r="N16" s="69"/>
      <c r="O16" s="70"/>
      <c r="P16" s="71"/>
      <c r="Q16" s="31">
        <f t="shared" si="2"/>
        <v>0</v>
      </c>
      <c r="R16" s="72"/>
      <c r="S16" s="71"/>
      <c r="T16" s="31">
        <f t="shared" si="3"/>
        <v>0</v>
      </c>
      <c r="U16" s="73"/>
      <c r="V16" s="74"/>
      <c r="W16" s="75"/>
      <c r="X16" s="76"/>
      <c r="Y16" s="77"/>
      <c r="Z16" s="106"/>
      <c r="AA16" s="109"/>
      <c r="AB16" s="110"/>
      <c r="AC16" s="111"/>
      <c r="AD16" s="236"/>
      <c r="AE16" s="234"/>
      <c r="AF16" s="237"/>
    </row>
    <row r="17" spans="1:32" ht="27" customHeight="1" x14ac:dyDescent="0.2">
      <c r="A17" s="16"/>
      <c r="B17" s="124" t="s">
        <v>34</v>
      </c>
      <c r="C17" s="125">
        <v>13</v>
      </c>
      <c r="D17" s="125" t="s">
        <v>47</v>
      </c>
      <c r="E17" s="182"/>
      <c r="F17" s="187"/>
      <c r="G17" s="188"/>
      <c r="H17" s="189"/>
      <c r="I17" s="190">
        <f t="shared" si="0"/>
        <v>0</v>
      </c>
      <c r="J17" s="188"/>
      <c r="K17" s="189"/>
      <c r="L17" s="190">
        <f t="shared" si="1"/>
        <v>0</v>
      </c>
      <c r="M17" s="22"/>
      <c r="N17" s="69"/>
      <c r="O17" s="70"/>
      <c r="P17" s="71"/>
      <c r="Q17" s="31">
        <f t="shared" si="2"/>
        <v>0</v>
      </c>
      <c r="R17" s="72"/>
      <c r="S17" s="71"/>
      <c r="T17" s="31">
        <f t="shared" si="3"/>
        <v>0</v>
      </c>
      <c r="U17" s="73"/>
      <c r="V17" s="74"/>
      <c r="W17" s="75"/>
      <c r="X17" s="76"/>
      <c r="Y17" s="77"/>
      <c r="Z17" s="106"/>
      <c r="AA17" s="109"/>
      <c r="AB17" s="110"/>
      <c r="AC17" s="111"/>
      <c r="AD17" s="233"/>
      <c r="AE17" s="234"/>
      <c r="AF17" s="235"/>
    </row>
    <row r="18" spans="1:32" ht="27" customHeight="1" x14ac:dyDescent="0.2">
      <c r="A18" s="16"/>
      <c r="B18" s="124" t="s">
        <v>32</v>
      </c>
      <c r="C18" s="125">
        <v>14</v>
      </c>
      <c r="D18" s="125" t="s">
        <v>48</v>
      </c>
      <c r="E18" s="182"/>
      <c r="F18" s="187"/>
      <c r="G18" s="188"/>
      <c r="H18" s="189"/>
      <c r="I18" s="190">
        <f t="shared" si="0"/>
        <v>0</v>
      </c>
      <c r="J18" s="188"/>
      <c r="K18" s="189"/>
      <c r="L18" s="190">
        <f t="shared" si="1"/>
        <v>0</v>
      </c>
      <c r="M18" s="22"/>
      <c r="N18" s="69"/>
      <c r="O18" s="70"/>
      <c r="P18" s="71"/>
      <c r="Q18" s="31">
        <f t="shared" si="2"/>
        <v>0</v>
      </c>
      <c r="R18" s="72"/>
      <c r="S18" s="71"/>
      <c r="T18" s="31">
        <f t="shared" si="3"/>
        <v>0</v>
      </c>
      <c r="U18" s="73"/>
      <c r="V18" s="74"/>
      <c r="W18" s="75"/>
      <c r="X18" s="76"/>
      <c r="Y18" s="77"/>
      <c r="Z18" s="106"/>
      <c r="AA18" s="109"/>
      <c r="AB18" s="110"/>
      <c r="AC18" s="111"/>
      <c r="AD18" s="236"/>
      <c r="AE18" s="234"/>
      <c r="AF18" s="237"/>
    </row>
    <row r="19" spans="1:32" ht="27" customHeight="1" x14ac:dyDescent="0.2">
      <c r="A19" s="16"/>
      <c r="B19" s="124" t="s">
        <v>34</v>
      </c>
      <c r="C19" s="125">
        <v>15</v>
      </c>
      <c r="D19" s="131" t="s">
        <v>49</v>
      </c>
      <c r="E19" s="182">
        <v>2</v>
      </c>
      <c r="F19" s="187">
        <v>5</v>
      </c>
      <c r="G19" s="188">
        <v>11</v>
      </c>
      <c r="H19" s="189">
        <v>36563</v>
      </c>
      <c r="I19" s="190">
        <f t="shared" si="0"/>
        <v>3323.909090909091</v>
      </c>
      <c r="J19" s="188">
        <v>409.39</v>
      </c>
      <c r="K19" s="189">
        <v>36563</v>
      </c>
      <c r="L19" s="190">
        <f t="shared" si="1"/>
        <v>89.310926011871317</v>
      </c>
      <c r="M19" s="22"/>
      <c r="N19" s="69"/>
      <c r="O19" s="70"/>
      <c r="P19" s="71"/>
      <c r="Q19" s="31">
        <f t="shared" si="2"/>
        <v>0</v>
      </c>
      <c r="R19" s="72"/>
      <c r="S19" s="71"/>
      <c r="T19" s="31">
        <f t="shared" si="3"/>
        <v>0</v>
      </c>
      <c r="U19" s="73"/>
      <c r="V19" s="74"/>
      <c r="W19" s="75"/>
      <c r="X19" s="76"/>
      <c r="Y19" s="77"/>
      <c r="Z19" s="106"/>
      <c r="AA19" s="109"/>
      <c r="AB19" s="110"/>
      <c r="AC19" s="111"/>
      <c r="AD19" s="236"/>
      <c r="AE19" s="234"/>
      <c r="AF19" s="235"/>
    </row>
    <row r="20" spans="1:32" ht="27" customHeight="1" x14ac:dyDescent="0.2">
      <c r="A20" s="16"/>
      <c r="B20" s="124" t="s">
        <v>32</v>
      </c>
      <c r="C20" s="125">
        <v>16</v>
      </c>
      <c r="D20" s="124" t="s">
        <v>128</v>
      </c>
      <c r="E20" s="182"/>
      <c r="F20" s="187"/>
      <c r="G20" s="188"/>
      <c r="H20" s="189"/>
      <c r="I20" s="190">
        <f t="shared" si="0"/>
        <v>0</v>
      </c>
      <c r="J20" s="188"/>
      <c r="K20" s="189"/>
      <c r="L20" s="190">
        <f t="shared" si="1"/>
        <v>0</v>
      </c>
      <c r="M20" s="22"/>
      <c r="N20" s="69"/>
      <c r="O20" s="70"/>
      <c r="P20" s="71"/>
      <c r="Q20" s="31">
        <f t="shared" si="2"/>
        <v>0</v>
      </c>
      <c r="R20" s="72"/>
      <c r="S20" s="71"/>
      <c r="T20" s="31">
        <f t="shared" si="3"/>
        <v>0</v>
      </c>
      <c r="U20" s="73"/>
      <c r="V20" s="74"/>
      <c r="W20" s="75"/>
      <c r="X20" s="76"/>
      <c r="Y20" s="77"/>
      <c r="Z20" s="106"/>
      <c r="AA20" s="109"/>
      <c r="AB20" s="110"/>
      <c r="AC20" s="111"/>
      <c r="AD20" s="233"/>
      <c r="AE20" s="234"/>
      <c r="AF20" s="235"/>
    </row>
    <row r="21" spans="1:32" ht="27" customHeight="1" x14ac:dyDescent="0.2">
      <c r="A21" s="16"/>
      <c r="B21" s="124" t="s">
        <v>34</v>
      </c>
      <c r="C21" s="125">
        <v>17</v>
      </c>
      <c r="D21" s="125" t="s">
        <v>129</v>
      </c>
      <c r="E21" s="182"/>
      <c r="F21" s="187"/>
      <c r="G21" s="188"/>
      <c r="H21" s="189"/>
      <c r="I21" s="190">
        <f t="shared" si="0"/>
        <v>0</v>
      </c>
      <c r="J21" s="188"/>
      <c r="K21" s="189"/>
      <c r="L21" s="190">
        <f t="shared" si="1"/>
        <v>0</v>
      </c>
      <c r="M21" s="22"/>
      <c r="N21" s="69"/>
      <c r="O21" s="70"/>
      <c r="P21" s="71"/>
      <c r="Q21" s="31">
        <f t="shared" si="2"/>
        <v>0</v>
      </c>
      <c r="R21" s="72"/>
      <c r="S21" s="71"/>
      <c r="T21" s="31">
        <f t="shared" si="3"/>
        <v>0</v>
      </c>
      <c r="U21" s="73"/>
      <c r="V21" s="74"/>
      <c r="W21" s="75"/>
      <c r="X21" s="76"/>
      <c r="Y21" s="77"/>
      <c r="Z21" s="106"/>
      <c r="AA21" s="109"/>
      <c r="AB21" s="110"/>
      <c r="AC21" s="111"/>
      <c r="AD21" s="236"/>
      <c r="AE21" s="234"/>
      <c r="AF21" s="237"/>
    </row>
    <row r="22" spans="1:32" ht="27" customHeight="1" x14ac:dyDescent="0.2">
      <c r="A22" s="16"/>
      <c r="B22" s="124" t="s">
        <v>32</v>
      </c>
      <c r="C22" s="125">
        <v>18</v>
      </c>
      <c r="D22" s="125" t="s">
        <v>52</v>
      </c>
      <c r="E22" s="182"/>
      <c r="F22" s="187"/>
      <c r="G22" s="188"/>
      <c r="H22" s="189"/>
      <c r="I22" s="190">
        <f t="shared" si="0"/>
        <v>0</v>
      </c>
      <c r="J22" s="188"/>
      <c r="K22" s="189"/>
      <c r="L22" s="190">
        <f t="shared" si="1"/>
        <v>0</v>
      </c>
      <c r="M22" s="22"/>
      <c r="N22" s="69"/>
      <c r="O22" s="70"/>
      <c r="P22" s="71"/>
      <c r="Q22" s="31">
        <f t="shared" si="2"/>
        <v>0</v>
      </c>
      <c r="R22" s="72"/>
      <c r="S22" s="71"/>
      <c r="T22" s="31">
        <f t="shared" si="3"/>
        <v>0</v>
      </c>
      <c r="U22" s="73"/>
      <c r="V22" s="74"/>
      <c r="W22" s="75"/>
      <c r="X22" s="76"/>
      <c r="Y22" s="77"/>
      <c r="Z22" s="106"/>
      <c r="AA22" s="109"/>
      <c r="AB22" s="110"/>
      <c r="AC22" s="111"/>
      <c r="AD22" s="233"/>
      <c r="AE22" s="234"/>
      <c r="AF22" s="235"/>
    </row>
    <row r="23" spans="1:32" ht="27" customHeight="1" x14ac:dyDescent="0.2">
      <c r="A23" s="16"/>
      <c r="B23" s="124" t="s">
        <v>34</v>
      </c>
      <c r="C23" s="125">
        <v>19</v>
      </c>
      <c r="D23" s="132" t="s">
        <v>53</v>
      </c>
      <c r="E23" s="182">
        <v>5</v>
      </c>
      <c r="F23" s="187">
        <v>5</v>
      </c>
      <c r="G23" s="188">
        <v>68</v>
      </c>
      <c r="H23" s="189">
        <v>2556500</v>
      </c>
      <c r="I23" s="190">
        <f t="shared" si="0"/>
        <v>37595.588235294119</v>
      </c>
      <c r="J23" s="188">
        <v>6043</v>
      </c>
      <c r="K23" s="189">
        <v>2556500</v>
      </c>
      <c r="L23" s="190">
        <f t="shared" si="1"/>
        <v>423.05146450438525</v>
      </c>
      <c r="M23" s="22"/>
      <c r="N23" s="69">
        <v>5</v>
      </c>
      <c r="O23" s="70">
        <v>78</v>
      </c>
      <c r="P23" s="71">
        <v>2775495</v>
      </c>
      <c r="Q23" s="31">
        <f t="shared" si="2"/>
        <v>35583.269230769234</v>
      </c>
      <c r="R23" s="72">
        <v>6400</v>
      </c>
      <c r="S23" s="71">
        <f>P23</f>
        <v>2775495</v>
      </c>
      <c r="T23" s="31">
        <f t="shared" si="3"/>
        <v>433.67109375000001</v>
      </c>
      <c r="U23" s="73"/>
      <c r="V23" s="74"/>
      <c r="W23" s="75"/>
      <c r="X23" s="76"/>
      <c r="Y23" s="77"/>
      <c r="Z23" s="106"/>
      <c r="AA23" s="109"/>
      <c r="AB23" s="110"/>
      <c r="AC23" s="111"/>
      <c r="AD23" s="236"/>
      <c r="AE23" s="234"/>
      <c r="AF23" s="237"/>
    </row>
    <row r="24" spans="1:32" ht="27" customHeight="1" x14ac:dyDescent="0.2">
      <c r="A24" s="16"/>
      <c r="B24" s="124" t="s">
        <v>32</v>
      </c>
      <c r="C24" s="125">
        <v>20</v>
      </c>
      <c r="D24" s="134" t="s">
        <v>54</v>
      </c>
      <c r="E24" s="182"/>
      <c r="F24" s="187"/>
      <c r="G24" s="188"/>
      <c r="H24" s="189"/>
      <c r="I24" s="190">
        <f t="shared" si="0"/>
        <v>0</v>
      </c>
      <c r="J24" s="188"/>
      <c r="K24" s="189"/>
      <c r="L24" s="190">
        <f t="shared" si="1"/>
        <v>0</v>
      </c>
      <c r="M24" s="22"/>
      <c r="N24" s="69"/>
      <c r="O24" s="70"/>
      <c r="P24" s="71"/>
      <c r="Q24" s="31">
        <f t="shared" ref="Q24:Q41" si="4">IF(AND(O24&gt;0,P24&gt;0),P24/O24,0)</f>
        <v>0</v>
      </c>
      <c r="R24" s="72"/>
      <c r="S24" s="71"/>
      <c r="T24" s="31">
        <f t="shared" ref="T24:T41" si="5">IF(AND(R24&gt;0,S24&gt;0),S24/R24,0)</f>
        <v>0</v>
      </c>
      <c r="U24" s="73"/>
      <c r="V24" s="74"/>
      <c r="W24" s="75"/>
      <c r="X24" s="76"/>
      <c r="Y24" s="77"/>
      <c r="Z24" s="106"/>
      <c r="AA24" s="109"/>
      <c r="AB24" s="110"/>
      <c r="AC24" s="111"/>
      <c r="AD24" s="233"/>
      <c r="AE24" s="234"/>
      <c r="AF24" s="235"/>
    </row>
    <row r="25" spans="1:32" ht="27" customHeight="1" x14ac:dyDescent="0.2">
      <c r="A25" s="16"/>
      <c r="B25" s="124" t="s">
        <v>34</v>
      </c>
      <c r="C25" s="125">
        <v>21</v>
      </c>
      <c r="D25" s="132" t="s">
        <v>55</v>
      </c>
      <c r="E25" s="182"/>
      <c r="F25" s="187"/>
      <c r="G25" s="188"/>
      <c r="H25" s="189"/>
      <c r="I25" s="190">
        <f t="shared" si="0"/>
        <v>0</v>
      </c>
      <c r="J25" s="188"/>
      <c r="K25" s="189"/>
      <c r="L25" s="190">
        <f t="shared" si="1"/>
        <v>0</v>
      </c>
      <c r="M25" s="22"/>
      <c r="N25" s="69"/>
      <c r="O25" s="70"/>
      <c r="P25" s="71"/>
      <c r="Q25" s="31">
        <f t="shared" si="4"/>
        <v>0</v>
      </c>
      <c r="R25" s="72"/>
      <c r="S25" s="71"/>
      <c r="T25" s="31">
        <f t="shared" si="5"/>
        <v>0</v>
      </c>
      <c r="U25" s="73"/>
      <c r="V25" s="74"/>
      <c r="W25" s="75"/>
      <c r="X25" s="76"/>
      <c r="Y25" s="77"/>
      <c r="Z25" s="106"/>
      <c r="AA25" s="109"/>
      <c r="AB25" s="110"/>
      <c r="AC25" s="111"/>
      <c r="AD25" s="236"/>
      <c r="AE25" s="234"/>
      <c r="AF25" s="237"/>
    </row>
    <row r="26" spans="1:32" ht="27" customHeight="1" x14ac:dyDescent="0.2">
      <c r="A26" s="16"/>
      <c r="B26" s="124" t="s">
        <v>32</v>
      </c>
      <c r="C26" s="125">
        <v>22</v>
      </c>
      <c r="D26" s="132" t="s">
        <v>56</v>
      </c>
      <c r="E26" s="182"/>
      <c r="F26" s="187"/>
      <c r="G26" s="188"/>
      <c r="H26" s="189"/>
      <c r="I26" s="190">
        <f t="shared" si="0"/>
        <v>0</v>
      </c>
      <c r="J26" s="188"/>
      <c r="K26" s="189"/>
      <c r="L26" s="190">
        <f t="shared" si="1"/>
        <v>0</v>
      </c>
      <c r="M26" s="22"/>
      <c r="N26" s="69"/>
      <c r="O26" s="70"/>
      <c r="P26" s="71"/>
      <c r="Q26" s="31">
        <f t="shared" si="4"/>
        <v>0</v>
      </c>
      <c r="R26" s="72"/>
      <c r="S26" s="71"/>
      <c r="T26" s="31">
        <f t="shared" si="5"/>
        <v>0</v>
      </c>
      <c r="U26" s="73"/>
      <c r="V26" s="74"/>
      <c r="W26" s="75"/>
      <c r="X26" s="76"/>
      <c r="Y26" s="77"/>
      <c r="Z26" s="106"/>
      <c r="AA26" s="109"/>
      <c r="AB26" s="110"/>
      <c r="AC26" s="111"/>
      <c r="AD26" s="233"/>
      <c r="AE26" s="234"/>
      <c r="AF26" s="235"/>
    </row>
    <row r="27" spans="1:32" ht="27" customHeight="1" x14ac:dyDescent="0.2">
      <c r="A27" s="16"/>
      <c r="B27" s="124" t="s">
        <v>34</v>
      </c>
      <c r="C27" s="125">
        <v>23</v>
      </c>
      <c r="D27" s="125" t="s">
        <v>57</v>
      </c>
      <c r="E27" s="182"/>
      <c r="F27" s="187"/>
      <c r="G27" s="188"/>
      <c r="H27" s="189"/>
      <c r="I27" s="190">
        <f t="shared" si="0"/>
        <v>0</v>
      </c>
      <c r="J27" s="188"/>
      <c r="K27" s="189"/>
      <c r="L27" s="190">
        <f t="shared" si="1"/>
        <v>0</v>
      </c>
      <c r="M27" s="22"/>
      <c r="N27" s="69"/>
      <c r="O27" s="70"/>
      <c r="P27" s="71"/>
      <c r="Q27" s="31">
        <f t="shared" si="4"/>
        <v>0</v>
      </c>
      <c r="R27" s="72"/>
      <c r="S27" s="71"/>
      <c r="T27" s="31">
        <f t="shared" si="5"/>
        <v>0</v>
      </c>
      <c r="U27" s="73"/>
      <c r="V27" s="74"/>
      <c r="W27" s="75"/>
      <c r="X27" s="76"/>
      <c r="Y27" s="77"/>
      <c r="Z27" s="106"/>
      <c r="AA27" s="109"/>
      <c r="AB27" s="110"/>
      <c r="AC27" s="111"/>
      <c r="AD27" s="236"/>
      <c r="AE27" s="234"/>
      <c r="AF27" s="237"/>
    </row>
    <row r="28" spans="1:32" ht="27" customHeight="1" x14ac:dyDescent="0.2">
      <c r="A28" s="16"/>
      <c r="B28" s="124" t="s">
        <v>34</v>
      </c>
      <c r="C28" s="125">
        <v>24</v>
      </c>
      <c r="D28" s="132" t="s">
        <v>58</v>
      </c>
      <c r="E28" s="182">
        <v>5</v>
      </c>
      <c r="F28" s="187"/>
      <c r="G28" s="188"/>
      <c r="H28" s="189"/>
      <c r="I28" s="190">
        <f t="shared" si="0"/>
        <v>0</v>
      </c>
      <c r="J28" s="188"/>
      <c r="K28" s="189"/>
      <c r="L28" s="190">
        <f t="shared" si="1"/>
        <v>0</v>
      </c>
      <c r="M28" s="22"/>
      <c r="N28" s="69"/>
      <c r="O28" s="70"/>
      <c r="P28" s="71"/>
      <c r="Q28" s="31">
        <f t="shared" si="4"/>
        <v>0</v>
      </c>
      <c r="R28" s="72"/>
      <c r="S28" s="71"/>
      <c r="T28" s="31">
        <f t="shared" si="5"/>
        <v>0</v>
      </c>
      <c r="U28" s="73"/>
      <c r="V28" s="74"/>
      <c r="W28" s="75"/>
      <c r="X28" s="76"/>
      <c r="Y28" s="77"/>
      <c r="Z28" s="106"/>
      <c r="AA28" s="109"/>
      <c r="AB28" s="110"/>
      <c r="AC28" s="111"/>
      <c r="AD28" s="233"/>
      <c r="AE28" s="234"/>
      <c r="AF28" s="235"/>
    </row>
    <row r="29" spans="1:32" ht="27" customHeight="1" x14ac:dyDescent="0.2">
      <c r="A29" s="16"/>
      <c r="B29" s="124" t="s">
        <v>32</v>
      </c>
      <c r="C29" s="125">
        <v>25</v>
      </c>
      <c r="D29" s="124" t="s">
        <v>59</v>
      </c>
      <c r="E29" s="182"/>
      <c r="F29" s="187"/>
      <c r="G29" s="188"/>
      <c r="H29" s="189"/>
      <c r="I29" s="190">
        <f t="shared" si="0"/>
        <v>0</v>
      </c>
      <c r="J29" s="188"/>
      <c r="K29" s="189"/>
      <c r="L29" s="190">
        <f t="shared" si="1"/>
        <v>0</v>
      </c>
      <c r="M29" s="22"/>
      <c r="N29" s="69"/>
      <c r="O29" s="70"/>
      <c r="P29" s="71"/>
      <c r="Q29" s="31">
        <f t="shared" si="4"/>
        <v>0</v>
      </c>
      <c r="R29" s="72"/>
      <c r="S29" s="71"/>
      <c r="T29" s="31">
        <f t="shared" si="5"/>
        <v>0</v>
      </c>
      <c r="U29" s="73"/>
      <c r="V29" s="74"/>
      <c r="W29" s="75"/>
      <c r="X29" s="76"/>
      <c r="Y29" s="77"/>
      <c r="Z29" s="106"/>
      <c r="AA29" s="109"/>
      <c r="AB29" s="110"/>
      <c r="AC29" s="111"/>
      <c r="AD29" s="236"/>
      <c r="AE29" s="234"/>
      <c r="AF29" s="237"/>
    </row>
    <row r="30" spans="1:32" ht="27" customHeight="1" x14ac:dyDescent="0.2">
      <c r="A30" s="16"/>
      <c r="B30" s="124" t="s">
        <v>34</v>
      </c>
      <c r="C30" s="125">
        <v>26</v>
      </c>
      <c r="D30" s="124" t="s">
        <v>60</v>
      </c>
      <c r="E30" s="182"/>
      <c r="F30" s="187"/>
      <c r="G30" s="188"/>
      <c r="H30" s="189"/>
      <c r="I30" s="190">
        <f t="shared" si="0"/>
        <v>0</v>
      </c>
      <c r="J30" s="188"/>
      <c r="K30" s="189"/>
      <c r="L30" s="190">
        <f t="shared" si="1"/>
        <v>0</v>
      </c>
      <c r="M30" s="22"/>
      <c r="N30" s="69"/>
      <c r="O30" s="70"/>
      <c r="P30" s="71"/>
      <c r="Q30" s="31">
        <f t="shared" si="4"/>
        <v>0</v>
      </c>
      <c r="R30" s="72"/>
      <c r="S30" s="71"/>
      <c r="T30" s="31">
        <f t="shared" si="5"/>
        <v>0</v>
      </c>
      <c r="U30" s="73"/>
      <c r="V30" s="74"/>
      <c r="W30" s="75"/>
      <c r="X30" s="76"/>
      <c r="Y30" s="77"/>
      <c r="Z30" s="106"/>
      <c r="AA30" s="109"/>
      <c r="AB30" s="110"/>
      <c r="AC30" s="111"/>
      <c r="AD30" s="236"/>
      <c r="AE30" s="234"/>
      <c r="AF30" s="235"/>
    </row>
    <row r="31" spans="1:32" ht="27" customHeight="1" x14ac:dyDescent="0.2">
      <c r="A31" s="16"/>
      <c r="B31" s="124" t="s">
        <v>32</v>
      </c>
      <c r="C31" s="125">
        <v>27</v>
      </c>
      <c r="D31" s="124" t="s">
        <v>61</v>
      </c>
      <c r="E31" s="126"/>
      <c r="F31" s="187"/>
      <c r="G31" s="188"/>
      <c r="H31" s="189"/>
      <c r="I31" s="190">
        <f t="shared" si="0"/>
        <v>0</v>
      </c>
      <c r="J31" s="188"/>
      <c r="K31" s="189"/>
      <c r="L31" s="190">
        <f t="shared" si="1"/>
        <v>0</v>
      </c>
      <c r="M31" s="22"/>
      <c r="N31" s="69"/>
      <c r="O31" s="70"/>
      <c r="P31" s="71"/>
      <c r="Q31" s="31">
        <f t="shared" si="4"/>
        <v>0</v>
      </c>
      <c r="R31" s="72"/>
      <c r="S31" s="71"/>
      <c r="T31" s="31">
        <f t="shared" si="5"/>
        <v>0</v>
      </c>
      <c r="U31" s="73"/>
      <c r="V31" s="74"/>
      <c r="W31" s="75"/>
      <c r="X31" s="76"/>
      <c r="Y31" s="77"/>
      <c r="Z31" s="106"/>
      <c r="AA31" s="109"/>
      <c r="AB31" s="110"/>
      <c r="AC31" s="111"/>
      <c r="AD31" s="233"/>
      <c r="AE31" s="234"/>
      <c r="AF31" s="235"/>
    </row>
    <row r="32" spans="1:32" ht="27" customHeight="1" x14ac:dyDescent="0.2">
      <c r="A32" s="16"/>
      <c r="B32" s="124" t="s">
        <v>34</v>
      </c>
      <c r="C32" s="125">
        <v>28</v>
      </c>
      <c r="D32" s="124" t="s">
        <v>62</v>
      </c>
      <c r="E32" s="126"/>
      <c r="F32" s="187"/>
      <c r="G32" s="188"/>
      <c r="H32" s="189"/>
      <c r="I32" s="190">
        <f t="shared" si="0"/>
        <v>0</v>
      </c>
      <c r="J32" s="188"/>
      <c r="K32" s="189"/>
      <c r="L32" s="190">
        <f t="shared" si="1"/>
        <v>0</v>
      </c>
      <c r="M32" s="22"/>
      <c r="N32" s="69"/>
      <c r="O32" s="70"/>
      <c r="P32" s="71"/>
      <c r="Q32" s="31">
        <f t="shared" si="4"/>
        <v>0</v>
      </c>
      <c r="R32" s="72"/>
      <c r="S32" s="71"/>
      <c r="T32" s="31">
        <f t="shared" si="5"/>
        <v>0</v>
      </c>
      <c r="U32" s="73"/>
      <c r="V32" s="74"/>
      <c r="W32" s="75"/>
      <c r="X32" s="76"/>
      <c r="Y32" s="77"/>
      <c r="Z32" s="106"/>
      <c r="AA32" s="109"/>
      <c r="AB32" s="110"/>
      <c r="AC32" s="111"/>
      <c r="AD32" s="236"/>
      <c r="AE32" s="234"/>
      <c r="AF32" s="237"/>
    </row>
    <row r="33" spans="1:32" ht="27" customHeight="1" x14ac:dyDescent="0.2">
      <c r="A33" s="16"/>
      <c r="B33" s="124" t="s">
        <v>32</v>
      </c>
      <c r="C33" s="125">
        <v>29</v>
      </c>
      <c r="D33" s="124" t="s">
        <v>63</v>
      </c>
      <c r="E33" s="126"/>
      <c r="F33" s="187"/>
      <c r="G33" s="188"/>
      <c r="H33" s="189"/>
      <c r="I33" s="190">
        <f t="shared" si="0"/>
        <v>0</v>
      </c>
      <c r="J33" s="188"/>
      <c r="K33" s="189"/>
      <c r="L33" s="190">
        <f t="shared" si="1"/>
        <v>0</v>
      </c>
      <c r="M33" s="22"/>
      <c r="N33" s="69"/>
      <c r="O33" s="70"/>
      <c r="P33" s="71"/>
      <c r="Q33" s="31">
        <f t="shared" si="4"/>
        <v>0</v>
      </c>
      <c r="R33" s="72"/>
      <c r="S33" s="71"/>
      <c r="T33" s="31">
        <f t="shared" si="5"/>
        <v>0</v>
      </c>
      <c r="U33" s="73"/>
      <c r="V33" s="74"/>
      <c r="W33" s="75"/>
      <c r="X33" s="76"/>
      <c r="Y33" s="77"/>
      <c r="Z33" s="106"/>
      <c r="AA33" s="109"/>
      <c r="AB33" s="110"/>
      <c r="AC33" s="111"/>
      <c r="AD33" s="233"/>
      <c r="AE33" s="234"/>
      <c r="AF33" s="235"/>
    </row>
    <row r="34" spans="1:32" ht="27" customHeight="1" x14ac:dyDescent="0.2">
      <c r="A34" s="16"/>
      <c r="B34" s="124" t="s">
        <v>34</v>
      </c>
      <c r="C34" s="125">
        <v>30</v>
      </c>
      <c r="D34" s="124" t="s">
        <v>64</v>
      </c>
      <c r="E34" s="126"/>
      <c r="F34" s="187"/>
      <c r="G34" s="188"/>
      <c r="H34" s="189"/>
      <c r="I34" s="190">
        <f t="shared" si="0"/>
        <v>0</v>
      </c>
      <c r="J34" s="188"/>
      <c r="K34" s="189"/>
      <c r="L34" s="190">
        <f t="shared" si="1"/>
        <v>0</v>
      </c>
      <c r="M34" s="22"/>
      <c r="N34" s="69"/>
      <c r="O34" s="70"/>
      <c r="P34" s="71"/>
      <c r="Q34" s="31">
        <f t="shared" si="4"/>
        <v>0</v>
      </c>
      <c r="R34" s="72"/>
      <c r="S34" s="71"/>
      <c r="T34" s="31">
        <f t="shared" si="5"/>
        <v>0</v>
      </c>
      <c r="U34" s="73"/>
      <c r="V34" s="74"/>
      <c r="W34" s="75"/>
      <c r="X34" s="76"/>
      <c r="Y34" s="77"/>
      <c r="Z34" s="106"/>
      <c r="AA34" s="109"/>
      <c r="AB34" s="110"/>
      <c r="AC34" s="111"/>
      <c r="AD34" s="236"/>
      <c r="AE34" s="234"/>
      <c r="AF34" s="237"/>
    </row>
    <row r="35" spans="1:32" ht="27" customHeight="1" x14ac:dyDescent="0.2">
      <c r="A35" s="16"/>
      <c r="B35" s="124" t="s">
        <v>32</v>
      </c>
      <c r="C35" s="125">
        <v>31</v>
      </c>
      <c r="D35" s="124" t="s">
        <v>65</v>
      </c>
      <c r="E35" s="126"/>
      <c r="F35" s="187"/>
      <c r="G35" s="188"/>
      <c r="H35" s="189"/>
      <c r="I35" s="190">
        <f t="shared" si="0"/>
        <v>0</v>
      </c>
      <c r="J35" s="188"/>
      <c r="K35" s="189"/>
      <c r="L35" s="190">
        <f t="shared" si="1"/>
        <v>0</v>
      </c>
      <c r="M35" s="22"/>
      <c r="N35" s="69"/>
      <c r="O35" s="70"/>
      <c r="P35" s="71"/>
      <c r="Q35" s="31">
        <f t="shared" si="4"/>
        <v>0</v>
      </c>
      <c r="R35" s="72"/>
      <c r="S35" s="71"/>
      <c r="T35" s="31">
        <f t="shared" si="5"/>
        <v>0</v>
      </c>
      <c r="U35" s="73"/>
      <c r="V35" s="74"/>
      <c r="W35" s="75"/>
      <c r="X35" s="76"/>
      <c r="Y35" s="77"/>
      <c r="Z35" s="106"/>
      <c r="AA35" s="109"/>
      <c r="AB35" s="110"/>
      <c r="AC35" s="111"/>
      <c r="AD35" s="233"/>
      <c r="AE35" s="234"/>
      <c r="AF35" s="235"/>
    </row>
    <row r="36" spans="1:32" ht="27" customHeight="1" x14ac:dyDescent="0.2">
      <c r="A36" s="16"/>
      <c r="B36" s="124" t="s">
        <v>34</v>
      </c>
      <c r="C36" s="125">
        <v>32</v>
      </c>
      <c r="D36" s="131" t="s">
        <v>66</v>
      </c>
      <c r="E36" s="135"/>
      <c r="F36" s="187"/>
      <c r="G36" s="188"/>
      <c r="H36" s="189"/>
      <c r="I36" s="190">
        <f t="shared" si="0"/>
        <v>0</v>
      </c>
      <c r="J36" s="188"/>
      <c r="K36" s="189"/>
      <c r="L36" s="190">
        <f t="shared" si="1"/>
        <v>0</v>
      </c>
      <c r="M36" s="22"/>
      <c r="N36" s="69"/>
      <c r="O36" s="70"/>
      <c r="P36" s="71"/>
      <c r="Q36" s="31">
        <f t="shared" si="4"/>
        <v>0</v>
      </c>
      <c r="R36" s="72"/>
      <c r="S36" s="71"/>
      <c r="T36" s="31">
        <f t="shared" si="5"/>
        <v>0</v>
      </c>
      <c r="U36" s="73"/>
      <c r="V36" s="74"/>
      <c r="W36" s="75"/>
      <c r="X36" s="76"/>
      <c r="Y36" s="77"/>
      <c r="Z36" s="106"/>
      <c r="AA36" s="109"/>
      <c r="AB36" s="110"/>
      <c r="AC36" s="111"/>
      <c r="AD36" s="236"/>
      <c r="AE36" s="234"/>
      <c r="AF36" s="237"/>
    </row>
    <row r="37" spans="1:32" ht="27" customHeight="1" x14ac:dyDescent="0.2">
      <c r="A37" s="16"/>
      <c r="B37" s="124" t="s">
        <v>32</v>
      </c>
      <c r="C37" s="125">
        <v>33</v>
      </c>
      <c r="D37" s="136" t="s">
        <v>67</v>
      </c>
      <c r="E37" s="126"/>
      <c r="F37" s="187"/>
      <c r="G37" s="188"/>
      <c r="H37" s="189"/>
      <c r="I37" s="190">
        <f t="shared" si="0"/>
        <v>0</v>
      </c>
      <c r="J37" s="188"/>
      <c r="K37" s="189"/>
      <c r="L37" s="190">
        <f t="shared" si="1"/>
        <v>0</v>
      </c>
      <c r="M37" s="22"/>
      <c r="N37" s="69"/>
      <c r="O37" s="70"/>
      <c r="P37" s="71"/>
      <c r="Q37" s="31">
        <f t="shared" si="4"/>
        <v>0</v>
      </c>
      <c r="R37" s="72"/>
      <c r="S37" s="71"/>
      <c r="T37" s="31">
        <f t="shared" si="5"/>
        <v>0</v>
      </c>
      <c r="U37" s="73"/>
      <c r="V37" s="74"/>
      <c r="W37" s="75"/>
      <c r="X37" s="76"/>
      <c r="Y37" s="77"/>
      <c r="Z37" s="106"/>
      <c r="AA37" s="109"/>
      <c r="AB37" s="110"/>
      <c r="AC37" s="111"/>
      <c r="AD37" s="236"/>
      <c r="AE37" s="234"/>
      <c r="AF37" s="235"/>
    </row>
    <row r="38" spans="1:32" ht="27" customHeight="1" x14ac:dyDescent="0.2">
      <c r="A38" s="16"/>
      <c r="B38" s="124" t="s">
        <v>34</v>
      </c>
      <c r="C38" s="125">
        <v>34</v>
      </c>
      <c r="D38" s="124" t="s">
        <v>68</v>
      </c>
      <c r="E38" s="126"/>
      <c r="F38" s="187"/>
      <c r="G38" s="188"/>
      <c r="H38" s="189"/>
      <c r="I38" s="190">
        <f t="shared" si="0"/>
        <v>0</v>
      </c>
      <c r="J38" s="188"/>
      <c r="K38" s="189"/>
      <c r="L38" s="190">
        <f t="shared" si="1"/>
        <v>0</v>
      </c>
      <c r="M38" s="22"/>
      <c r="N38" s="69"/>
      <c r="O38" s="70"/>
      <c r="P38" s="71"/>
      <c r="Q38" s="31">
        <f t="shared" si="4"/>
        <v>0</v>
      </c>
      <c r="R38" s="72"/>
      <c r="S38" s="71"/>
      <c r="T38" s="31">
        <f t="shared" si="5"/>
        <v>0</v>
      </c>
      <c r="U38" s="73"/>
      <c r="V38" s="74"/>
      <c r="W38" s="75"/>
      <c r="X38" s="76"/>
      <c r="Y38" s="77"/>
      <c r="Z38" s="106"/>
      <c r="AA38" s="109"/>
      <c r="AB38" s="110"/>
      <c r="AC38" s="111"/>
      <c r="AD38" s="233"/>
      <c r="AE38" s="234"/>
      <c r="AF38" s="235"/>
    </row>
    <row r="39" spans="1:32" ht="27" customHeight="1" x14ac:dyDescent="0.2">
      <c r="A39" s="16"/>
      <c r="B39" s="124" t="s">
        <v>32</v>
      </c>
      <c r="C39" s="125">
        <v>35</v>
      </c>
      <c r="D39" s="124" t="s">
        <v>69</v>
      </c>
      <c r="E39" s="126"/>
      <c r="F39" s="187"/>
      <c r="G39" s="188"/>
      <c r="H39" s="189"/>
      <c r="I39" s="190">
        <f t="shared" si="0"/>
        <v>0</v>
      </c>
      <c r="J39" s="188"/>
      <c r="K39" s="189"/>
      <c r="L39" s="190">
        <f t="shared" si="1"/>
        <v>0</v>
      </c>
      <c r="M39" s="22"/>
      <c r="N39" s="69"/>
      <c r="O39" s="70"/>
      <c r="P39" s="71"/>
      <c r="Q39" s="31">
        <f t="shared" si="4"/>
        <v>0</v>
      </c>
      <c r="R39" s="72"/>
      <c r="S39" s="71"/>
      <c r="T39" s="31">
        <f t="shared" si="5"/>
        <v>0</v>
      </c>
      <c r="U39" s="73"/>
      <c r="V39" s="74"/>
      <c r="W39" s="75"/>
      <c r="X39" s="76"/>
      <c r="Y39" s="77"/>
      <c r="Z39" s="106"/>
      <c r="AA39" s="109"/>
      <c r="AB39" s="110"/>
      <c r="AC39" s="111"/>
      <c r="AD39" s="236"/>
      <c r="AE39" s="234"/>
      <c r="AF39" s="237"/>
    </row>
    <row r="40" spans="1:32" ht="27" customHeight="1" x14ac:dyDescent="0.2">
      <c r="A40" s="16"/>
      <c r="B40" s="124" t="s">
        <v>34</v>
      </c>
      <c r="C40" s="125">
        <v>36</v>
      </c>
      <c r="D40" s="124" t="s">
        <v>70</v>
      </c>
      <c r="E40" s="126"/>
      <c r="F40" s="187"/>
      <c r="G40" s="188"/>
      <c r="H40" s="189"/>
      <c r="I40" s="190">
        <f t="shared" si="0"/>
        <v>0</v>
      </c>
      <c r="J40" s="188"/>
      <c r="K40" s="189"/>
      <c r="L40" s="190">
        <f t="shared" si="1"/>
        <v>0</v>
      </c>
      <c r="M40" s="22"/>
      <c r="N40" s="69"/>
      <c r="O40" s="70"/>
      <c r="P40" s="71"/>
      <c r="Q40" s="31">
        <f t="shared" si="4"/>
        <v>0</v>
      </c>
      <c r="R40" s="72"/>
      <c r="S40" s="71"/>
      <c r="T40" s="31">
        <f t="shared" si="5"/>
        <v>0</v>
      </c>
      <c r="U40" s="73"/>
      <c r="V40" s="74"/>
      <c r="W40" s="75"/>
      <c r="X40" s="76"/>
      <c r="Y40" s="77"/>
      <c r="Z40" s="106"/>
      <c r="AA40" s="109"/>
      <c r="AB40" s="110"/>
      <c r="AC40" s="111"/>
      <c r="AD40" s="233"/>
      <c r="AE40" s="234"/>
      <c r="AF40" s="235"/>
    </row>
    <row r="41" spans="1:32" ht="27" customHeight="1" x14ac:dyDescent="0.2">
      <c r="A41" s="16"/>
      <c r="B41" s="124" t="s">
        <v>32</v>
      </c>
      <c r="C41" s="125">
        <v>37</v>
      </c>
      <c r="D41" s="124" t="s">
        <v>71</v>
      </c>
      <c r="E41" s="126"/>
      <c r="F41" s="187"/>
      <c r="G41" s="188"/>
      <c r="H41" s="189"/>
      <c r="I41" s="190">
        <f t="shared" si="0"/>
        <v>0</v>
      </c>
      <c r="J41" s="188"/>
      <c r="K41" s="189"/>
      <c r="L41" s="190">
        <f t="shared" si="1"/>
        <v>0</v>
      </c>
      <c r="M41" s="22"/>
      <c r="N41" s="69"/>
      <c r="O41" s="70"/>
      <c r="P41" s="71"/>
      <c r="Q41" s="31">
        <f t="shared" si="4"/>
        <v>0</v>
      </c>
      <c r="R41" s="72"/>
      <c r="S41" s="71"/>
      <c r="T41" s="31">
        <f t="shared" si="5"/>
        <v>0</v>
      </c>
      <c r="U41" s="73"/>
      <c r="V41" s="74"/>
      <c r="W41" s="75"/>
      <c r="X41" s="76"/>
      <c r="Y41" s="77"/>
      <c r="Z41" s="106"/>
      <c r="AA41" s="109"/>
      <c r="AB41" s="110"/>
      <c r="AC41" s="111"/>
      <c r="AD41" s="236"/>
      <c r="AE41" s="234"/>
      <c r="AF41" s="237"/>
    </row>
    <row r="42" spans="1:32" ht="27" customHeight="1" x14ac:dyDescent="0.2">
      <c r="A42" s="16"/>
      <c r="B42" s="124" t="s">
        <v>34</v>
      </c>
      <c r="C42" s="125">
        <v>38</v>
      </c>
      <c r="D42" s="124" t="s">
        <v>72</v>
      </c>
      <c r="E42" s="126"/>
      <c r="F42" s="187"/>
      <c r="G42" s="188"/>
      <c r="H42" s="189"/>
      <c r="I42" s="190">
        <f t="shared" si="0"/>
        <v>0</v>
      </c>
      <c r="J42" s="188"/>
      <c r="K42" s="189"/>
      <c r="L42" s="190">
        <f t="shared" si="1"/>
        <v>0</v>
      </c>
      <c r="M42" s="22"/>
      <c r="N42" s="69"/>
      <c r="O42" s="70"/>
      <c r="P42" s="71"/>
      <c r="Q42" s="31">
        <f t="shared" si="2"/>
        <v>0</v>
      </c>
      <c r="R42" s="72"/>
      <c r="S42" s="71"/>
      <c r="T42" s="31">
        <f t="shared" si="3"/>
        <v>0</v>
      </c>
      <c r="U42" s="73"/>
      <c r="V42" s="74"/>
      <c r="W42" s="75"/>
      <c r="X42" s="76"/>
      <c r="Y42" s="77"/>
      <c r="Z42" s="106"/>
      <c r="AA42" s="109"/>
      <c r="AB42" s="110"/>
      <c r="AC42" s="111"/>
      <c r="AD42" s="233"/>
      <c r="AE42" s="234"/>
      <c r="AF42" s="235"/>
    </row>
    <row r="43" spans="1:32" ht="27" customHeight="1" x14ac:dyDescent="0.2">
      <c r="A43" s="16"/>
      <c r="B43" s="124" t="s">
        <v>32</v>
      </c>
      <c r="C43" s="125">
        <v>39</v>
      </c>
      <c r="D43" s="124" t="s">
        <v>73</v>
      </c>
      <c r="E43" s="126"/>
      <c r="F43" s="187"/>
      <c r="G43" s="188"/>
      <c r="H43" s="189"/>
      <c r="I43" s="190">
        <f t="shared" si="0"/>
        <v>0</v>
      </c>
      <c r="J43" s="188"/>
      <c r="K43" s="189"/>
      <c r="L43" s="190">
        <f t="shared" si="1"/>
        <v>0</v>
      </c>
      <c r="M43" s="22"/>
      <c r="N43" s="69"/>
      <c r="O43" s="70"/>
      <c r="P43" s="71"/>
      <c r="Q43" s="31">
        <f t="shared" si="2"/>
        <v>0</v>
      </c>
      <c r="R43" s="72"/>
      <c r="S43" s="71"/>
      <c r="T43" s="31">
        <f t="shared" si="3"/>
        <v>0</v>
      </c>
      <c r="U43" s="73"/>
      <c r="V43" s="74"/>
      <c r="W43" s="75"/>
      <c r="X43" s="76"/>
      <c r="Y43" s="77"/>
      <c r="Z43" s="106"/>
      <c r="AA43" s="109"/>
      <c r="AB43" s="110"/>
      <c r="AC43" s="111"/>
      <c r="AD43" s="236"/>
      <c r="AE43" s="234"/>
      <c r="AF43" s="237"/>
    </row>
    <row r="44" spans="1:32" ht="27" customHeight="1" x14ac:dyDescent="0.2">
      <c r="A44" s="16"/>
      <c r="B44" s="124" t="s">
        <v>34</v>
      </c>
      <c r="C44" s="125">
        <v>40</v>
      </c>
      <c r="D44" s="124" t="s">
        <v>74</v>
      </c>
      <c r="E44" s="126"/>
      <c r="F44" s="187"/>
      <c r="G44" s="188"/>
      <c r="H44" s="189"/>
      <c r="I44" s="190">
        <f t="shared" si="0"/>
        <v>0</v>
      </c>
      <c r="J44" s="188"/>
      <c r="K44" s="189"/>
      <c r="L44" s="190">
        <f t="shared" si="1"/>
        <v>0</v>
      </c>
      <c r="M44" s="22"/>
      <c r="N44" s="69"/>
      <c r="O44" s="70"/>
      <c r="P44" s="71"/>
      <c r="Q44" s="31">
        <f t="shared" si="2"/>
        <v>0</v>
      </c>
      <c r="R44" s="72"/>
      <c r="S44" s="71"/>
      <c r="T44" s="31">
        <f t="shared" si="3"/>
        <v>0</v>
      </c>
      <c r="U44" s="73"/>
      <c r="V44" s="74"/>
      <c r="W44" s="75"/>
      <c r="X44" s="76"/>
      <c r="Y44" s="77"/>
      <c r="Z44" s="106"/>
      <c r="AA44" s="109"/>
      <c r="AB44" s="110"/>
      <c r="AC44" s="111"/>
      <c r="AD44" s="233"/>
      <c r="AE44" s="234"/>
      <c r="AF44" s="235"/>
    </row>
    <row r="45" spans="1:32" ht="27" customHeight="1" x14ac:dyDescent="0.2">
      <c r="A45" s="16"/>
      <c r="B45" s="124" t="s">
        <v>32</v>
      </c>
      <c r="C45" s="125">
        <v>41</v>
      </c>
      <c r="D45" s="124" t="s">
        <v>75</v>
      </c>
      <c r="E45" s="126"/>
      <c r="F45" s="187"/>
      <c r="G45" s="188"/>
      <c r="H45" s="189"/>
      <c r="I45" s="190">
        <f t="shared" si="0"/>
        <v>0</v>
      </c>
      <c r="J45" s="188"/>
      <c r="K45" s="189"/>
      <c r="L45" s="190">
        <f t="shared" si="1"/>
        <v>0</v>
      </c>
      <c r="M45" s="22"/>
      <c r="N45" s="69"/>
      <c r="O45" s="70"/>
      <c r="P45" s="71"/>
      <c r="Q45" s="31">
        <f t="shared" si="2"/>
        <v>0</v>
      </c>
      <c r="R45" s="72"/>
      <c r="S45" s="71"/>
      <c r="T45" s="31">
        <f t="shared" si="3"/>
        <v>0</v>
      </c>
      <c r="U45" s="73"/>
      <c r="V45" s="74"/>
      <c r="W45" s="75"/>
      <c r="X45" s="76"/>
      <c r="Y45" s="77"/>
      <c r="Z45" s="106"/>
      <c r="AA45" s="109"/>
      <c r="AB45" s="110"/>
      <c r="AC45" s="111"/>
      <c r="AD45" s="236"/>
      <c r="AE45" s="234"/>
      <c r="AF45" s="237"/>
    </row>
    <row r="46" spans="1:32" ht="27" customHeight="1" x14ac:dyDescent="0.2">
      <c r="A46" s="16"/>
      <c r="B46" s="124" t="s">
        <v>34</v>
      </c>
      <c r="C46" s="125">
        <v>42</v>
      </c>
      <c r="D46" s="124" t="s">
        <v>76</v>
      </c>
      <c r="E46" s="126"/>
      <c r="F46" s="187"/>
      <c r="G46" s="188"/>
      <c r="H46" s="189"/>
      <c r="I46" s="190">
        <f t="shared" si="0"/>
        <v>0</v>
      </c>
      <c r="J46" s="188"/>
      <c r="K46" s="189"/>
      <c r="L46" s="190">
        <f t="shared" si="1"/>
        <v>0</v>
      </c>
      <c r="M46" s="22"/>
      <c r="N46" s="69"/>
      <c r="O46" s="70"/>
      <c r="P46" s="71"/>
      <c r="Q46" s="31">
        <f t="shared" si="2"/>
        <v>0</v>
      </c>
      <c r="R46" s="72"/>
      <c r="S46" s="71"/>
      <c r="T46" s="31">
        <f t="shared" si="3"/>
        <v>0</v>
      </c>
      <c r="U46" s="73"/>
      <c r="V46" s="74"/>
      <c r="W46" s="75"/>
      <c r="X46" s="76"/>
      <c r="Y46" s="77"/>
      <c r="Z46" s="106"/>
      <c r="AA46" s="109"/>
      <c r="AB46" s="110"/>
      <c r="AC46" s="111"/>
      <c r="AD46" s="233"/>
      <c r="AE46" s="234"/>
      <c r="AF46" s="235"/>
    </row>
    <row r="47" spans="1:32" ht="27" customHeight="1" x14ac:dyDescent="0.2">
      <c r="A47" s="16"/>
      <c r="B47" s="124" t="s">
        <v>32</v>
      </c>
      <c r="C47" s="125">
        <v>43</v>
      </c>
      <c r="D47" s="124" t="s">
        <v>77</v>
      </c>
      <c r="E47" s="126"/>
      <c r="F47" s="187"/>
      <c r="G47" s="188"/>
      <c r="H47" s="189"/>
      <c r="I47" s="190">
        <f t="shared" si="0"/>
        <v>0</v>
      </c>
      <c r="J47" s="188"/>
      <c r="K47" s="189"/>
      <c r="L47" s="190">
        <f t="shared" si="1"/>
        <v>0</v>
      </c>
      <c r="M47" s="22"/>
      <c r="N47" s="69"/>
      <c r="O47" s="70"/>
      <c r="P47" s="71"/>
      <c r="Q47" s="31">
        <f t="shared" si="2"/>
        <v>0</v>
      </c>
      <c r="R47" s="72"/>
      <c r="S47" s="71"/>
      <c r="T47" s="31">
        <f t="shared" si="3"/>
        <v>0</v>
      </c>
      <c r="U47" s="73"/>
      <c r="V47" s="74"/>
      <c r="W47" s="75"/>
      <c r="X47" s="76"/>
      <c r="Y47" s="77"/>
      <c r="Z47" s="106"/>
      <c r="AA47" s="109"/>
      <c r="AB47" s="110"/>
      <c r="AC47" s="111"/>
      <c r="AD47" s="236"/>
      <c r="AE47" s="234"/>
      <c r="AF47" s="237"/>
    </row>
    <row r="48" spans="1:32" ht="27" customHeight="1" x14ac:dyDescent="0.2">
      <c r="A48" s="16"/>
      <c r="B48" s="124" t="s">
        <v>34</v>
      </c>
      <c r="C48" s="125">
        <v>44</v>
      </c>
      <c r="D48" s="124" t="s">
        <v>78</v>
      </c>
      <c r="E48" s="126"/>
      <c r="F48" s="187"/>
      <c r="G48" s="188"/>
      <c r="H48" s="189"/>
      <c r="I48" s="190">
        <f t="shared" si="0"/>
        <v>0</v>
      </c>
      <c r="J48" s="188"/>
      <c r="K48" s="189"/>
      <c r="L48" s="190">
        <f t="shared" si="1"/>
        <v>0</v>
      </c>
      <c r="M48" s="22"/>
      <c r="N48" s="69"/>
      <c r="O48" s="70"/>
      <c r="P48" s="71"/>
      <c r="Q48" s="31">
        <f t="shared" si="2"/>
        <v>0</v>
      </c>
      <c r="R48" s="72"/>
      <c r="S48" s="71"/>
      <c r="T48" s="31">
        <f t="shared" si="3"/>
        <v>0</v>
      </c>
      <c r="U48" s="73"/>
      <c r="V48" s="74"/>
      <c r="W48" s="75"/>
      <c r="X48" s="76"/>
      <c r="Y48" s="77"/>
      <c r="Z48" s="106"/>
      <c r="AA48" s="109"/>
      <c r="AB48" s="110"/>
      <c r="AC48" s="111"/>
      <c r="AD48" s="236"/>
      <c r="AE48" s="234"/>
      <c r="AF48" s="235"/>
    </row>
    <row r="49" spans="1:32" ht="27" customHeight="1" x14ac:dyDescent="0.2">
      <c r="A49" s="16"/>
      <c r="B49" s="124" t="s">
        <v>34</v>
      </c>
      <c r="C49" s="125">
        <v>45</v>
      </c>
      <c r="D49" s="124" t="s">
        <v>79</v>
      </c>
      <c r="E49" s="126"/>
      <c r="F49" s="187"/>
      <c r="G49" s="188"/>
      <c r="H49" s="189"/>
      <c r="I49" s="190">
        <f t="shared" si="0"/>
        <v>0</v>
      </c>
      <c r="J49" s="188"/>
      <c r="K49" s="189"/>
      <c r="L49" s="190">
        <f t="shared" si="1"/>
        <v>0</v>
      </c>
      <c r="M49" s="22"/>
      <c r="N49" s="69"/>
      <c r="O49" s="70"/>
      <c r="P49" s="71"/>
      <c r="Q49" s="31">
        <f t="shared" si="2"/>
        <v>0</v>
      </c>
      <c r="R49" s="72"/>
      <c r="S49" s="71"/>
      <c r="T49" s="31">
        <f t="shared" si="3"/>
        <v>0</v>
      </c>
      <c r="U49" s="73"/>
      <c r="V49" s="74"/>
      <c r="W49" s="75"/>
      <c r="X49" s="76"/>
      <c r="Y49" s="77"/>
      <c r="Z49" s="106"/>
      <c r="AA49" s="109"/>
      <c r="AB49" s="110"/>
      <c r="AC49" s="111"/>
      <c r="AD49" s="233"/>
      <c r="AE49" s="234"/>
      <c r="AF49" s="235"/>
    </row>
    <row r="50" spans="1:32" ht="27" customHeight="1" x14ac:dyDescent="0.2">
      <c r="A50" s="16"/>
      <c r="B50" s="124" t="s">
        <v>34</v>
      </c>
      <c r="C50" s="125">
        <v>46</v>
      </c>
      <c r="D50" s="124" t="s">
        <v>80</v>
      </c>
      <c r="E50" s="126"/>
      <c r="F50" s="187"/>
      <c r="G50" s="188"/>
      <c r="H50" s="189"/>
      <c r="I50" s="190">
        <f t="shared" si="0"/>
        <v>0</v>
      </c>
      <c r="J50" s="188"/>
      <c r="K50" s="189"/>
      <c r="L50" s="190">
        <f t="shared" si="1"/>
        <v>0</v>
      </c>
      <c r="M50" s="22"/>
      <c r="N50" s="69"/>
      <c r="O50" s="70"/>
      <c r="P50" s="71"/>
      <c r="Q50" s="31">
        <f t="shared" si="2"/>
        <v>0</v>
      </c>
      <c r="R50" s="72"/>
      <c r="S50" s="71"/>
      <c r="T50" s="31">
        <f t="shared" si="3"/>
        <v>0</v>
      </c>
      <c r="U50" s="73"/>
      <c r="V50" s="74"/>
      <c r="W50" s="75"/>
      <c r="X50" s="76"/>
      <c r="Y50" s="77"/>
      <c r="Z50" s="106"/>
      <c r="AA50" s="109"/>
      <c r="AB50" s="110"/>
      <c r="AC50" s="111"/>
      <c r="AD50" s="236"/>
      <c r="AE50" s="234"/>
      <c r="AF50" s="237"/>
    </row>
    <row r="51" spans="1:32" ht="27" customHeight="1" x14ac:dyDescent="0.2">
      <c r="A51" s="16"/>
      <c r="B51" s="124" t="s">
        <v>34</v>
      </c>
      <c r="C51" s="125">
        <v>47</v>
      </c>
      <c r="D51" s="124" t="s">
        <v>81</v>
      </c>
      <c r="E51" s="126"/>
      <c r="F51" s="187"/>
      <c r="G51" s="188"/>
      <c r="H51" s="189"/>
      <c r="I51" s="190">
        <f t="shared" si="0"/>
        <v>0</v>
      </c>
      <c r="J51" s="188"/>
      <c r="K51" s="189"/>
      <c r="L51" s="190">
        <f t="shared" si="1"/>
        <v>0</v>
      </c>
      <c r="M51" s="22"/>
      <c r="N51" s="69"/>
      <c r="O51" s="70"/>
      <c r="P51" s="71"/>
      <c r="Q51" s="31">
        <f t="shared" si="2"/>
        <v>0</v>
      </c>
      <c r="R51" s="72"/>
      <c r="S51" s="71"/>
      <c r="T51" s="31">
        <f t="shared" si="3"/>
        <v>0</v>
      </c>
      <c r="U51" s="73"/>
      <c r="V51" s="74"/>
      <c r="W51" s="75"/>
      <c r="X51" s="76"/>
      <c r="Y51" s="77"/>
      <c r="Z51" s="106"/>
      <c r="AA51" s="109"/>
      <c r="AB51" s="110"/>
      <c r="AC51" s="111"/>
      <c r="AD51" s="233"/>
      <c r="AE51" s="234"/>
      <c r="AF51" s="235"/>
    </row>
    <row r="52" spans="1:32" ht="27" customHeight="1" x14ac:dyDescent="0.2">
      <c r="A52" s="16"/>
      <c r="B52" s="124" t="s">
        <v>34</v>
      </c>
      <c r="C52" s="125">
        <v>48</v>
      </c>
      <c r="D52" s="124" t="s">
        <v>82</v>
      </c>
      <c r="E52" s="126"/>
      <c r="F52" s="187"/>
      <c r="G52" s="188"/>
      <c r="H52" s="189"/>
      <c r="I52" s="190">
        <f t="shared" si="0"/>
        <v>0</v>
      </c>
      <c r="J52" s="188"/>
      <c r="K52" s="189"/>
      <c r="L52" s="190">
        <f t="shared" si="1"/>
        <v>0</v>
      </c>
      <c r="M52" s="22"/>
      <c r="N52" s="69"/>
      <c r="O52" s="70"/>
      <c r="P52" s="71"/>
      <c r="Q52" s="31">
        <f t="shared" si="2"/>
        <v>0</v>
      </c>
      <c r="R52" s="72"/>
      <c r="S52" s="71"/>
      <c r="T52" s="31">
        <f t="shared" si="3"/>
        <v>0</v>
      </c>
      <c r="U52" s="73"/>
      <c r="V52" s="74"/>
      <c r="W52" s="75"/>
      <c r="X52" s="76"/>
      <c r="Y52" s="77"/>
      <c r="Z52" s="106"/>
      <c r="AA52" s="109"/>
      <c r="AB52" s="110"/>
      <c r="AC52" s="111"/>
      <c r="AD52" s="236"/>
      <c r="AE52" s="234"/>
      <c r="AF52" s="237"/>
    </row>
    <row r="53" spans="1:32" ht="27" customHeight="1" x14ac:dyDescent="0.2">
      <c r="A53" s="16"/>
      <c r="B53" s="124" t="s">
        <v>34</v>
      </c>
      <c r="C53" s="125">
        <v>49</v>
      </c>
      <c r="D53" s="124" t="s">
        <v>83</v>
      </c>
      <c r="E53" s="126"/>
      <c r="F53" s="187"/>
      <c r="G53" s="188"/>
      <c r="H53" s="189"/>
      <c r="I53" s="190">
        <f t="shared" si="0"/>
        <v>0</v>
      </c>
      <c r="J53" s="188"/>
      <c r="K53" s="189"/>
      <c r="L53" s="190">
        <f t="shared" si="1"/>
        <v>0</v>
      </c>
      <c r="M53" s="22"/>
      <c r="N53" s="69"/>
      <c r="O53" s="70"/>
      <c r="P53" s="71"/>
      <c r="Q53" s="31">
        <f t="shared" si="2"/>
        <v>0</v>
      </c>
      <c r="R53" s="72"/>
      <c r="S53" s="71"/>
      <c r="T53" s="31">
        <f t="shared" si="3"/>
        <v>0</v>
      </c>
      <c r="U53" s="73"/>
      <c r="V53" s="74"/>
      <c r="W53" s="75"/>
      <c r="X53" s="76"/>
      <c r="Y53" s="77"/>
      <c r="Z53" s="106"/>
      <c r="AA53" s="109"/>
      <c r="AB53" s="110"/>
      <c r="AC53" s="111"/>
      <c r="AD53" s="233"/>
      <c r="AE53" s="234"/>
      <c r="AF53" s="235"/>
    </row>
    <row r="54" spans="1:32" ht="27" customHeight="1" x14ac:dyDescent="0.2">
      <c r="A54" s="16"/>
      <c r="B54" s="124" t="s">
        <v>34</v>
      </c>
      <c r="C54" s="125">
        <v>50</v>
      </c>
      <c r="D54" s="124" t="s">
        <v>84</v>
      </c>
      <c r="E54" s="126"/>
      <c r="F54" s="187"/>
      <c r="G54" s="188"/>
      <c r="H54" s="189"/>
      <c r="I54" s="190">
        <f t="shared" si="0"/>
        <v>0</v>
      </c>
      <c r="J54" s="188"/>
      <c r="K54" s="189"/>
      <c r="L54" s="190">
        <f t="shared" si="1"/>
        <v>0</v>
      </c>
      <c r="M54" s="22"/>
      <c r="N54" s="69"/>
      <c r="O54" s="70"/>
      <c r="P54" s="71"/>
      <c r="Q54" s="31">
        <f t="shared" si="2"/>
        <v>0</v>
      </c>
      <c r="R54" s="72"/>
      <c r="S54" s="71"/>
      <c r="T54" s="31">
        <f t="shared" si="3"/>
        <v>0</v>
      </c>
      <c r="U54" s="73"/>
      <c r="V54" s="74"/>
      <c r="W54" s="75"/>
      <c r="X54" s="76"/>
      <c r="Y54" s="77"/>
      <c r="Z54" s="106"/>
      <c r="AA54" s="109"/>
      <c r="AB54" s="110"/>
      <c r="AC54" s="111"/>
      <c r="AD54" s="236"/>
      <c r="AE54" s="234"/>
      <c r="AF54" s="237"/>
    </row>
    <row r="55" spans="1:32" ht="27" customHeight="1" x14ac:dyDescent="0.2">
      <c r="A55" s="16"/>
      <c r="B55" s="124" t="s">
        <v>34</v>
      </c>
      <c r="C55" s="125">
        <v>51</v>
      </c>
      <c r="D55" s="124" t="s">
        <v>130</v>
      </c>
      <c r="E55" s="126"/>
      <c r="F55" s="187"/>
      <c r="G55" s="188"/>
      <c r="H55" s="189"/>
      <c r="I55" s="190">
        <f t="shared" si="0"/>
        <v>0</v>
      </c>
      <c r="J55" s="188"/>
      <c r="K55" s="189"/>
      <c r="L55" s="190">
        <f t="shared" si="1"/>
        <v>0</v>
      </c>
      <c r="M55" s="22"/>
      <c r="N55" s="69"/>
      <c r="O55" s="70"/>
      <c r="P55" s="71"/>
      <c r="Q55" s="31">
        <f t="shared" si="2"/>
        <v>0</v>
      </c>
      <c r="R55" s="72"/>
      <c r="S55" s="71"/>
      <c r="T55" s="31">
        <f t="shared" si="3"/>
        <v>0</v>
      </c>
      <c r="U55" s="73"/>
      <c r="V55" s="74"/>
      <c r="W55" s="75"/>
      <c r="X55" s="76"/>
      <c r="Y55" s="77"/>
      <c r="Z55" s="106"/>
      <c r="AA55" s="109"/>
      <c r="AB55" s="110"/>
      <c r="AC55" s="111"/>
      <c r="AD55" s="236"/>
      <c r="AE55" s="234"/>
      <c r="AF55" s="235"/>
    </row>
    <row r="56" spans="1:32" ht="27" customHeight="1" x14ac:dyDescent="0.2">
      <c r="A56" s="16"/>
      <c r="B56" s="124" t="s">
        <v>34</v>
      </c>
      <c r="C56" s="125">
        <v>52</v>
      </c>
      <c r="D56" s="124" t="s">
        <v>86</v>
      </c>
      <c r="E56" s="126"/>
      <c r="F56" s="187"/>
      <c r="G56" s="188"/>
      <c r="H56" s="189"/>
      <c r="I56" s="190">
        <f t="shared" si="0"/>
        <v>0</v>
      </c>
      <c r="J56" s="188"/>
      <c r="K56" s="189"/>
      <c r="L56" s="190">
        <f t="shared" si="1"/>
        <v>0</v>
      </c>
      <c r="M56" s="22"/>
      <c r="N56" s="69"/>
      <c r="O56" s="70"/>
      <c r="P56" s="71"/>
      <c r="Q56" s="31">
        <f t="shared" si="2"/>
        <v>0</v>
      </c>
      <c r="R56" s="72"/>
      <c r="S56" s="71"/>
      <c r="T56" s="31">
        <f t="shared" si="3"/>
        <v>0</v>
      </c>
      <c r="U56" s="73"/>
      <c r="V56" s="74"/>
      <c r="W56" s="75"/>
      <c r="X56" s="76"/>
      <c r="Y56" s="77"/>
      <c r="Z56" s="106"/>
      <c r="AA56" s="109"/>
      <c r="AB56" s="110"/>
      <c r="AC56" s="111"/>
      <c r="AD56" s="233"/>
      <c r="AE56" s="234"/>
      <c r="AF56" s="235"/>
    </row>
    <row r="57" spans="1:32" ht="27" customHeight="1" x14ac:dyDescent="0.2">
      <c r="A57" s="16"/>
      <c r="B57" s="124" t="s">
        <v>34</v>
      </c>
      <c r="C57" s="125">
        <v>53</v>
      </c>
      <c r="D57" s="124" t="s">
        <v>87</v>
      </c>
      <c r="E57" s="126"/>
      <c r="F57" s="187"/>
      <c r="G57" s="188"/>
      <c r="H57" s="189"/>
      <c r="I57" s="190">
        <f t="shared" si="0"/>
        <v>0</v>
      </c>
      <c r="J57" s="188"/>
      <c r="K57" s="189"/>
      <c r="L57" s="190">
        <f t="shared" si="1"/>
        <v>0</v>
      </c>
      <c r="M57" s="22"/>
      <c r="N57" s="69"/>
      <c r="O57" s="70"/>
      <c r="P57" s="71"/>
      <c r="Q57" s="31">
        <f t="shared" si="2"/>
        <v>0</v>
      </c>
      <c r="R57" s="72"/>
      <c r="S57" s="71"/>
      <c r="T57" s="31">
        <f t="shared" si="3"/>
        <v>0</v>
      </c>
      <c r="U57" s="73"/>
      <c r="V57" s="74"/>
      <c r="W57" s="75"/>
      <c r="X57" s="76"/>
      <c r="Y57" s="77"/>
      <c r="Z57" s="106"/>
      <c r="AA57" s="109"/>
      <c r="AB57" s="110"/>
      <c r="AC57" s="111"/>
      <c r="AD57" s="236"/>
      <c r="AE57" s="234"/>
      <c r="AF57" s="237"/>
    </row>
    <row r="58" spans="1:32" ht="27" customHeight="1" x14ac:dyDescent="0.2">
      <c r="A58" s="16"/>
      <c r="B58" s="124" t="s">
        <v>34</v>
      </c>
      <c r="C58" s="125">
        <v>54</v>
      </c>
      <c r="D58" s="124" t="s">
        <v>88</v>
      </c>
      <c r="E58" s="126"/>
      <c r="F58" s="187"/>
      <c r="G58" s="188"/>
      <c r="H58" s="189"/>
      <c r="I58" s="190">
        <f t="shared" si="0"/>
        <v>0</v>
      </c>
      <c r="J58" s="188"/>
      <c r="K58" s="189"/>
      <c r="L58" s="190">
        <f t="shared" si="1"/>
        <v>0</v>
      </c>
      <c r="M58" s="22"/>
      <c r="N58" s="69"/>
      <c r="O58" s="70"/>
      <c r="P58" s="71"/>
      <c r="Q58" s="31">
        <f t="shared" si="2"/>
        <v>0</v>
      </c>
      <c r="R58" s="72"/>
      <c r="S58" s="71"/>
      <c r="T58" s="31">
        <f t="shared" si="3"/>
        <v>0</v>
      </c>
      <c r="U58" s="73"/>
      <c r="V58" s="74"/>
      <c r="W58" s="75"/>
      <c r="X58" s="76"/>
      <c r="Y58" s="77"/>
      <c r="Z58" s="106"/>
      <c r="AA58" s="109"/>
      <c r="AB58" s="110"/>
      <c r="AC58" s="111"/>
      <c r="AD58" s="233"/>
      <c r="AE58" s="234"/>
      <c r="AF58" s="235"/>
    </row>
    <row r="59" spans="1:32" ht="27" customHeight="1" x14ac:dyDescent="0.2">
      <c r="A59" s="16"/>
      <c r="B59" s="124" t="s">
        <v>34</v>
      </c>
      <c r="C59" s="125">
        <v>55</v>
      </c>
      <c r="D59" s="124" t="s">
        <v>89</v>
      </c>
      <c r="E59" s="126"/>
      <c r="F59" s="187"/>
      <c r="G59" s="188"/>
      <c r="H59" s="189"/>
      <c r="I59" s="190">
        <f t="shared" si="0"/>
        <v>0</v>
      </c>
      <c r="J59" s="188"/>
      <c r="K59" s="189"/>
      <c r="L59" s="190">
        <f t="shared" si="1"/>
        <v>0</v>
      </c>
      <c r="M59" s="22"/>
      <c r="N59" s="69"/>
      <c r="O59" s="70"/>
      <c r="P59" s="71"/>
      <c r="Q59" s="31">
        <f t="shared" si="2"/>
        <v>0</v>
      </c>
      <c r="R59" s="72"/>
      <c r="S59" s="71"/>
      <c r="T59" s="31">
        <f t="shared" si="3"/>
        <v>0</v>
      </c>
      <c r="U59" s="73"/>
      <c r="V59" s="74"/>
      <c r="W59" s="75"/>
      <c r="X59" s="76"/>
      <c r="Y59" s="77"/>
      <c r="Z59" s="106"/>
      <c r="AA59" s="109"/>
      <c r="AB59" s="110"/>
      <c r="AC59" s="111"/>
      <c r="AD59" s="236"/>
      <c r="AE59" s="234"/>
      <c r="AF59" s="237"/>
    </row>
    <row r="60" spans="1:32" ht="27" customHeight="1" x14ac:dyDescent="0.2">
      <c r="A60" s="16"/>
      <c r="B60" s="124" t="s">
        <v>34</v>
      </c>
      <c r="C60" s="125">
        <v>56</v>
      </c>
      <c r="D60" s="124" t="s">
        <v>90</v>
      </c>
      <c r="E60" s="126"/>
      <c r="F60" s="187"/>
      <c r="G60" s="188"/>
      <c r="H60" s="189"/>
      <c r="I60" s="190">
        <f t="shared" si="0"/>
        <v>0</v>
      </c>
      <c r="J60" s="188"/>
      <c r="K60" s="189"/>
      <c r="L60" s="190">
        <f t="shared" si="1"/>
        <v>0</v>
      </c>
      <c r="M60" s="22"/>
      <c r="N60" s="69"/>
      <c r="O60" s="70"/>
      <c r="P60" s="71"/>
      <c r="Q60" s="31">
        <f t="shared" ref="Q60:Q77" si="6">IF(AND(O60&gt;0,P60&gt;0),P60/O60,0)</f>
        <v>0</v>
      </c>
      <c r="R60" s="72"/>
      <c r="S60" s="71"/>
      <c r="T60" s="31">
        <f t="shared" ref="T60:T77" si="7">IF(AND(R60&gt;0,S60&gt;0),S60/R60,0)</f>
        <v>0</v>
      </c>
      <c r="U60" s="73"/>
      <c r="V60" s="74"/>
      <c r="W60" s="75"/>
      <c r="X60" s="76"/>
      <c r="Y60" s="77"/>
      <c r="Z60" s="106"/>
      <c r="AA60" s="109"/>
      <c r="AB60" s="110"/>
      <c r="AC60" s="111"/>
      <c r="AD60" s="233"/>
      <c r="AE60" s="234"/>
      <c r="AF60" s="235"/>
    </row>
    <row r="61" spans="1:32" ht="27" customHeight="1" x14ac:dyDescent="0.2">
      <c r="A61" s="16"/>
      <c r="B61" s="124" t="s">
        <v>34</v>
      </c>
      <c r="C61" s="125">
        <v>57</v>
      </c>
      <c r="D61" s="124" t="s">
        <v>91</v>
      </c>
      <c r="E61" s="126"/>
      <c r="F61" s="187"/>
      <c r="G61" s="188"/>
      <c r="H61" s="189"/>
      <c r="I61" s="190">
        <f t="shared" si="0"/>
        <v>0</v>
      </c>
      <c r="J61" s="188"/>
      <c r="K61" s="189"/>
      <c r="L61" s="190">
        <f t="shared" si="1"/>
        <v>0</v>
      </c>
      <c r="M61" s="22"/>
      <c r="N61" s="69"/>
      <c r="O61" s="70"/>
      <c r="P61" s="71"/>
      <c r="Q61" s="31">
        <f t="shared" si="6"/>
        <v>0</v>
      </c>
      <c r="R61" s="72"/>
      <c r="S61" s="71"/>
      <c r="T61" s="31">
        <f t="shared" si="7"/>
        <v>0</v>
      </c>
      <c r="U61" s="73"/>
      <c r="V61" s="74"/>
      <c r="W61" s="75"/>
      <c r="X61" s="76"/>
      <c r="Y61" s="77"/>
      <c r="Z61" s="106"/>
      <c r="AA61" s="109"/>
      <c r="AB61" s="110"/>
      <c r="AC61" s="111"/>
      <c r="AD61" s="236"/>
      <c r="AE61" s="234"/>
      <c r="AF61" s="237"/>
    </row>
    <row r="62" spans="1:32" ht="27" customHeight="1" x14ac:dyDescent="0.2">
      <c r="A62" s="16"/>
      <c r="B62" s="124" t="s">
        <v>34</v>
      </c>
      <c r="C62" s="125">
        <v>58</v>
      </c>
      <c r="D62" s="124" t="s">
        <v>92</v>
      </c>
      <c r="E62" s="126"/>
      <c r="F62" s="187"/>
      <c r="G62" s="188"/>
      <c r="H62" s="189"/>
      <c r="I62" s="190">
        <f t="shared" si="0"/>
        <v>0</v>
      </c>
      <c r="J62" s="188"/>
      <c r="K62" s="189"/>
      <c r="L62" s="190">
        <f t="shared" si="1"/>
        <v>0</v>
      </c>
      <c r="M62" s="22"/>
      <c r="N62" s="69"/>
      <c r="O62" s="70"/>
      <c r="P62" s="71"/>
      <c r="Q62" s="31">
        <f t="shared" si="6"/>
        <v>0</v>
      </c>
      <c r="R62" s="72"/>
      <c r="S62" s="71"/>
      <c r="T62" s="31">
        <f t="shared" si="7"/>
        <v>0</v>
      </c>
      <c r="U62" s="73"/>
      <c r="V62" s="74"/>
      <c r="W62" s="75"/>
      <c r="X62" s="76"/>
      <c r="Y62" s="77"/>
      <c r="Z62" s="106"/>
      <c r="AA62" s="109"/>
      <c r="AB62" s="110"/>
      <c r="AC62" s="111"/>
      <c r="AD62" s="233"/>
      <c r="AE62" s="234"/>
      <c r="AF62" s="235"/>
    </row>
    <row r="63" spans="1:32" ht="27" customHeight="1" x14ac:dyDescent="0.2">
      <c r="A63" s="16"/>
      <c r="B63" s="124" t="s">
        <v>34</v>
      </c>
      <c r="C63" s="125">
        <v>59</v>
      </c>
      <c r="D63" s="124" t="s">
        <v>93</v>
      </c>
      <c r="E63" s="126"/>
      <c r="F63" s="187"/>
      <c r="G63" s="188"/>
      <c r="H63" s="189"/>
      <c r="I63" s="190">
        <f t="shared" si="0"/>
        <v>0</v>
      </c>
      <c r="J63" s="188"/>
      <c r="K63" s="189"/>
      <c r="L63" s="190">
        <f t="shared" si="1"/>
        <v>0</v>
      </c>
      <c r="M63" s="22"/>
      <c r="N63" s="69"/>
      <c r="O63" s="70"/>
      <c r="P63" s="71"/>
      <c r="Q63" s="31">
        <f t="shared" si="6"/>
        <v>0</v>
      </c>
      <c r="R63" s="72"/>
      <c r="S63" s="71"/>
      <c r="T63" s="31">
        <f t="shared" si="7"/>
        <v>0</v>
      </c>
      <c r="U63" s="73"/>
      <c r="V63" s="74"/>
      <c r="W63" s="75"/>
      <c r="X63" s="76"/>
      <c r="Y63" s="77"/>
      <c r="Z63" s="106"/>
      <c r="AA63" s="109"/>
      <c r="AB63" s="110"/>
      <c r="AC63" s="111"/>
      <c r="AD63" s="236"/>
      <c r="AE63" s="234"/>
      <c r="AF63" s="237"/>
    </row>
    <row r="64" spans="1:32" ht="27" customHeight="1" x14ac:dyDescent="0.2">
      <c r="A64" s="16"/>
      <c r="B64" s="124" t="s">
        <v>34</v>
      </c>
      <c r="C64" s="125">
        <v>60</v>
      </c>
      <c r="D64" s="131" t="s">
        <v>94</v>
      </c>
      <c r="E64" s="126"/>
      <c r="F64" s="187"/>
      <c r="G64" s="188"/>
      <c r="H64" s="189"/>
      <c r="I64" s="190">
        <f t="shared" si="0"/>
        <v>0</v>
      </c>
      <c r="J64" s="188"/>
      <c r="K64" s="189"/>
      <c r="L64" s="190">
        <f t="shared" si="1"/>
        <v>0</v>
      </c>
      <c r="M64" s="22"/>
      <c r="N64" s="69"/>
      <c r="O64" s="70"/>
      <c r="P64" s="71"/>
      <c r="Q64" s="31">
        <f t="shared" si="6"/>
        <v>0</v>
      </c>
      <c r="R64" s="72"/>
      <c r="S64" s="71"/>
      <c r="T64" s="31">
        <f t="shared" si="7"/>
        <v>0</v>
      </c>
      <c r="U64" s="73"/>
      <c r="V64" s="74"/>
      <c r="W64" s="75"/>
      <c r="X64" s="76"/>
      <c r="Y64" s="77"/>
      <c r="Z64" s="106"/>
      <c r="AA64" s="109"/>
      <c r="AB64" s="110"/>
      <c r="AC64" s="111"/>
      <c r="AD64" s="233"/>
      <c r="AE64" s="234"/>
      <c r="AF64" s="235"/>
    </row>
    <row r="65" spans="1:32" ht="27" customHeight="1" x14ac:dyDescent="0.2">
      <c r="A65" s="16"/>
      <c r="B65" s="124" t="s">
        <v>34</v>
      </c>
      <c r="C65" s="125">
        <v>61</v>
      </c>
      <c r="D65" s="124" t="s">
        <v>95</v>
      </c>
      <c r="E65" s="126"/>
      <c r="F65" s="187"/>
      <c r="G65" s="188"/>
      <c r="H65" s="189"/>
      <c r="I65" s="190">
        <f t="shared" si="0"/>
        <v>0</v>
      </c>
      <c r="J65" s="188"/>
      <c r="K65" s="189"/>
      <c r="L65" s="190">
        <f t="shared" si="1"/>
        <v>0</v>
      </c>
      <c r="M65" s="22"/>
      <c r="N65" s="69"/>
      <c r="O65" s="70"/>
      <c r="P65" s="71"/>
      <c r="Q65" s="31">
        <f t="shared" si="6"/>
        <v>0</v>
      </c>
      <c r="R65" s="72"/>
      <c r="S65" s="71"/>
      <c r="T65" s="31">
        <f t="shared" si="7"/>
        <v>0</v>
      </c>
      <c r="U65" s="73"/>
      <c r="V65" s="74"/>
      <c r="W65" s="75"/>
      <c r="X65" s="76"/>
      <c r="Y65" s="77"/>
      <c r="Z65" s="106"/>
      <c r="AA65" s="109"/>
      <c r="AB65" s="110"/>
      <c r="AC65" s="111"/>
      <c r="AD65" s="236"/>
      <c r="AE65" s="234"/>
      <c r="AF65" s="237"/>
    </row>
    <row r="66" spans="1:32" ht="27" customHeight="1" x14ac:dyDescent="0.2">
      <c r="A66" s="16"/>
      <c r="B66" s="124" t="s">
        <v>34</v>
      </c>
      <c r="C66" s="125">
        <v>62</v>
      </c>
      <c r="D66" s="124" t="s">
        <v>96</v>
      </c>
      <c r="E66" s="126"/>
      <c r="F66" s="187"/>
      <c r="G66" s="188"/>
      <c r="H66" s="189"/>
      <c r="I66" s="190">
        <f t="shared" si="0"/>
        <v>0</v>
      </c>
      <c r="J66" s="188"/>
      <c r="K66" s="189"/>
      <c r="L66" s="190">
        <f t="shared" si="1"/>
        <v>0</v>
      </c>
      <c r="M66" s="22"/>
      <c r="N66" s="69"/>
      <c r="O66" s="70"/>
      <c r="P66" s="71"/>
      <c r="Q66" s="31">
        <f t="shared" si="6"/>
        <v>0</v>
      </c>
      <c r="R66" s="72"/>
      <c r="S66" s="71"/>
      <c r="T66" s="31">
        <f t="shared" si="7"/>
        <v>0</v>
      </c>
      <c r="U66" s="73"/>
      <c r="V66" s="74"/>
      <c r="W66" s="75"/>
      <c r="X66" s="76"/>
      <c r="Y66" s="77"/>
      <c r="Z66" s="106"/>
      <c r="AA66" s="109"/>
      <c r="AB66" s="110"/>
      <c r="AC66" s="111"/>
      <c r="AD66" s="236"/>
      <c r="AE66" s="234"/>
      <c r="AF66" s="235"/>
    </row>
    <row r="67" spans="1:32" ht="27" customHeight="1" x14ac:dyDescent="0.2">
      <c r="A67" s="16"/>
      <c r="B67" s="124" t="s">
        <v>34</v>
      </c>
      <c r="C67" s="125">
        <v>63</v>
      </c>
      <c r="D67" s="124" t="s">
        <v>97</v>
      </c>
      <c r="E67" s="126"/>
      <c r="F67" s="187"/>
      <c r="G67" s="188"/>
      <c r="H67" s="189"/>
      <c r="I67" s="190">
        <f t="shared" si="0"/>
        <v>0</v>
      </c>
      <c r="J67" s="188"/>
      <c r="K67" s="189"/>
      <c r="L67" s="190">
        <f t="shared" si="1"/>
        <v>0</v>
      </c>
      <c r="M67" s="22"/>
      <c r="N67" s="69"/>
      <c r="O67" s="70"/>
      <c r="P67" s="71"/>
      <c r="Q67" s="31">
        <f t="shared" si="6"/>
        <v>0</v>
      </c>
      <c r="R67" s="72"/>
      <c r="S67" s="71"/>
      <c r="T67" s="31">
        <f t="shared" si="7"/>
        <v>0</v>
      </c>
      <c r="U67" s="73"/>
      <c r="V67" s="74"/>
      <c r="W67" s="75"/>
      <c r="X67" s="76"/>
      <c r="Y67" s="77"/>
      <c r="Z67" s="106"/>
      <c r="AA67" s="109"/>
      <c r="AB67" s="110"/>
      <c r="AC67" s="111"/>
      <c r="AD67" s="233"/>
      <c r="AE67" s="234"/>
      <c r="AF67" s="235"/>
    </row>
    <row r="68" spans="1:32" ht="27" customHeight="1" x14ac:dyDescent="0.2">
      <c r="A68" s="16"/>
      <c r="B68" s="124" t="s">
        <v>34</v>
      </c>
      <c r="C68" s="125">
        <v>64</v>
      </c>
      <c r="D68" s="124" t="s">
        <v>98</v>
      </c>
      <c r="E68" s="126"/>
      <c r="F68" s="187"/>
      <c r="G68" s="188"/>
      <c r="H68" s="189"/>
      <c r="I68" s="190">
        <f t="shared" si="0"/>
        <v>0</v>
      </c>
      <c r="J68" s="188"/>
      <c r="K68" s="189"/>
      <c r="L68" s="190">
        <f t="shared" si="1"/>
        <v>0</v>
      </c>
      <c r="M68" s="22"/>
      <c r="N68" s="69"/>
      <c r="O68" s="70"/>
      <c r="P68" s="71"/>
      <c r="Q68" s="31">
        <f t="shared" si="6"/>
        <v>0</v>
      </c>
      <c r="R68" s="72"/>
      <c r="S68" s="71"/>
      <c r="T68" s="31">
        <f t="shared" si="7"/>
        <v>0</v>
      </c>
      <c r="U68" s="73"/>
      <c r="V68" s="74"/>
      <c r="W68" s="75"/>
      <c r="X68" s="76"/>
      <c r="Y68" s="77"/>
      <c r="Z68" s="106"/>
      <c r="AA68" s="109"/>
      <c r="AB68" s="110"/>
      <c r="AC68" s="111"/>
      <c r="AD68" s="236"/>
      <c r="AE68" s="234"/>
      <c r="AF68" s="237"/>
    </row>
    <row r="69" spans="1:32" ht="27" customHeight="1" x14ac:dyDescent="0.2">
      <c r="A69" s="16"/>
      <c r="B69" s="124" t="s">
        <v>34</v>
      </c>
      <c r="C69" s="125">
        <v>65</v>
      </c>
      <c r="D69" s="124" t="s">
        <v>99</v>
      </c>
      <c r="E69" s="126"/>
      <c r="F69" s="187"/>
      <c r="G69" s="188"/>
      <c r="H69" s="189"/>
      <c r="I69" s="190">
        <f t="shared" si="0"/>
        <v>0</v>
      </c>
      <c r="J69" s="188"/>
      <c r="K69" s="189"/>
      <c r="L69" s="190">
        <f t="shared" si="1"/>
        <v>0</v>
      </c>
      <c r="M69" s="22"/>
      <c r="N69" s="69"/>
      <c r="O69" s="70"/>
      <c r="P69" s="71"/>
      <c r="Q69" s="31">
        <f t="shared" si="6"/>
        <v>0</v>
      </c>
      <c r="R69" s="72"/>
      <c r="S69" s="71"/>
      <c r="T69" s="31">
        <f t="shared" si="7"/>
        <v>0</v>
      </c>
      <c r="U69" s="73"/>
      <c r="V69" s="74"/>
      <c r="W69" s="75"/>
      <c r="X69" s="76"/>
      <c r="Y69" s="77"/>
      <c r="Z69" s="106"/>
      <c r="AA69" s="109"/>
      <c r="AB69" s="110"/>
      <c r="AC69" s="111"/>
      <c r="AD69" s="233"/>
      <c r="AE69" s="234"/>
      <c r="AF69" s="235"/>
    </row>
    <row r="70" spans="1:32" ht="27" customHeight="1" x14ac:dyDescent="0.2">
      <c r="A70" s="16"/>
      <c r="B70" s="124" t="s">
        <v>34</v>
      </c>
      <c r="C70" s="125">
        <v>66</v>
      </c>
      <c r="D70" s="131" t="s">
        <v>100</v>
      </c>
      <c r="E70" s="126"/>
      <c r="F70" s="187"/>
      <c r="G70" s="188"/>
      <c r="H70" s="189"/>
      <c r="I70" s="190">
        <f t="shared" si="0"/>
        <v>0</v>
      </c>
      <c r="J70" s="188"/>
      <c r="K70" s="189"/>
      <c r="L70" s="190">
        <f t="shared" si="1"/>
        <v>0</v>
      </c>
      <c r="M70" s="22"/>
      <c r="N70" s="69"/>
      <c r="O70" s="70"/>
      <c r="P70" s="71"/>
      <c r="Q70" s="31">
        <f t="shared" si="6"/>
        <v>0</v>
      </c>
      <c r="R70" s="72"/>
      <c r="S70" s="71"/>
      <c r="T70" s="31">
        <f t="shared" si="7"/>
        <v>0</v>
      </c>
      <c r="U70" s="73"/>
      <c r="V70" s="74"/>
      <c r="W70" s="75"/>
      <c r="X70" s="76"/>
      <c r="Y70" s="77"/>
      <c r="Z70" s="106"/>
      <c r="AA70" s="109"/>
      <c r="AB70" s="110"/>
      <c r="AC70" s="111"/>
      <c r="AD70" s="236"/>
      <c r="AE70" s="234"/>
      <c r="AF70" s="237"/>
    </row>
    <row r="71" spans="1:32" ht="27" customHeight="1" x14ac:dyDescent="0.2">
      <c r="A71" s="16"/>
      <c r="B71" s="124" t="s">
        <v>34</v>
      </c>
      <c r="C71" s="125">
        <v>67</v>
      </c>
      <c r="D71" s="124" t="s">
        <v>101</v>
      </c>
      <c r="E71" s="126"/>
      <c r="F71" s="187"/>
      <c r="G71" s="188"/>
      <c r="H71" s="189"/>
      <c r="I71" s="190">
        <f t="shared" si="0"/>
        <v>0</v>
      </c>
      <c r="J71" s="188"/>
      <c r="K71" s="189"/>
      <c r="L71" s="190">
        <f t="shared" si="1"/>
        <v>0</v>
      </c>
      <c r="M71" s="22"/>
      <c r="N71" s="69"/>
      <c r="O71" s="70"/>
      <c r="P71" s="71"/>
      <c r="Q71" s="31">
        <f t="shared" si="6"/>
        <v>0</v>
      </c>
      <c r="R71" s="72"/>
      <c r="S71" s="71"/>
      <c r="T71" s="31">
        <f t="shared" si="7"/>
        <v>0</v>
      </c>
      <c r="U71" s="73"/>
      <c r="V71" s="74"/>
      <c r="W71" s="75"/>
      <c r="X71" s="76"/>
      <c r="Y71" s="77"/>
      <c r="Z71" s="106"/>
      <c r="AA71" s="109"/>
      <c r="AB71" s="110"/>
      <c r="AC71" s="111"/>
      <c r="AD71" s="233"/>
      <c r="AE71" s="234"/>
      <c r="AF71" s="235"/>
    </row>
    <row r="72" spans="1:32" ht="27" customHeight="1" x14ac:dyDescent="0.2">
      <c r="A72" s="16"/>
      <c r="B72" s="124" t="s">
        <v>34</v>
      </c>
      <c r="C72" s="125">
        <v>68</v>
      </c>
      <c r="D72" s="124" t="s">
        <v>102</v>
      </c>
      <c r="E72" s="126"/>
      <c r="F72" s="187"/>
      <c r="G72" s="188"/>
      <c r="H72" s="189"/>
      <c r="I72" s="190">
        <f t="shared" si="0"/>
        <v>0</v>
      </c>
      <c r="J72" s="188"/>
      <c r="K72" s="189"/>
      <c r="L72" s="190">
        <f t="shared" si="1"/>
        <v>0</v>
      </c>
      <c r="M72" s="22"/>
      <c r="N72" s="69"/>
      <c r="O72" s="70"/>
      <c r="P72" s="71"/>
      <c r="Q72" s="31">
        <f t="shared" si="6"/>
        <v>0</v>
      </c>
      <c r="R72" s="72"/>
      <c r="S72" s="71"/>
      <c r="T72" s="31">
        <f t="shared" si="7"/>
        <v>0</v>
      </c>
      <c r="U72" s="73"/>
      <c r="V72" s="74"/>
      <c r="W72" s="75"/>
      <c r="X72" s="76"/>
      <c r="Y72" s="77"/>
      <c r="Z72" s="106"/>
      <c r="AA72" s="109"/>
      <c r="AB72" s="110"/>
      <c r="AC72" s="111"/>
      <c r="AD72" s="236"/>
      <c r="AE72" s="234"/>
      <c r="AF72" s="237"/>
    </row>
    <row r="73" spans="1:32" ht="27" customHeight="1" x14ac:dyDescent="0.2">
      <c r="A73" s="16"/>
      <c r="B73" s="124" t="s">
        <v>34</v>
      </c>
      <c r="C73" s="125">
        <v>69</v>
      </c>
      <c r="D73" s="124" t="s">
        <v>103</v>
      </c>
      <c r="E73" s="126"/>
      <c r="F73" s="187"/>
      <c r="G73" s="188"/>
      <c r="H73" s="189"/>
      <c r="I73" s="190">
        <f t="shared" si="0"/>
        <v>0</v>
      </c>
      <c r="J73" s="188"/>
      <c r="K73" s="189"/>
      <c r="L73" s="190">
        <f t="shared" si="1"/>
        <v>0</v>
      </c>
      <c r="M73" s="22"/>
      <c r="N73" s="69"/>
      <c r="O73" s="70"/>
      <c r="P73" s="71"/>
      <c r="Q73" s="31">
        <f t="shared" si="6"/>
        <v>0</v>
      </c>
      <c r="R73" s="72"/>
      <c r="S73" s="71"/>
      <c r="T73" s="31">
        <f t="shared" si="7"/>
        <v>0</v>
      </c>
      <c r="U73" s="73"/>
      <c r="V73" s="74"/>
      <c r="W73" s="75"/>
      <c r="X73" s="76"/>
      <c r="Y73" s="77"/>
      <c r="Z73" s="106"/>
      <c r="AA73" s="109"/>
      <c r="AB73" s="110"/>
      <c r="AC73" s="111"/>
      <c r="AD73" s="236"/>
      <c r="AE73" s="234"/>
      <c r="AF73" s="235"/>
    </row>
    <row r="74" spans="1:32" ht="27" customHeight="1" x14ac:dyDescent="0.2">
      <c r="A74" s="16"/>
      <c r="B74" s="124" t="s">
        <v>34</v>
      </c>
      <c r="C74" s="125">
        <v>70</v>
      </c>
      <c r="D74" s="127" t="s">
        <v>104</v>
      </c>
      <c r="E74" s="126"/>
      <c r="F74" s="187"/>
      <c r="G74" s="188"/>
      <c r="H74" s="189"/>
      <c r="I74" s="190">
        <f t="shared" si="0"/>
        <v>0</v>
      </c>
      <c r="J74" s="188"/>
      <c r="K74" s="189"/>
      <c r="L74" s="190">
        <f t="shared" si="1"/>
        <v>0</v>
      </c>
      <c r="M74" s="22"/>
      <c r="N74" s="69"/>
      <c r="O74" s="70"/>
      <c r="P74" s="71"/>
      <c r="Q74" s="31">
        <f t="shared" si="6"/>
        <v>0</v>
      </c>
      <c r="R74" s="72"/>
      <c r="S74" s="71"/>
      <c r="T74" s="31">
        <f t="shared" si="7"/>
        <v>0</v>
      </c>
      <c r="U74" s="73"/>
      <c r="V74" s="74"/>
      <c r="W74" s="75"/>
      <c r="X74" s="76"/>
      <c r="Y74" s="77"/>
      <c r="Z74" s="106"/>
      <c r="AA74" s="109"/>
      <c r="AB74" s="110"/>
      <c r="AC74" s="111"/>
      <c r="AD74" s="233"/>
      <c r="AE74" s="234"/>
      <c r="AF74" s="235"/>
    </row>
    <row r="75" spans="1:32" ht="27" customHeight="1" x14ac:dyDescent="0.2">
      <c r="A75" s="16"/>
      <c r="B75" s="124" t="s">
        <v>34</v>
      </c>
      <c r="C75" s="125">
        <v>71</v>
      </c>
      <c r="D75" s="124" t="s">
        <v>105</v>
      </c>
      <c r="E75" s="126"/>
      <c r="F75" s="187"/>
      <c r="G75" s="188"/>
      <c r="H75" s="189"/>
      <c r="I75" s="190">
        <f t="shared" si="0"/>
        <v>0</v>
      </c>
      <c r="J75" s="188"/>
      <c r="K75" s="189"/>
      <c r="L75" s="190">
        <f t="shared" si="1"/>
        <v>0</v>
      </c>
      <c r="M75" s="22"/>
      <c r="N75" s="69"/>
      <c r="O75" s="70"/>
      <c r="P75" s="71"/>
      <c r="Q75" s="31">
        <f t="shared" si="6"/>
        <v>0</v>
      </c>
      <c r="R75" s="72"/>
      <c r="S75" s="71"/>
      <c r="T75" s="31">
        <f t="shared" si="7"/>
        <v>0</v>
      </c>
      <c r="U75" s="73"/>
      <c r="V75" s="74"/>
      <c r="W75" s="75"/>
      <c r="X75" s="76"/>
      <c r="Y75" s="77"/>
      <c r="Z75" s="106"/>
      <c r="AA75" s="109"/>
      <c r="AB75" s="110"/>
      <c r="AC75" s="111"/>
      <c r="AD75" s="236"/>
      <c r="AE75" s="234"/>
      <c r="AF75" s="237"/>
    </row>
    <row r="76" spans="1:32" ht="27" customHeight="1" x14ac:dyDescent="0.2">
      <c r="A76" s="16"/>
      <c r="B76" s="124" t="s">
        <v>34</v>
      </c>
      <c r="C76" s="125">
        <v>72</v>
      </c>
      <c r="D76" s="124" t="s">
        <v>106</v>
      </c>
      <c r="E76" s="126"/>
      <c r="F76" s="187"/>
      <c r="G76" s="188"/>
      <c r="H76" s="189"/>
      <c r="I76" s="190">
        <f t="shared" si="0"/>
        <v>0</v>
      </c>
      <c r="J76" s="188"/>
      <c r="K76" s="189"/>
      <c r="L76" s="190">
        <f t="shared" si="1"/>
        <v>0</v>
      </c>
      <c r="M76" s="22"/>
      <c r="N76" s="69"/>
      <c r="O76" s="70"/>
      <c r="P76" s="71"/>
      <c r="Q76" s="31">
        <f t="shared" si="6"/>
        <v>0</v>
      </c>
      <c r="R76" s="72"/>
      <c r="S76" s="71"/>
      <c r="T76" s="31">
        <f t="shared" si="7"/>
        <v>0</v>
      </c>
      <c r="U76" s="73"/>
      <c r="V76" s="74"/>
      <c r="W76" s="75"/>
      <c r="X76" s="76"/>
      <c r="Y76" s="77"/>
      <c r="Z76" s="106"/>
      <c r="AA76" s="109"/>
      <c r="AB76" s="110"/>
      <c r="AC76" s="111"/>
      <c r="AD76" s="233"/>
      <c r="AE76" s="234"/>
      <c r="AF76" s="235"/>
    </row>
    <row r="77" spans="1:32" ht="27" customHeight="1" x14ac:dyDescent="0.2">
      <c r="A77" s="16"/>
      <c r="B77" s="124" t="s">
        <v>34</v>
      </c>
      <c r="C77" s="125">
        <v>73</v>
      </c>
      <c r="D77" s="124" t="s">
        <v>107</v>
      </c>
      <c r="E77" s="126"/>
      <c r="F77" s="187"/>
      <c r="G77" s="188"/>
      <c r="H77" s="189"/>
      <c r="I77" s="190">
        <f t="shared" si="0"/>
        <v>0</v>
      </c>
      <c r="J77" s="188"/>
      <c r="K77" s="189"/>
      <c r="L77" s="190">
        <f t="shared" si="1"/>
        <v>0</v>
      </c>
      <c r="M77" s="22"/>
      <c r="N77" s="69"/>
      <c r="O77" s="70"/>
      <c r="P77" s="71"/>
      <c r="Q77" s="31">
        <f t="shared" si="6"/>
        <v>0</v>
      </c>
      <c r="R77" s="72"/>
      <c r="S77" s="71"/>
      <c r="T77" s="31">
        <f t="shared" si="7"/>
        <v>0</v>
      </c>
      <c r="U77" s="73"/>
      <c r="V77" s="74"/>
      <c r="W77" s="75"/>
      <c r="X77" s="76"/>
      <c r="Y77" s="77"/>
      <c r="Z77" s="106"/>
      <c r="AA77" s="109"/>
      <c r="AB77" s="110"/>
      <c r="AC77" s="111"/>
      <c r="AD77" s="236"/>
      <c r="AE77" s="234"/>
      <c r="AF77" s="237"/>
    </row>
    <row r="78" spans="1:32" ht="27" customHeight="1" x14ac:dyDescent="0.2">
      <c r="A78" s="16"/>
      <c r="B78" s="124" t="s">
        <v>34</v>
      </c>
      <c r="C78" s="125">
        <v>74</v>
      </c>
      <c r="D78" s="124" t="s">
        <v>108</v>
      </c>
      <c r="E78" s="126"/>
      <c r="F78" s="187"/>
      <c r="G78" s="188"/>
      <c r="H78" s="189"/>
      <c r="I78" s="190">
        <f t="shared" si="0"/>
        <v>0</v>
      </c>
      <c r="J78" s="188"/>
      <c r="K78" s="189"/>
      <c r="L78" s="190">
        <f t="shared" si="1"/>
        <v>0</v>
      </c>
      <c r="M78" s="22"/>
      <c r="N78" s="69"/>
      <c r="O78" s="70"/>
      <c r="P78" s="71"/>
      <c r="Q78" s="31">
        <f t="shared" si="2"/>
        <v>0</v>
      </c>
      <c r="R78" s="72"/>
      <c r="S78" s="71"/>
      <c r="T78" s="31">
        <f t="shared" si="3"/>
        <v>0</v>
      </c>
      <c r="U78" s="73"/>
      <c r="V78" s="74"/>
      <c r="W78" s="75"/>
      <c r="X78" s="76"/>
      <c r="Y78" s="77"/>
      <c r="Z78" s="106"/>
      <c r="AA78" s="109"/>
      <c r="AB78" s="110"/>
      <c r="AC78" s="111"/>
      <c r="AD78" s="233"/>
      <c r="AE78" s="234"/>
      <c r="AF78" s="235"/>
    </row>
    <row r="79" spans="1:32" ht="27" customHeight="1" x14ac:dyDescent="0.2">
      <c r="A79" s="16"/>
      <c r="B79" s="124" t="s">
        <v>34</v>
      </c>
      <c r="C79" s="125">
        <v>75</v>
      </c>
      <c r="D79" s="124" t="s">
        <v>109</v>
      </c>
      <c r="E79" s="126"/>
      <c r="F79" s="187"/>
      <c r="G79" s="188"/>
      <c r="H79" s="189"/>
      <c r="I79" s="190">
        <f t="shared" si="0"/>
        <v>0</v>
      </c>
      <c r="J79" s="188"/>
      <c r="K79" s="189"/>
      <c r="L79" s="190">
        <f t="shared" si="1"/>
        <v>0</v>
      </c>
      <c r="M79" s="22"/>
      <c r="N79" s="69"/>
      <c r="O79" s="70"/>
      <c r="P79" s="71"/>
      <c r="Q79" s="31">
        <f t="shared" si="2"/>
        <v>0</v>
      </c>
      <c r="R79" s="72"/>
      <c r="S79" s="71"/>
      <c r="T79" s="31">
        <f t="shared" si="3"/>
        <v>0</v>
      </c>
      <c r="U79" s="73"/>
      <c r="V79" s="74"/>
      <c r="W79" s="75"/>
      <c r="X79" s="76"/>
      <c r="Y79" s="77"/>
      <c r="Z79" s="106"/>
      <c r="AA79" s="109"/>
      <c r="AB79" s="110"/>
      <c r="AC79" s="111"/>
      <c r="AD79" s="236"/>
      <c r="AE79" s="234"/>
      <c r="AF79" s="237"/>
    </row>
    <row r="80" spans="1:32" ht="27" customHeight="1" x14ac:dyDescent="0.2">
      <c r="A80" s="16"/>
      <c r="B80" s="124" t="s">
        <v>34</v>
      </c>
      <c r="C80" s="125">
        <v>76</v>
      </c>
      <c r="D80" s="124" t="s">
        <v>110</v>
      </c>
      <c r="E80" s="126"/>
      <c r="F80" s="187"/>
      <c r="G80" s="188"/>
      <c r="H80" s="189"/>
      <c r="I80" s="190">
        <f t="shared" si="0"/>
        <v>0</v>
      </c>
      <c r="J80" s="188"/>
      <c r="K80" s="189"/>
      <c r="L80" s="190">
        <f t="shared" si="1"/>
        <v>0</v>
      </c>
      <c r="M80" s="22"/>
      <c r="N80" s="69"/>
      <c r="O80" s="70"/>
      <c r="P80" s="71"/>
      <c r="Q80" s="31">
        <f t="shared" si="2"/>
        <v>0</v>
      </c>
      <c r="R80" s="72"/>
      <c r="S80" s="71"/>
      <c r="T80" s="31">
        <f t="shared" si="3"/>
        <v>0</v>
      </c>
      <c r="U80" s="73"/>
      <c r="V80" s="74"/>
      <c r="W80" s="75"/>
      <c r="X80" s="76"/>
      <c r="Y80" s="77"/>
      <c r="Z80" s="106"/>
      <c r="AA80" s="109"/>
      <c r="AB80" s="110"/>
      <c r="AC80" s="111"/>
      <c r="AD80" s="233"/>
      <c r="AE80" s="234"/>
      <c r="AF80" s="235"/>
    </row>
    <row r="81" spans="1:32" ht="27" customHeight="1" x14ac:dyDescent="0.2">
      <c r="A81" s="16"/>
      <c r="B81" s="124" t="s">
        <v>34</v>
      </c>
      <c r="C81" s="125">
        <v>77</v>
      </c>
      <c r="D81" s="132" t="s">
        <v>111</v>
      </c>
      <c r="E81" s="126"/>
      <c r="F81" s="187"/>
      <c r="G81" s="188"/>
      <c r="H81" s="189"/>
      <c r="I81" s="190">
        <f t="shared" si="0"/>
        <v>0</v>
      </c>
      <c r="J81" s="188"/>
      <c r="K81" s="189"/>
      <c r="L81" s="190">
        <f t="shared" si="1"/>
        <v>0</v>
      </c>
      <c r="M81" s="22"/>
      <c r="N81" s="69"/>
      <c r="O81" s="70"/>
      <c r="P81" s="71"/>
      <c r="Q81" s="31">
        <f t="shared" si="2"/>
        <v>0</v>
      </c>
      <c r="R81" s="72"/>
      <c r="S81" s="71"/>
      <c r="T81" s="31">
        <f t="shared" si="3"/>
        <v>0</v>
      </c>
      <c r="U81" s="73"/>
      <c r="V81" s="74"/>
      <c r="W81" s="75"/>
      <c r="X81" s="76"/>
      <c r="Y81" s="77"/>
      <c r="Z81" s="106"/>
      <c r="AA81" s="109"/>
      <c r="AB81" s="110"/>
      <c r="AC81" s="111"/>
      <c r="AD81" s="236"/>
      <c r="AE81" s="234"/>
      <c r="AF81" s="237"/>
    </row>
    <row r="82" spans="1:32" ht="27" customHeight="1" x14ac:dyDescent="0.2">
      <c r="A82" s="16"/>
      <c r="B82" s="124" t="s">
        <v>34</v>
      </c>
      <c r="C82" s="125">
        <v>78</v>
      </c>
      <c r="D82" s="132" t="s">
        <v>112</v>
      </c>
      <c r="E82" s="126"/>
      <c r="F82" s="187"/>
      <c r="G82" s="188"/>
      <c r="H82" s="189"/>
      <c r="I82" s="190">
        <f t="shared" si="0"/>
        <v>0</v>
      </c>
      <c r="J82" s="188"/>
      <c r="K82" s="189"/>
      <c r="L82" s="190">
        <f t="shared" si="1"/>
        <v>0</v>
      </c>
      <c r="M82" s="22"/>
      <c r="N82" s="69"/>
      <c r="O82" s="70"/>
      <c r="P82" s="71"/>
      <c r="Q82" s="31">
        <f t="shared" si="2"/>
        <v>0</v>
      </c>
      <c r="R82" s="72"/>
      <c r="S82" s="71"/>
      <c r="T82" s="31">
        <f t="shared" si="3"/>
        <v>0</v>
      </c>
      <c r="U82" s="73"/>
      <c r="V82" s="74"/>
      <c r="W82" s="75"/>
      <c r="X82" s="76"/>
      <c r="Y82" s="77"/>
      <c r="Z82" s="106"/>
      <c r="AA82" s="109"/>
      <c r="AB82" s="110"/>
      <c r="AC82" s="111"/>
      <c r="AD82" s="233"/>
      <c r="AE82" s="234"/>
      <c r="AF82" s="235"/>
    </row>
    <row r="83" spans="1:32" ht="27" customHeight="1" x14ac:dyDescent="0.2">
      <c r="A83" s="16"/>
      <c r="B83" s="124" t="s">
        <v>34</v>
      </c>
      <c r="C83" s="125">
        <v>79</v>
      </c>
      <c r="D83" s="138" t="s">
        <v>113</v>
      </c>
      <c r="E83" s="126"/>
      <c r="F83" s="187"/>
      <c r="G83" s="188"/>
      <c r="H83" s="189"/>
      <c r="I83" s="190">
        <f t="shared" si="0"/>
        <v>0</v>
      </c>
      <c r="J83" s="188"/>
      <c r="K83" s="189"/>
      <c r="L83" s="190">
        <f t="shared" si="1"/>
        <v>0</v>
      </c>
      <c r="M83" s="22"/>
      <c r="N83" s="69"/>
      <c r="O83" s="70"/>
      <c r="P83" s="71"/>
      <c r="Q83" s="31">
        <f t="shared" si="2"/>
        <v>0</v>
      </c>
      <c r="R83" s="72"/>
      <c r="S83" s="71"/>
      <c r="T83" s="31">
        <f t="shared" si="3"/>
        <v>0</v>
      </c>
      <c r="U83" s="73"/>
      <c r="V83" s="74"/>
      <c r="W83" s="75"/>
      <c r="X83" s="76"/>
      <c r="Y83" s="77"/>
      <c r="Z83" s="106"/>
      <c r="AA83" s="109"/>
      <c r="AB83" s="110"/>
      <c r="AC83" s="111"/>
      <c r="AD83" s="236"/>
      <c r="AE83" s="234"/>
      <c r="AF83" s="237"/>
    </row>
    <row r="84" spans="1:32" ht="27" customHeight="1" x14ac:dyDescent="0.2">
      <c r="A84" s="16"/>
      <c r="B84" s="124" t="s">
        <v>34</v>
      </c>
      <c r="C84" s="125">
        <v>80</v>
      </c>
      <c r="D84" s="132" t="s">
        <v>114</v>
      </c>
      <c r="E84" s="126"/>
      <c r="F84" s="187"/>
      <c r="G84" s="188"/>
      <c r="H84" s="189"/>
      <c r="I84" s="190">
        <f t="shared" si="0"/>
        <v>0</v>
      </c>
      <c r="J84" s="188"/>
      <c r="K84" s="189"/>
      <c r="L84" s="190">
        <f t="shared" si="1"/>
        <v>0</v>
      </c>
      <c r="M84" s="22"/>
      <c r="N84" s="69"/>
      <c r="O84" s="70"/>
      <c r="P84" s="71"/>
      <c r="Q84" s="31">
        <f t="shared" si="2"/>
        <v>0</v>
      </c>
      <c r="R84" s="72"/>
      <c r="S84" s="71"/>
      <c r="T84" s="31">
        <f t="shared" si="3"/>
        <v>0</v>
      </c>
      <c r="U84" s="73"/>
      <c r="V84" s="74"/>
      <c r="W84" s="75"/>
      <c r="X84" s="76"/>
      <c r="Y84" s="77"/>
      <c r="Z84" s="106"/>
      <c r="AA84" s="109"/>
      <c r="AB84" s="110"/>
      <c r="AC84" s="111"/>
      <c r="AD84" s="236"/>
      <c r="AE84" s="234"/>
      <c r="AF84" s="235"/>
    </row>
    <row r="85" spans="1:32" ht="27" customHeight="1" x14ac:dyDescent="0.2">
      <c r="A85" s="16"/>
      <c r="B85" s="124" t="s">
        <v>34</v>
      </c>
      <c r="C85" s="125">
        <v>81</v>
      </c>
      <c r="D85" s="132" t="s">
        <v>115</v>
      </c>
      <c r="E85" s="126"/>
      <c r="F85" s="187"/>
      <c r="G85" s="188"/>
      <c r="H85" s="189"/>
      <c r="I85" s="190">
        <f t="shared" si="0"/>
        <v>0</v>
      </c>
      <c r="J85" s="188"/>
      <c r="K85" s="189"/>
      <c r="L85" s="190">
        <f t="shared" si="1"/>
        <v>0</v>
      </c>
      <c r="M85" s="22"/>
      <c r="N85" s="69"/>
      <c r="O85" s="70"/>
      <c r="P85" s="71"/>
      <c r="Q85" s="31">
        <f t="shared" si="2"/>
        <v>0</v>
      </c>
      <c r="R85" s="72"/>
      <c r="S85" s="71"/>
      <c r="T85" s="31">
        <f t="shared" si="3"/>
        <v>0</v>
      </c>
      <c r="U85" s="73"/>
      <c r="V85" s="74"/>
      <c r="W85" s="75"/>
      <c r="X85" s="76"/>
      <c r="Y85" s="77"/>
      <c r="Z85" s="106"/>
      <c r="AA85" s="109"/>
      <c r="AB85" s="110"/>
      <c r="AC85" s="111"/>
      <c r="AD85" s="233"/>
      <c r="AE85" s="234"/>
      <c r="AF85" s="235"/>
    </row>
    <row r="86" spans="1:32" ht="27" customHeight="1" x14ac:dyDescent="0.2">
      <c r="A86" s="16"/>
      <c r="B86" s="124" t="s">
        <v>34</v>
      </c>
      <c r="C86" s="125">
        <v>82</v>
      </c>
      <c r="D86" s="132" t="s">
        <v>116</v>
      </c>
      <c r="E86" s="126"/>
      <c r="F86" s="187"/>
      <c r="G86" s="188"/>
      <c r="H86" s="189"/>
      <c r="I86" s="190">
        <f t="shared" si="0"/>
        <v>0</v>
      </c>
      <c r="J86" s="188"/>
      <c r="K86" s="189"/>
      <c r="L86" s="190">
        <f t="shared" si="1"/>
        <v>0</v>
      </c>
      <c r="M86" s="22"/>
      <c r="N86" s="69"/>
      <c r="O86" s="70"/>
      <c r="P86" s="71"/>
      <c r="Q86" s="31">
        <f t="shared" si="2"/>
        <v>0</v>
      </c>
      <c r="R86" s="72"/>
      <c r="S86" s="71"/>
      <c r="T86" s="31">
        <f t="shared" si="3"/>
        <v>0</v>
      </c>
      <c r="U86" s="73"/>
      <c r="V86" s="74"/>
      <c r="W86" s="75"/>
      <c r="X86" s="76"/>
      <c r="Y86" s="77"/>
      <c r="Z86" s="106"/>
      <c r="AA86" s="109"/>
      <c r="AB86" s="110"/>
      <c r="AC86" s="111"/>
      <c r="AD86" s="236"/>
      <c r="AE86" s="234"/>
      <c r="AF86" s="237"/>
    </row>
    <row r="87" spans="1:32" ht="27" customHeight="1" x14ac:dyDescent="0.2">
      <c r="A87" s="16"/>
      <c r="B87" s="124" t="s">
        <v>34</v>
      </c>
      <c r="C87" s="125">
        <v>83</v>
      </c>
      <c r="D87" s="132" t="s">
        <v>117</v>
      </c>
      <c r="E87" s="126"/>
      <c r="F87" s="187"/>
      <c r="G87" s="188"/>
      <c r="H87" s="189"/>
      <c r="I87" s="190">
        <f t="shared" si="0"/>
        <v>0</v>
      </c>
      <c r="J87" s="188"/>
      <c r="K87" s="189"/>
      <c r="L87" s="190">
        <f t="shared" si="1"/>
        <v>0</v>
      </c>
      <c r="M87" s="22"/>
      <c r="N87" s="69"/>
      <c r="O87" s="70"/>
      <c r="P87" s="71"/>
      <c r="Q87" s="31">
        <f t="shared" si="2"/>
        <v>0</v>
      </c>
      <c r="R87" s="72"/>
      <c r="S87" s="71"/>
      <c r="T87" s="31">
        <f t="shared" si="3"/>
        <v>0</v>
      </c>
      <c r="U87" s="73"/>
      <c r="V87" s="74"/>
      <c r="W87" s="75"/>
      <c r="X87" s="76"/>
      <c r="Y87" s="77"/>
      <c r="Z87" s="106"/>
      <c r="AA87" s="109"/>
      <c r="AB87" s="110"/>
      <c r="AC87" s="111"/>
      <c r="AD87" s="233"/>
      <c r="AE87" s="234"/>
      <c r="AF87" s="235"/>
    </row>
    <row r="88" spans="1:32" ht="27" customHeight="1" x14ac:dyDescent="0.2">
      <c r="A88" s="16"/>
      <c r="B88" s="268" t="s">
        <v>435</v>
      </c>
      <c r="C88" s="269">
        <v>84</v>
      </c>
      <c r="D88" s="270" t="s">
        <v>436</v>
      </c>
      <c r="E88" s="126"/>
      <c r="F88" s="187"/>
      <c r="G88" s="188"/>
      <c r="H88" s="189"/>
      <c r="I88" s="190"/>
      <c r="J88" s="188"/>
      <c r="K88" s="189"/>
      <c r="L88" s="190"/>
      <c r="M88" s="22"/>
      <c r="N88" s="69"/>
      <c r="O88" s="70"/>
      <c r="P88" s="71"/>
      <c r="Q88" s="31"/>
      <c r="R88" s="72"/>
      <c r="S88" s="71"/>
      <c r="T88" s="31"/>
      <c r="U88" s="73"/>
      <c r="V88" s="74"/>
      <c r="W88" s="75"/>
      <c r="X88" s="76"/>
      <c r="Y88" s="77"/>
      <c r="Z88" s="106"/>
      <c r="AA88" s="109"/>
      <c r="AB88" s="110"/>
      <c r="AC88" s="111"/>
      <c r="AD88" s="236"/>
      <c r="AE88" s="234"/>
      <c r="AF88" s="237"/>
    </row>
    <row r="89" spans="1:32" ht="27" customHeight="1" x14ac:dyDescent="0.2">
      <c r="A89" s="16"/>
      <c r="B89" s="268" t="s">
        <v>435</v>
      </c>
      <c r="C89" s="269">
        <v>85</v>
      </c>
      <c r="D89" s="270" t="s">
        <v>438</v>
      </c>
      <c r="E89" s="126"/>
      <c r="F89" s="187"/>
      <c r="G89" s="188"/>
      <c r="H89" s="189"/>
      <c r="I89" s="190"/>
      <c r="J89" s="188"/>
      <c r="K89" s="189"/>
      <c r="L89" s="190"/>
      <c r="M89" s="22"/>
      <c r="N89" s="69"/>
      <c r="O89" s="70"/>
      <c r="P89" s="71"/>
      <c r="Q89" s="31"/>
      <c r="R89" s="72"/>
      <c r="S89" s="71"/>
      <c r="T89" s="31"/>
      <c r="U89" s="73"/>
      <c r="V89" s="74"/>
      <c r="W89" s="75"/>
      <c r="X89" s="76"/>
      <c r="Y89" s="77"/>
      <c r="Z89" s="106"/>
      <c r="AA89" s="109"/>
      <c r="AB89" s="110"/>
      <c r="AC89" s="111"/>
      <c r="AD89" s="236"/>
      <c r="AE89" s="234"/>
      <c r="AF89" s="237"/>
    </row>
    <row r="90" spans="1:32" ht="27" customHeight="1" x14ac:dyDescent="0.2">
      <c r="A90" s="16"/>
      <c r="B90" s="268" t="s">
        <v>435</v>
      </c>
      <c r="C90" s="269">
        <v>86</v>
      </c>
      <c r="D90" s="270" t="s">
        <v>440</v>
      </c>
      <c r="E90" s="126"/>
      <c r="F90" s="187"/>
      <c r="G90" s="188"/>
      <c r="H90" s="189"/>
      <c r="I90" s="190"/>
      <c r="J90" s="188"/>
      <c r="K90" s="189"/>
      <c r="L90" s="190"/>
      <c r="M90" s="22"/>
      <c r="N90" s="69"/>
      <c r="O90" s="70"/>
      <c r="P90" s="71"/>
      <c r="Q90" s="31"/>
      <c r="R90" s="72"/>
      <c r="S90" s="71"/>
      <c r="T90" s="31"/>
      <c r="U90" s="73"/>
      <c r="V90" s="74"/>
      <c r="W90" s="75"/>
      <c r="X90" s="76"/>
      <c r="Y90" s="77"/>
      <c r="Z90" s="106"/>
      <c r="AA90" s="109"/>
      <c r="AB90" s="110"/>
      <c r="AC90" s="111"/>
      <c r="AD90" s="236"/>
      <c r="AE90" s="234"/>
      <c r="AF90" s="237"/>
    </row>
    <row r="91" spans="1:32" ht="27" customHeight="1" x14ac:dyDescent="0.2">
      <c r="A91" s="16"/>
      <c r="B91" s="268" t="s">
        <v>435</v>
      </c>
      <c r="C91" s="269">
        <v>87</v>
      </c>
      <c r="D91" s="270" t="s">
        <v>441</v>
      </c>
      <c r="E91" s="126"/>
      <c r="F91" s="187"/>
      <c r="G91" s="188"/>
      <c r="H91" s="189"/>
      <c r="I91" s="190"/>
      <c r="J91" s="188"/>
      <c r="K91" s="189"/>
      <c r="L91" s="190"/>
      <c r="M91" s="22"/>
      <c r="N91" s="69"/>
      <c r="O91" s="70"/>
      <c r="P91" s="71"/>
      <c r="Q91" s="31"/>
      <c r="R91" s="72"/>
      <c r="S91" s="71"/>
      <c r="T91" s="31"/>
      <c r="U91" s="73"/>
      <c r="V91" s="74"/>
      <c r="W91" s="75"/>
      <c r="X91" s="76"/>
      <c r="Y91" s="77"/>
      <c r="Z91" s="106"/>
      <c r="AA91" s="109"/>
      <c r="AB91" s="110"/>
      <c r="AC91" s="111"/>
      <c r="AD91" s="236"/>
      <c r="AE91" s="234"/>
      <c r="AF91" s="237"/>
    </row>
    <row r="92" spans="1:32" ht="27" customHeight="1" x14ac:dyDescent="0.2">
      <c r="A92" s="16"/>
      <c r="B92" s="268" t="s">
        <v>435</v>
      </c>
      <c r="C92" s="269">
        <v>88</v>
      </c>
      <c r="D92" s="270" t="s">
        <v>442</v>
      </c>
      <c r="E92" s="126"/>
      <c r="F92" s="187"/>
      <c r="G92" s="188"/>
      <c r="H92" s="189"/>
      <c r="I92" s="190"/>
      <c r="J92" s="188"/>
      <c r="K92" s="189"/>
      <c r="L92" s="190"/>
      <c r="M92" s="22"/>
      <c r="N92" s="69"/>
      <c r="O92" s="70"/>
      <c r="P92" s="71"/>
      <c r="Q92" s="31"/>
      <c r="R92" s="72"/>
      <c r="S92" s="71"/>
      <c r="T92" s="31"/>
      <c r="U92" s="73"/>
      <c r="V92" s="74"/>
      <c r="W92" s="75"/>
      <c r="X92" s="76"/>
      <c r="Y92" s="77"/>
      <c r="Z92" s="106"/>
      <c r="AA92" s="109"/>
      <c r="AB92" s="110"/>
      <c r="AC92" s="111"/>
      <c r="AD92" s="236"/>
      <c r="AE92" s="234"/>
      <c r="AF92" s="237"/>
    </row>
    <row r="93" spans="1:32" ht="27" customHeight="1" x14ac:dyDescent="0.2">
      <c r="A93" s="16"/>
      <c r="B93" s="268" t="s">
        <v>435</v>
      </c>
      <c r="C93" s="269">
        <v>89</v>
      </c>
      <c r="D93" s="270" t="s">
        <v>443</v>
      </c>
      <c r="E93" s="126"/>
      <c r="F93" s="187"/>
      <c r="G93" s="188"/>
      <c r="H93" s="189"/>
      <c r="I93" s="190"/>
      <c r="J93" s="188"/>
      <c r="K93" s="189"/>
      <c r="L93" s="190"/>
      <c r="M93" s="22"/>
      <c r="N93" s="69"/>
      <c r="O93" s="70"/>
      <c r="P93" s="71"/>
      <c r="Q93" s="31"/>
      <c r="R93" s="72"/>
      <c r="S93" s="71"/>
      <c r="T93" s="31"/>
      <c r="U93" s="73"/>
      <c r="V93" s="74"/>
      <c r="W93" s="75"/>
      <c r="X93" s="76"/>
      <c r="Y93" s="77"/>
      <c r="Z93" s="106"/>
      <c r="AA93" s="109"/>
      <c r="AB93" s="110"/>
      <c r="AC93" s="111"/>
      <c r="AD93" s="236"/>
      <c r="AE93" s="234"/>
      <c r="AF93" s="237"/>
    </row>
    <row r="94" spans="1:32" ht="27" customHeight="1" x14ac:dyDescent="0.2">
      <c r="A94" s="16"/>
      <c r="B94" s="268" t="s">
        <v>435</v>
      </c>
      <c r="C94" s="269">
        <v>90</v>
      </c>
      <c r="D94" s="270" t="s">
        <v>445</v>
      </c>
      <c r="E94" s="126"/>
      <c r="F94" s="187"/>
      <c r="G94" s="188"/>
      <c r="H94" s="189"/>
      <c r="I94" s="190"/>
      <c r="J94" s="188"/>
      <c r="K94" s="189"/>
      <c r="L94" s="190"/>
      <c r="M94" s="22"/>
      <c r="N94" s="69"/>
      <c r="O94" s="70"/>
      <c r="P94" s="71"/>
      <c r="Q94" s="31"/>
      <c r="R94" s="72"/>
      <c r="S94" s="71"/>
      <c r="T94" s="31"/>
      <c r="U94" s="73"/>
      <c r="V94" s="74"/>
      <c r="W94" s="75"/>
      <c r="X94" s="76"/>
      <c r="Y94" s="77"/>
      <c r="Z94" s="106"/>
      <c r="AA94" s="109"/>
      <c r="AB94" s="110"/>
      <c r="AC94" s="111"/>
      <c r="AD94" s="236"/>
      <c r="AE94" s="234"/>
      <c r="AF94" s="237"/>
    </row>
    <row r="95" spans="1:32" ht="27" customHeight="1" x14ac:dyDescent="0.2">
      <c r="A95" s="16"/>
      <c r="B95" s="268" t="s">
        <v>435</v>
      </c>
      <c r="C95" s="269">
        <v>91</v>
      </c>
      <c r="D95" s="270" t="s">
        <v>447</v>
      </c>
      <c r="E95" s="126"/>
      <c r="F95" s="187"/>
      <c r="G95" s="188"/>
      <c r="H95" s="189"/>
      <c r="I95" s="190"/>
      <c r="J95" s="188"/>
      <c r="K95" s="189"/>
      <c r="L95" s="190"/>
      <c r="M95" s="22"/>
      <c r="N95" s="69"/>
      <c r="O95" s="70"/>
      <c r="P95" s="71"/>
      <c r="Q95" s="31"/>
      <c r="R95" s="72"/>
      <c r="S95" s="71"/>
      <c r="T95" s="31"/>
      <c r="U95" s="73"/>
      <c r="V95" s="74"/>
      <c r="W95" s="75"/>
      <c r="X95" s="76"/>
      <c r="Y95" s="77"/>
      <c r="Z95" s="106"/>
      <c r="AA95" s="109"/>
      <c r="AB95" s="110"/>
      <c r="AC95" s="111"/>
      <c r="AD95" s="236"/>
      <c r="AE95" s="234"/>
      <c r="AF95" s="237"/>
    </row>
    <row r="96" spans="1:32" ht="27" customHeight="1" x14ac:dyDescent="0.2">
      <c r="A96" s="16"/>
      <c r="B96" s="268" t="s">
        <v>435</v>
      </c>
      <c r="C96" s="269">
        <v>92</v>
      </c>
      <c r="D96" s="270" t="s">
        <v>448</v>
      </c>
      <c r="E96" s="126"/>
      <c r="F96" s="187"/>
      <c r="G96" s="188"/>
      <c r="H96" s="189"/>
      <c r="I96" s="190"/>
      <c r="J96" s="188"/>
      <c r="K96" s="189"/>
      <c r="L96" s="190"/>
      <c r="M96" s="22"/>
      <c r="N96" s="69"/>
      <c r="O96" s="70"/>
      <c r="P96" s="71"/>
      <c r="Q96" s="31"/>
      <c r="R96" s="72"/>
      <c r="S96" s="71"/>
      <c r="T96" s="31"/>
      <c r="U96" s="73"/>
      <c r="V96" s="74"/>
      <c r="W96" s="75"/>
      <c r="X96" s="76"/>
      <c r="Y96" s="77"/>
      <c r="Z96" s="106"/>
      <c r="AA96" s="109"/>
      <c r="AB96" s="110"/>
      <c r="AC96" s="111"/>
      <c r="AD96" s="236"/>
      <c r="AE96" s="234"/>
      <c r="AF96" s="237"/>
    </row>
    <row r="97" spans="1:32" ht="27" customHeight="1" x14ac:dyDescent="0.2">
      <c r="A97" s="16"/>
      <c r="B97" s="268" t="s">
        <v>435</v>
      </c>
      <c r="C97" s="269">
        <v>93</v>
      </c>
      <c r="D97" s="270" t="s">
        <v>449</v>
      </c>
      <c r="E97" s="126"/>
      <c r="F97" s="187"/>
      <c r="G97" s="188"/>
      <c r="H97" s="189"/>
      <c r="I97" s="190"/>
      <c r="J97" s="188"/>
      <c r="K97" s="189"/>
      <c r="L97" s="190"/>
      <c r="M97" s="22"/>
      <c r="N97" s="69"/>
      <c r="O97" s="70"/>
      <c r="P97" s="71"/>
      <c r="Q97" s="31"/>
      <c r="R97" s="72"/>
      <c r="S97" s="71"/>
      <c r="T97" s="31"/>
      <c r="U97" s="73"/>
      <c r="V97" s="74"/>
      <c r="W97" s="75"/>
      <c r="X97" s="76"/>
      <c r="Y97" s="77"/>
      <c r="Z97" s="106"/>
      <c r="AA97" s="109"/>
      <c r="AB97" s="110"/>
      <c r="AC97" s="111"/>
      <c r="AD97" s="236"/>
      <c r="AE97" s="234"/>
      <c r="AF97" s="237"/>
    </row>
    <row r="98" spans="1:32" ht="27" customHeight="1" x14ac:dyDescent="0.2">
      <c r="A98" s="16"/>
      <c r="B98" s="93" t="s">
        <v>435</v>
      </c>
      <c r="C98" s="89">
        <v>94</v>
      </c>
      <c r="D98" s="94" t="s">
        <v>450</v>
      </c>
      <c r="E98" s="59"/>
      <c r="F98" s="26"/>
      <c r="G98" s="27"/>
      <c r="H98" s="28"/>
      <c r="I98" s="31"/>
      <c r="J98" s="29"/>
      <c r="K98" s="30"/>
      <c r="L98" s="31"/>
      <c r="M98" s="22"/>
      <c r="N98" s="69"/>
      <c r="O98" s="70"/>
      <c r="P98" s="71"/>
      <c r="Q98" s="31">
        <f t="shared" si="2"/>
        <v>0</v>
      </c>
      <c r="R98" s="72"/>
      <c r="S98" s="71"/>
      <c r="T98" s="31">
        <f t="shared" si="3"/>
        <v>0</v>
      </c>
      <c r="U98" s="73"/>
      <c r="V98" s="74"/>
      <c r="W98" s="75"/>
      <c r="X98" s="76"/>
      <c r="Y98" s="77"/>
      <c r="Z98" s="106"/>
      <c r="AA98" s="109"/>
      <c r="AB98" s="110"/>
      <c r="AC98" s="111"/>
      <c r="AD98" s="236"/>
      <c r="AE98" s="234"/>
      <c r="AF98" s="237"/>
    </row>
    <row r="99" spans="1:32" ht="27" customHeight="1" thickBot="1" x14ac:dyDescent="0.25">
      <c r="A99" s="16"/>
      <c r="B99" s="119" t="s">
        <v>435</v>
      </c>
      <c r="C99" s="119">
        <v>95</v>
      </c>
      <c r="D99" s="120" t="s">
        <v>451</v>
      </c>
      <c r="E99" s="82"/>
      <c r="F99" s="83"/>
      <c r="G99" s="84"/>
      <c r="H99" s="85"/>
      <c r="I99" s="86"/>
      <c r="J99" s="87"/>
      <c r="K99" s="85"/>
      <c r="L99" s="86"/>
      <c r="M99" s="22"/>
      <c r="N99" s="32"/>
      <c r="O99" s="46"/>
      <c r="P99" s="47"/>
      <c r="Q99" s="50">
        <f t="shared" si="2"/>
        <v>0</v>
      </c>
      <c r="R99" s="48"/>
      <c r="S99" s="49"/>
      <c r="T99" s="50">
        <f t="shared" si="3"/>
        <v>0</v>
      </c>
      <c r="U99" s="24"/>
      <c r="V99" s="25"/>
      <c r="W99" s="64"/>
      <c r="X99" s="56"/>
      <c r="Y99" s="57"/>
      <c r="Z99" s="107"/>
      <c r="AA99" s="56"/>
      <c r="AB99" s="57"/>
      <c r="AC99" s="112"/>
      <c r="AD99" s="241"/>
      <c r="AE99" s="242"/>
      <c r="AF99" s="243"/>
    </row>
    <row r="100" spans="1:32" ht="15" customHeight="1" x14ac:dyDescent="0.2">
      <c r="B100" t="s">
        <v>20</v>
      </c>
      <c r="D100" s="2">
        <f>COUNTA(D5:D99)</f>
        <v>95</v>
      </c>
      <c r="E100" s="60">
        <f>COUNTIF(E5:E99,1)</f>
        <v>0</v>
      </c>
      <c r="F100" s="15">
        <f>SUM(F5:F99)</f>
        <v>17</v>
      </c>
      <c r="G100" s="15">
        <f>SUM(G5:G99)</f>
        <v>163</v>
      </c>
      <c r="H100" s="15">
        <f>SUM(H5:H99)</f>
        <v>2954223</v>
      </c>
      <c r="I100" s="18">
        <f>IF(AND(G100&gt;0,H100&gt;0),H100/G100,0)</f>
        <v>18124.067484662577</v>
      </c>
      <c r="J100" s="15">
        <f>SUM(J5:J99)</f>
        <v>19010.39</v>
      </c>
      <c r="K100" s="15">
        <f>SUM(K5:K99)</f>
        <v>2954223</v>
      </c>
      <c r="L100" s="18">
        <f>IF(AND(J100&gt;0,K100&gt;0),K100/J100,0)</f>
        <v>155.40044154801663</v>
      </c>
      <c r="M100" s="18"/>
      <c r="N100" s="15">
        <f>SUM(N5:N99)</f>
        <v>12</v>
      </c>
      <c r="O100" s="15">
        <f>SUM(O5:O99)</f>
        <v>160</v>
      </c>
      <c r="P100" s="15">
        <f>SUM(P5:P99)</f>
        <v>3095170</v>
      </c>
      <c r="Q100" s="18">
        <f>IF(AND(O100&gt;0,P100&gt;0),P100/O100,0)</f>
        <v>19344.8125</v>
      </c>
      <c r="R100" s="15">
        <f>SUM(R5:R99)</f>
        <v>12536</v>
      </c>
      <c r="S100" s="15">
        <f>SUM(S5:S99)</f>
        <v>3095170</v>
      </c>
      <c r="T100" s="18">
        <f>IF(AND(R100&gt;0,S100&gt;0),S100/R100,0)</f>
        <v>246.90252074026802</v>
      </c>
    </row>
    <row r="101" spans="1:32" ht="15" customHeight="1" x14ac:dyDescent="0.2">
      <c r="E101" s="60">
        <f>COUNTIF(E5:E99,2)</f>
        <v>2</v>
      </c>
    </row>
    <row r="102" spans="1:32" ht="15" customHeight="1" x14ac:dyDescent="0.2">
      <c r="E102" s="60">
        <f>COUNTIF(E5:E99,3)</f>
        <v>0</v>
      </c>
      <c r="F102" s="15">
        <f>COUNTA(F5:F99)</f>
        <v>3</v>
      </c>
      <c r="N102" s="15">
        <f>COUNTA(N5:N99)</f>
        <v>2</v>
      </c>
    </row>
    <row r="103" spans="1:32" ht="15" customHeight="1" x14ac:dyDescent="0.2">
      <c r="E103" s="60">
        <f>COUNTIF(E5:E99,4)</f>
        <v>0</v>
      </c>
    </row>
    <row r="104" spans="1:32" ht="15" customHeight="1" x14ac:dyDescent="0.2">
      <c r="E104" s="60">
        <f>COUNTIF(E5:E99,5)</f>
        <v>2</v>
      </c>
    </row>
    <row r="105" spans="1:32" ht="15" customHeight="1" x14ac:dyDescent="0.2">
      <c r="E105" s="60">
        <f>COUNTIF(E5:E99,6)</f>
        <v>0</v>
      </c>
    </row>
    <row r="106" spans="1:32" ht="15" customHeight="1" x14ac:dyDescent="0.2"/>
    <row r="107" spans="1:32" ht="15" customHeight="1" x14ac:dyDescent="0.2"/>
    <row r="108" spans="1:32" ht="15" customHeight="1" x14ac:dyDescent="0.2"/>
    <row r="109" spans="1:32" ht="15" customHeight="1" x14ac:dyDescent="0.2"/>
    <row r="110" spans="1:32" ht="15" customHeight="1" x14ac:dyDescent="0.2"/>
    <row r="111" spans="1:32" ht="15" customHeight="1" x14ac:dyDescent="0.2"/>
    <row r="112" spans="1:3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</sheetData>
  <autoFilter ref="A1:L761" xr:uid="{00000000-0009-0000-0000-000004000000}"/>
  <mergeCells count="22">
    <mergeCell ref="A2:A4"/>
    <mergeCell ref="B2:B4"/>
    <mergeCell ref="C2:D4"/>
    <mergeCell ref="F2:L2"/>
    <mergeCell ref="N2:T2"/>
    <mergeCell ref="E2:E4"/>
    <mergeCell ref="G3:I3"/>
    <mergeCell ref="J3:L3"/>
    <mergeCell ref="O3:Q3"/>
    <mergeCell ref="R3:T3"/>
    <mergeCell ref="AA2:AA4"/>
    <mergeCell ref="U2:U4"/>
    <mergeCell ref="Y2:Y4"/>
    <mergeCell ref="Z2:Z4"/>
    <mergeCell ref="V2:V4"/>
    <mergeCell ref="W2:W4"/>
    <mergeCell ref="X2:X4"/>
    <mergeCell ref="AD2:AF2"/>
    <mergeCell ref="AD3:AE3"/>
    <mergeCell ref="AF3:AF4"/>
    <mergeCell ref="AB2:AB4"/>
    <mergeCell ref="AC2:AC4"/>
  </mergeCells>
  <phoneticPr fontId="2"/>
  <dataValidations count="2">
    <dataValidation imeMode="on" allowBlank="1" showInputMessage="1" showErrorMessage="1" sqref="D99 D55:D64" xr:uid="{00000000-0002-0000-0400-000000000000}"/>
    <dataValidation type="list" allowBlank="1" showInputMessage="1" showErrorMessage="1" sqref="AD5:AD99 AF5:AF99" xr:uid="{00000000-0002-0000-0400-000001000000}">
      <formula1>"○"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40" orientation="landscape" horizontalDpi="300" verticalDpi="300" r:id="rId1"/>
  <headerFooter alignWithMargins="0"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AH1041"/>
  <sheetViews>
    <sheetView view="pageBreakPreview" topLeftCell="L1" zoomScale="90" zoomScaleNormal="100" zoomScaleSheetLayoutView="90" workbookViewId="0">
      <pane ySplit="4" topLeftCell="A5" activePane="bottomLeft" state="frozen"/>
      <selection activeCell="B1" sqref="B1"/>
      <selection pane="bottomLeft" activeCell="X241" sqref="X241"/>
    </sheetView>
  </sheetViews>
  <sheetFormatPr defaultColWidth="9" defaultRowHeight="13.2" x14ac:dyDescent="0.2"/>
  <cols>
    <col min="1" max="1" width="4.6640625" style="4" hidden="1" customWidth="1"/>
    <col min="2" max="2" width="8.33203125" style="1" customWidth="1"/>
    <col min="3" max="3" width="4.44140625" style="1" bestFit="1" customWidth="1"/>
    <col min="4" max="4" width="38.6640625" style="2" customWidth="1"/>
    <col min="5" max="5" width="9.33203125" style="60" bestFit="1" customWidth="1"/>
    <col min="6" max="6" width="6.77734375" style="15" customWidth="1"/>
    <col min="7" max="8" width="13.33203125" style="15" customWidth="1"/>
    <col min="9" max="9" width="13.33203125" style="3" customWidth="1"/>
    <col min="10" max="10" width="13" style="3" customWidth="1"/>
    <col min="11" max="11" width="12.21875" style="3" customWidth="1"/>
    <col min="12" max="12" width="13" style="3" customWidth="1"/>
    <col min="13" max="13" width="3.109375" style="3" customWidth="1"/>
    <col min="14" max="14" width="6.77734375" style="15" customWidth="1"/>
    <col min="15" max="16" width="13.33203125" style="15" customWidth="1"/>
    <col min="17" max="17" width="13.33203125" style="3" customWidth="1"/>
    <col min="18" max="18" width="13" style="3" customWidth="1"/>
    <col min="19" max="19" width="12.21875" style="3" customWidth="1"/>
    <col min="20" max="20" width="13" style="3" customWidth="1"/>
    <col min="21" max="22" width="7.88671875" style="1" customWidth="1"/>
    <col min="23" max="29" width="11.6640625" style="1" customWidth="1"/>
    <col min="30" max="30" width="9" style="1"/>
    <col min="31" max="31" width="16.44140625" style="1" customWidth="1"/>
    <col min="32" max="16384" width="9" style="1"/>
  </cols>
  <sheetData>
    <row r="1" spans="1:32" ht="13.5" customHeight="1" thickBot="1" x14ac:dyDescent="0.25">
      <c r="E1" s="58"/>
    </row>
    <row r="2" spans="1:32" ht="16.5" customHeight="1" thickBot="1" x14ac:dyDescent="0.25">
      <c r="A2" s="343"/>
      <c r="B2" s="345" t="s">
        <v>3</v>
      </c>
      <c r="C2" s="345" t="s">
        <v>18</v>
      </c>
      <c r="D2" s="346"/>
      <c r="E2" s="345" t="s">
        <v>26</v>
      </c>
      <c r="F2" s="356" t="s">
        <v>28</v>
      </c>
      <c r="G2" s="357"/>
      <c r="H2" s="357"/>
      <c r="I2" s="357"/>
      <c r="J2" s="357"/>
      <c r="K2" s="357"/>
      <c r="L2" s="357"/>
      <c r="M2" s="17"/>
      <c r="N2" s="356" t="s">
        <v>29</v>
      </c>
      <c r="O2" s="357"/>
      <c r="P2" s="357"/>
      <c r="Q2" s="357"/>
      <c r="R2" s="357"/>
      <c r="S2" s="357"/>
      <c r="T2" s="358"/>
      <c r="U2" s="359" t="s">
        <v>7</v>
      </c>
      <c r="V2" s="359" t="s">
        <v>1</v>
      </c>
      <c r="W2" s="348" t="s">
        <v>19</v>
      </c>
      <c r="X2" s="326" t="s">
        <v>23</v>
      </c>
      <c r="Y2" s="320" t="s">
        <v>24</v>
      </c>
      <c r="Z2" s="333" t="s">
        <v>25</v>
      </c>
      <c r="AA2" s="326" t="s">
        <v>27</v>
      </c>
      <c r="AB2" s="320" t="s">
        <v>427</v>
      </c>
      <c r="AC2" s="323" t="s">
        <v>428</v>
      </c>
      <c r="AD2" s="336" t="s">
        <v>429</v>
      </c>
      <c r="AE2" s="337"/>
      <c r="AF2" s="338"/>
    </row>
    <row r="3" spans="1:32" ht="16.5" customHeight="1" x14ac:dyDescent="0.2">
      <c r="A3" s="344"/>
      <c r="B3" s="345"/>
      <c r="C3" s="347"/>
      <c r="D3" s="346"/>
      <c r="E3" s="345"/>
      <c r="F3" s="19"/>
      <c r="G3" s="351" t="s">
        <v>17</v>
      </c>
      <c r="H3" s="352"/>
      <c r="I3" s="353"/>
      <c r="J3" s="354" t="s">
        <v>16</v>
      </c>
      <c r="K3" s="354"/>
      <c r="L3" s="355"/>
      <c r="M3" s="21"/>
      <c r="N3" s="19"/>
      <c r="O3" s="351" t="s">
        <v>17</v>
      </c>
      <c r="P3" s="352"/>
      <c r="Q3" s="353"/>
      <c r="R3" s="354" t="s">
        <v>16</v>
      </c>
      <c r="S3" s="354"/>
      <c r="T3" s="355"/>
      <c r="U3" s="360"/>
      <c r="V3" s="349"/>
      <c r="W3" s="349"/>
      <c r="X3" s="327"/>
      <c r="Y3" s="321"/>
      <c r="Z3" s="334"/>
      <c r="AA3" s="327"/>
      <c r="AB3" s="329"/>
      <c r="AC3" s="331"/>
      <c r="AD3" s="339" t="s">
        <v>430</v>
      </c>
      <c r="AE3" s="340"/>
      <c r="AF3" s="341" t="s">
        <v>431</v>
      </c>
    </row>
    <row r="4" spans="1:32" s="4" customFormat="1" ht="16.5" customHeight="1" thickBot="1" x14ac:dyDescent="0.25">
      <c r="A4" s="301"/>
      <c r="B4" s="345"/>
      <c r="C4" s="346"/>
      <c r="D4" s="346"/>
      <c r="E4" s="345"/>
      <c r="F4" s="33" t="s">
        <v>2</v>
      </c>
      <c r="G4" s="34" t="s">
        <v>0</v>
      </c>
      <c r="H4" s="35" t="s">
        <v>6</v>
      </c>
      <c r="I4" s="36" t="s">
        <v>5</v>
      </c>
      <c r="J4" s="37" t="s">
        <v>0</v>
      </c>
      <c r="K4" s="38" t="s">
        <v>6</v>
      </c>
      <c r="L4" s="39" t="s">
        <v>5</v>
      </c>
      <c r="M4" s="21"/>
      <c r="N4" s="33" t="s">
        <v>2</v>
      </c>
      <c r="O4" s="34" t="s">
        <v>0</v>
      </c>
      <c r="P4" s="35" t="s">
        <v>6</v>
      </c>
      <c r="Q4" s="36" t="s">
        <v>5</v>
      </c>
      <c r="R4" s="37" t="s">
        <v>0</v>
      </c>
      <c r="S4" s="38" t="s">
        <v>6</v>
      </c>
      <c r="T4" s="39" t="s">
        <v>5</v>
      </c>
      <c r="U4" s="361"/>
      <c r="V4" s="350"/>
      <c r="W4" s="350"/>
      <c r="X4" s="328"/>
      <c r="Y4" s="322"/>
      <c r="Z4" s="335"/>
      <c r="AA4" s="328"/>
      <c r="AB4" s="330"/>
      <c r="AC4" s="332"/>
      <c r="AD4" s="228" t="s">
        <v>432</v>
      </c>
      <c r="AE4" s="229" t="s">
        <v>433</v>
      </c>
      <c r="AF4" s="342"/>
    </row>
    <row r="5" spans="1:32" ht="27" customHeight="1" thickTop="1" thickBot="1" x14ac:dyDescent="0.25">
      <c r="A5" s="16"/>
      <c r="B5" s="121" t="s">
        <v>131</v>
      </c>
      <c r="C5" s="121">
        <v>1</v>
      </c>
      <c r="D5" s="289" t="s">
        <v>132</v>
      </c>
      <c r="E5" s="191">
        <v>2</v>
      </c>
      <c r="F5" s="205">
        <v>20</v>
      </c>
      <c r="G5" s="145">
        <v>229</v>
      </c>
      <c r="H5" s="146">
        <v>3712712</v>
      </c>
      <c r="I5" s="206">
        <f t="shared" ref="I5:I30" si="0">IF(AND(G5&gt;0,H5&gt;0),H5/G5,0)</f>
        <v>16212.716157205241</v>
      </c>
      <c r="J5" s="145">
        <v>12399</v>
      </c>
      <c r="K5" s="146">
        <v>3712712</v>
      </c>
      <c r="L5" s="206">
        <f t="shared" ref="L5:L30" si="1">IF(AND(J5&gt;0,K5&gt;0),K5/J5,0)</f>
        <v>299.43640616178726</v>
      </c>
      <c r="M5" s="22"/>
      <c r="N5" s="40">
        <v>20</v>
      </c>
      <c r="O5" s="41">
        <v>237</v>
      </c>
      <c r="P5" s="42">
        <v>3727805</v>
      </c>
      <c r="Q5" s="31">
        <f>IF(AND(O5&gt;0,P5&gt;0),P5/O5,0)</f>
        <v>15729.135021097047</v>
      </c>
      <c r="R5" s="43">
        <v>12853</v>
      </c>
      <c r="S5" s="42">
        <f>P5</f>
        <v>3727805</v>
      </c>
      <c r="T5" s="31">
        <f>IF(AND(R5&gt;0,S5&gt;0),S5/R5,0)</f>
        <v>290.03384423869915</v>
      </c>
      <c r="U5" s="51"/>
      <c r="V5" s="45"/>
      <c r="W5" s="62"/>
      <c r="X5" s="213">
        <v>18267.708333333332</v>
      </c>
      <c r="Y5" s="214">
        <v>18770.861111111109</v>
      </c>
      <c r="Z5" s="215">
        <v>18937.760416666668</v>
      </c>
      <c r="AA5" s="213">
        <v>16279.069767441861</v>
      </c>
      <c r="AB5" s="214">
        <v>18148.14814814815</v>
      </c>
      <c r="AC5" s="215">
        <v>18750</v>
      </c>
      <c r="AD5" s="230"/>
      <c r="AE5" s="231"/>
      <c r="AF5" s="232"/>
    </row>
    <row r="6" spans="1:32" ht="27" customHeight="1" thickTop="1" thickBot="1" x14ac:dyDescent="0.25">
      <c r="A6" s="16"/>
      <c r="B6" s="124" t="s">
        <v>131</v>
      </c>
      <c r="C6" s="124">
        <v>2</v>
      </c>
      <c r="D6" s="192" t="s">
        <v>133</v>
      </c>
      <c r="E6" s="193">
        <v>5</v>
      </c>
      <c r="F6" s="144">
        <v>20</v>
      </c>
      <c r="G6" s="145">
        <v>226</v>
      </c>
      <c r="H6" s="146">
        <v>4233524</v>
      </c>
      <c r="I6" s="147">
        <f t="shared" si="0"/>
        <v>18732.407079646018</v>
      </c>
      <c r="J6" s="145">
        <v>21450</v>
      </c>
      <c r="K6" s="146">
        <v>4233524</v>
      </c>
      <c r="L6" s="147">
        <f t="shared" si="1"/>
        <v>197.36708624708623</v>
      </c>
      <c r="M6" s="22"/>
      <c r="N6" s="26">
        <v>20</v>
      </c>
      <c r="O6" s="27">
        <v>196</v>
      </c>
      <c r="P6" s="28">
        <v>3438247</v>
      </c>
      <c r="Q6" s="31">
        <v>17542.076530612245</v>
      </c>
      <c r="R6" s="29">
        <v>24066</v>
      </c>
      <c r="S6" s="42">
        <v>3438247</v>
      </c>
      <c r="T6" s="31">
        <v>142.86740629934349</v>
      </c>
      <c r="U6" s="52"/>
      <c r="V6" s="23"/>
      <c r="W6" s="63"/>
      <c r="X6" s="216">
        <v>14930</v>
      </c>
      <c r="Y6" s="217">
        <v>16666.666666666668</v>
      </c>
      <c r="Z6" s="218">
        <v>16833.333333333332</v>
      </c>
      <c r="AA6" s="216">
        <v>19000.413052457661</v>
      </c>
      <c r="AB6" s="217">
        <v>19500.125807263274</v>
      </c>
      <c r="AC6" s="218">
        <v>20000</v>
      </c>
      <c r="AD6" s="233"/>
      <c r="AE6" s="234"/>
      <c r="AF6" s="235"/>
    </row>
    <row r="7" spans="1:32" ht="27" customHeight="1" thickTop="1" thickBot="1" x14ac:dyDescent="0.25">
      <c r="A7" s="16"/>
      <c r="B7" s="124" t="s">
        <v>131</v>
      </c>
      <c r="C7" s="124">
        <v>3</v>
      </c>
      <c r="D7" s="192" t="s">
        <v>134</v>
      </c>
      <c r="E7" s="193">
        <v>2</v>
      </c>
      <c r="F7" s="144">
        <v>20</v>
      </c>
      <c r="G7" s="145">
        <v>288</v>
      </c>
      <c r="H7" s="146">
        <v>5775111</v>
      </c>
      <c r="I7" s="147">
        <f t="shared" si="0"/>
        <v>20052.46875</v>
      </c>
      <c r="J7" s="145">
        <v>28432.5</v>
      </c>
      <c r="K7" s="146">
        <v>5775111</v>
      </c>
      <c r="L7" s="147">
        <f t="shared" si="1"/>
        <v>203.11653917172251</v>
      </c>
      <c r="M7" s="22"/>
      <c r="N7" s="26">
        <v>20</v>
      </c>
      <c r="O7" s="27">
        <v>279</v>
      </c>
      <c r="P7" s="28">
        <v>5609841</v>
      </c>
      <c r="Q7" s="31">
        <v>20106.956989247312</v>
      </c>
      <c r="R7" s="29">
        <v>27332.5</v>
      </c>
      <c r="S7" s="42">
        <v>5609841</v>
      </c>
      <c r="T7" s="31">
        <v>205.24434281532973</v>
      </c>
      <c r="U7" s="52"/>
      <c r="V7" s="23"/>
      <c r="W7" s="63"/>
      <c r="X7" s="216">
        <v>16691.28787878788</v>
      </c>
      <c r="Y7" s="217">
        <v>17745</v>
      </c>
      <c r="Z7" s="218">
        <v>18000</v>
      </c>
      <c r="AA7" s="216">
        <v>20500</v>
      </c>
      <c r="AB7" s="217">
        <v>21000</v>
      </c>
      <c r="AC7" s="218">
        <v>21500</v>
      </c>
      <c r="AD7" s="236"/>
      <c r="AE7" s="234"/>
      <c r="AF7" s="237"/>
    </row>
    <row r="8" spans="1:32" ht="27" customHeight="1" thickTop="1" thickBot="1" x14ac:dyDescent="0.25">
      <c r="A8" s="16"/>
      <c r="B8" s="124" t="s">
        <v>131</v>
      </c>
      <c r="C8" s="124">
        <v>4</v>
      </c>
      <c r="D8" s="192" t="s">
        <v>135</v>
      </c>
      <c r="E8" s="193">
        <v>5</v>
      </c>
      <c r="F8" s="144">
        <v>20</v>
      </c>
      <c r="G8" s="145">
        <v>210</v>
      </c>
      <c r="H8" s="146">
        <v>4396525</v>
      </c>
      <c r="I8" s="147">
        <f t="shared" si="0"/>
        <v>20935.833333333332</v>
      </c>
      <c r="J8" s="145">
        <v>24321</v>
      </c>
      <c r="K8" s="146">
        <v>4396525</v>
      </c>
      <c r="L8" s="147">
        <f t="shared" si="1"/>
        <v>180.770733111303</v>
      </c>
      <c r="M8" s="22"/>
      <c r="N8" s="26">
        <v>20</v>
      </c>
      <c r="O8" s="27">
        <v>199</v>
      </c>
      <c r="P8" s="28">
        <v>4092201</v>
      </c>
      <c r="Q8" s="31">
        <f t="shared" ref="Q8:Q53" si="2">IF(AND(O8&gt;0,P8&gt;0),P8/O8,0)</f>
        <v>20563.824120603014</v>
      </c>
      <c r="R8" s="29">
        <v>24321</v>
      </c>
      <c r="S8" s="42">
        <f t="shared" ref="S8:S53" si="3">P8</f>
        <v>4092201</v>
      </c>
      <c r="T8" s="31">
        <f t="shared" ref="T8:T53" si="4">IF(AND(R8&gt;0,S8&gt;0),S8/R8,0)</f>
        <v>168.25792524978414</v>
      </c>
      <c r="U8" s="52"/>
      <c r="V8" s="23"/>
      <c r="W8" s="63"/>
      <c r="X8" s="216">
        <v>30635.294117647059</v>
      </c>
      <c r="Y8" s="217">
        <v>24882.629107981222</v>
      </c>
      <c r="Z8" s="218">
        <v>23903.508771929824</v>
      </c>
      <c r="AA8" s="216">
        <v>22380.952380952382</v>
      </c>
      <c r="AB8" s="217">
        <v>24186.046511627908</v>
      </c>
      <c r="AC8" s="218">
        <v>26046.511627906977</v>
      </c>
      <c r="AD8" s="233" t="s">
        <v>434</v>
      </c>
      <c r="AE8" s="234">
        <v>2.3E-2</v>
      </c>
      <c r="AF8" s="235"/>
    </row>
    <row r="9" spans="1:32" ht="27" customHeight="1" thickTop="1" thickBot="1" x14ac:dyDescent="0.25">
      <c r="A9" s="16"/>
      <c r="B9" s="124" t="s">
        <v>131</v>
      </c>
      <c r="C9" s="124">
        <v>5</v>
      </c>
      <c r="D9" s="192" t="s">
        <v>136</v>
      </c>
      <c r="E9" s="193">
        <v>2</v>
      </c>
      <c r="F9" s="144">
        <v>30</v>
      </c>
      <c r="G9" s="145">
        <v>336</v>
      </c>
      <c r="H9" s="146">
        <v>6569014</v>
      </c>
      <c r="I9" s="147">
        <f t="shared" si="0"/>
        <v>19550.636904761905</v>
      </c>
      <c r="J9" s="145">
        <v>36551</v>
      </c>
      <c r="K9" s="146">
        <v>6569014</v>
      </c>
      <c r="L9" s="147">
        <f t="shared" si="1"/>
        <v>179.72186807474489</v>
      </c>
      <c r="M9" s="22"/>
      <c r="N9" s="26">
        <v>30</v>
      </c>
      <c r="O9" s="27">
        <v>349</v>
      </c>
      <c r="P9" s="28">
        <v>6702641</v>
      </c>
      <c r="Q9" s="31">
        <f t="shared" si="2"/>
        <v>19205.275071633238</v>
      </c>
      <c r="R9" s="29">
        <v>38203</v>
      </c>
      <c r="S9" s="42">
        <f t="shared" si="3"/>
        <v>6702641</v>
      </c>
      <c r="T9" s="31">
        <f t="shared" si="4"/>
        <v>175.44802764180824</v>
      </c>
      <c r="U9" s="52"/>
      <c r="V9" s="23"/>
      <c r="W9" s="63"/>
      <c r="X9" s="216">
        <v>15623.229461756375</v>
      </c>
      <c r="Y9" s="217">
        <v>15951.388888888889</v>
      </c>
      <c r="Z9" s="218">
        <v>16614.388888888891</v>
      </c>
      <c r="AA9" s="216">
        <v>19574.698275862069</v>
      </c>
      <c r="AB9" s="217">
        <v>19689.525862068964</v>
      </c>
      <c r="AC9" s="218">
        <v>19833.204022988506</v>
      </c>
      <c r="AD9" s="236"/>
      <c r="AE9" s="234"/>
      <c r="AF9" s="237"/>
    </row>
    <row r="10" spans="1:32" ht="27" customHeight="1" thickTop="1" thickBot="1" x14ac:dyDescent="0.25">
      <c r="A10" s="16"/>
      <c r="B10" s="124" t="s">
        <v>131</v>
      </c>
      <c r="C10" s="124">
        <v>6</v>
      </c>
      <c r="D10" s="192" t="s">
        <v>137</v>
      </c>
      <c r="E10" s="193">
        <v>5</v>
      </c>
      <c r="F10" s="144">
        <v>40</v>
      </c>
      <c r="G10" s="145">
        <v>420</v>
      </c>
      <c r="H10" s="146">
        <v>6169280</v>
      </c>
      <c r="I10" s="147">
        <f t="shared" si="0"/>
        <v>14688.761904761905</v>
      </c>
      <c r="J10" s="145">
        <v>43147</v>
      </c>
      <c r="K10" s="146">
        <v>6169280</v>
      </c>
      <c r="L10" s="147">
        <f t="shared" si="1"/>
        <v>142.98282615245557</v>
      </c>
      <c r="M10" s="22"/>
      <c r="N10" s="26">
        <v>40</v>
      </c>
      <c r="O10" s="27">
        <v>419</v>
      </c>
      <c r="P10" s="28">
        <v>6098320</v>
      </c>
      <c r="Q10" s="31">
        <f t="shared" si="2"/>
        <v>14554.463007159904</v>
      </c>
      <c r="R10" s="29">
        <v>41557</v>
      </c>
      <c r="S10" s="42">
        <f t="shared" si="3"/>
        <v>6098320</v>
      </c>
      <c r="T10" s="31">
        <f t="shared" si="4"/>
        <v>146.7459152489352</v>
      </c>
      <c r="U10" s="52"/>
      <c r="V10" s="23"/>
      <c r="W10" s="63"/>
      <c r="X10" s="216">
        <v>14525.577625570777</v>
      </c>
      <c r="Y10" s="217">
        <v>14529.787234042553</v>
      </c>
      <c r="Z10" s="218">
        <v>15104.680851063829</v>
      </c>
      <c r="AA10" s="216">
        <v>15000</v>
      </c>
      <c r="AB10" s="217">
        <v>15116.279069767443</v>
      </c>
      <c r="AC10" s="218">
        <v>15454.545454545454</v>
      </c>
      <c r="AD10" s="233" t="s">
        <v>434</v>
      </c>
      <c r="AE10" s="234">
        <v>0.42099999999999999</v>
      </c>
      <c r="AF10" s="235"/>
    </row>
    <row r="11" spans="1:32" ht="27" customHeight="1" thickTop="1" thickBot="1" x14ac:dyDescent="0.25">
      <c r="A11" s="16"/>
      <c r="B11" s="124" t="s">
        <v>131</v>
      </c>
      <c r="C11" s="124">
        <v>7</v>
      </c>
      <c r="D11" s="192" t="s">
        <v>138</v>
      </c>
      <c r="E11" s="193">
        <v>5</v>
      </c>
      <c r="F11" s="144">
        <v>14</v>
      </c>
      <c r="G11" s="145">
        <v>208</v>
      </c>
      <c r="H11" s="146">
        <v>3036372</v>
      </c>
      <c r="I11" s="147">
        <f t="shared" si="0"/>
        <v>14597.942307692309</v>
      </c>
      <c r="J11" s="145">
        <v>11520</v>
      </c>
      <c r="K11" s="146">
        <v>3036372</v>
      </c>
      <c r="L11" s="147">
        <f t="shared" si="1"/>
        <v>263.57395833333334</v>
      </c>
      <c r="M11" s="22"/>
      <c r="N11" s="26">
        <v>14</v>
      </c>
      <c r="O11" s="27">
        <v>188</v>
      </c>
      <c r="P11" s="28">
        <v>2795261</v>
      </c>
      <c r="Q11" s="31">
        <f t="shared" si="2"/>
        <v>14868.409574468085</v>
      </c>
      <c r="R11" s="29">
        <v>10491</v>
      </c>
      <c r="S11" s="42">
        <f t="shared" si="3"/>
        <v>2795261</v>
      </c>
      <c r="T11" s="31">
        <f t="shared" si="4"/>
        <v>266.44371365932705</v>
      </c>
      <c r="U11" s="52"/>
      <c r="V11" s="23"/>
      <c r="W11" s="63"/>
      <c r="X11" s="216">
        <v>9751.7241379310344</v>
      </c>
      <c r="Y11" s="217">
        <v>11383.466666666667</v>
      </c>
      <c r="Z11" s="218">
        <v>11456</v>
      </c>
      <c r="AA11" s="216">
        <v>14761.904761904761</v>
      </c>
      <c r="AB11" s="217">
        <v>14809.523809523809</v>
      </c>
      <c r="AC11" s="218">
        <v>14857.142857142857</v>
      </c>
      <c r="AD11" s="236"/>
      <c r="AE11" s="234"/>
      <c r="AF11" s="237"/>
    </row>
    <row r="12" spans="1:32" ht="27" customHeight="1" thickTop="1" thickBot="1" x14ac:dyDescent="0.25">
      <c r="A12" s="16"/>
      <c r="B12" s="124" t="s">
        <v>131</v>
      </c>
      <c r="C12" s="124">
        <v>8</v>
      </c>
      <c r="D12" s="192" t="s">
        <v>46</v>
      </c>
      <c r="E12" s="193">
        <v>2</v>
      </c>
      <c r="F12" s="144">
        <v>40</v>
      </c>
      <c r="G12" s="145">
        <v>613</v>
      </c>
      <c r="H12" s="146">
        <v>14209095</v>
      </c>
      <c r="I12" s="147">
        <f t="shared" si="0"/>
        <v>23179.600326264273</v>
      </c>
      <c r="J12" s="145">
        <v>75135</v>
      </c>
      <c r="K12" s="146">
        <v>14209095</v>
      </c>
      <c r="L12" s="147">
        <f t="shared" si="1"/>
        <v>189.11419444999001</v>
      </c>
      <c r="M12" s="22"/>
      <c r="N12" s="26">
        <v>40</v>
      </c>
      <c r="O12" s="27">
        <v>612</v>
      </c>
      <c r="P12" s="28">
        <v>14809167</v>
      </c>
      <c r="Q12" s="31">
        <f t="shared" si="2"/>
        <v>24197.985294117647</v>
      </c>
      <c r="R12" s="29">
        <v>76651</v>
      </c>
      <c r="S12" s="42">
        <f t="shared" si="3"/>
        <v>14809167</v>
      </c>
      <c r="T12" s="31">
        <f t="shared" si="4"/>
        <v>193.20252834274831</v>
      </c>
      <c r="U12" s="52"/>
      <c r="V12" s="23"/>
      <c r="W12" s="63"/>
      <c r="X12" s="216">
        <v>28991.290404040403</v>
      </c>
      <c r="Y12" s="217">
        <v>26147.119565217392</v>
      </c>
      <c r="Z12" s="218">
        <v>26479.67391304348</v>
      </c>
      <c r="AA12" s="216">
        <v>23491.027732463295</v>
      </c>
      <c r="AB12" s="217">
        <v>23817.292006525284</v>
      </c>
      <c r="AC12" s="218">
        <v>23980.42414355628</v>
      </c>
      <c r="AD12" s="236"/>
      <c r="AE12" s="234"/>
      <c r="AF12" s="235"/>
    </row>
    <row r="13" spans="1:32" ht="27" customHeight="1" thickTop="1" thickBot="1" x14ac:dyDescent="0.25">
      <c r="A13" s="16"/>
      <c r="B13" s="124" t="s">
        <v>131</v>
      </c>
      <c r="C13" s="124">
        <v>9</v>
      </c>
      <c r="D13" s="192" t="s">
        <v>139</v>
      </c>
      <c r="E13" s="193">
        <v>1</v>
      </c>
      <c r="F13" s="144">
        <v>25</v>
      </c>
      <c r="G13" s="145">
        <v>257</v>
      </c>
      <c r="H13" s="146">
        <v>2393403</v>
      </c>
      <c r="I13" s="147">
        <f t="shared" si="0"/>
        <v>9312.8521400778209</v>
      </c>
      <c r="J13" s="145">
        <v>18745</v>
      </c>
      <c r="K13" s="146">
        <v>2393403</v>
      </c>
      <c r="L13" s="147">
        <f t="shared" si="1"/>
        <v>127.68220858895705</v>
      </c>
      <c r="M13" s="22"/>
      <c r="N13" s="26">
        <v>25</v>
      </c>
      <c r="O13" s="27">
        <v>261</v>
      </c>
      <c r="P13" s="28">
        <v>2223834</v>
      </c>
      <c r="Q13" s="31">
        <f t="shared" si="2"/>
        <v>8520.4367816091963</v>
      </c>
      <c r="R13" s="29">
        <v>18758.5</v>
      </c>
      <c r="S13" s="42">
        <f t="shared" si="3"/>
        <v>2223834</v>
      </c>
      <c r="T13" s="31">
        <f t="shared" si="4"/>
        <v>118.55073699922701</v>
      </c>
      <c r="U13" s="52"/>
      <c r="V13" s="23"/>
      <c r="W13" s="63"/>
      <c r="X13" s="216">
        <v>9810.6060606060601</v>
      </c>
      <c r="Y13" s="217">
        <v>11175.627240143369</v>
      </c>
      <c r="Z13" s="218">
        <v>12672</v>
      </c>
      <c r="AA13" s="216">
        <v>9930.5555555555547</v>
      </c>
      <c r="AB13" s="217">
        <v>10312.301587301587</v>
      </c>
      <c r="AC13" s="218">
        <v>10694.444444444445</v>
      </c>
      <c r="AD13" s="233"/>
      <c r="AE13" s="234"/>
      <c r="AF13" s="235"/>
    </row>
    <row r="14" spans="1:32" ht="27" customHeight="1" thickTop="1" thickBot="1" x14ac:dyDescent="0.25">
      <c r="A14" s="16"/>
      <c r="B14" s="124" t="s">
        <v>131</v>
      </c>
      <c r="C14" s="124">
        <v>10</v>
      </c>
      <c r="D14" s="192" t="s">
        <v>140</v>
      </c>
      <c r="E14" s="193">
        <v>5</v>
      </c>
      <c r="F14" s="144">
        <v>20</v>
      </c>
      <c r="G14" s="145">
        <v>288</v>
      </c>
      <c r="H14" s="146">
        <v>6418856</v>
      </c>
      <c r="I14" s="147">
        <f t="shared" si="0"/>
        <v>22287.694444444445</v>
      </c>
      <c r="J14" s="145">
        <v>34598.25</v>
      </c>
      <c r="K14" s="146">
        <v>6418856</v>
      </c>
      <c r="L14" s="147">
        <f t="shared" si="1"/>
        <v>185.52545287695187</v>
      </c>
      <c r="M14" s="22"/>
      <c r="N14" s="26">
        <v>20</v>
      </c>
      <c r="O14" s="27">
        <v>279</v>
      </c>
      <c r="P14" s="28">
        <v>6229106</v>
      </c>
      <c r="Q14" s="31">
        <f t="shared" si="2"/>
        <v>22326.544802867382</v>
      </c>
      <c r="R14" s="29">
        <v>31558</v>
      </c>
      <c r="S14" s="42">
        <f t="shared" si="3"/>
        <v>6229106</v>
      </c>
      <c r="T14" s="31">
        <f t="shared" si="4"/>
        <v>197.38595601749159</v>
      </c>
      <c r="U14" s="52"/>
      <c r="V14" s="23"/>
      <c r="W14" s="63"/>
      <c r="X14" s="216">
        <v>19000</v>
      </c>
      <c r="Y14" s="217">
        <v>22142.857142857141</v>
      </c>
      <c r="Z14" s="218">
        <v>23210.714285714286</v>
      </c>
      <c r="AA14" s="216">
        <v>22428.571428571428</v>
      </c>
      <c r="AB14" s="217">
        <v>22836.363636363636</v>
      </c>
      <c r="AC14" s="218">
        <v>23259.259259259259</v>
      </c>
      <c r="AD14" s="236" t="s">
        <v>434</v>
      </c>
      <c r="AE14" s="234">
        <v>0</v>
      </c>
      <c r="AF14" s="237"/>
    </row>
    <row r="15" spans="1:32" ht="27" customHeight="1" thickTop="1" thickBot="1" x14ac:dyDescent="0.25">
      <c r="A15" s="16"/>
      <c r="B15" s="124" t="s">
        <v>131</v>
      </c>
      <c r="C15" s="124">
        <v>11</v>
      </c>
      <c r="D15" s="131" t="s">
        <v>141</v>
      </c>
      <c r="E15" s="193">
        <v>2</v>
      </c>
      <c r="F15" s="144">
        <v>20</v>
      </c>
      <c r="G15" s="145">
        <v>266</v>
      </c>
      <c r="H15" s="146">
        <v>6768039</v>
      </c>
      <c r="I15" s="147">
        <f t="shared" si="0"/>
        <v>25443.755639097744</v>
      </c>
      <c r="J15" s="145">
        <v>30474</v>
      </c>
      <c r="K15" s="146">
        <v>6768039</v>
      </c>
      <c r="L15" s="147">
        <f t="shared" si="1"/>
        <v>222.09224256743454</v>
      </c>
      <c r="M15" s="22"/>
      <c r="N15" s="26">
        <v>20</v>
      </c>
      <c r="O15" s="27">
        <v>262</v>
      </c>
      <c r="P15" s="28">
        <v>6774626</v>
      </c>
      <c r="Q15" s="31">
        <f t="shared" si="2"/>
        <v>25857.351145038167</v>
      </c>
      <c r="R15" s="29">
        <v>28691</v>
      </c>
      <c r="S15" s="42">
        <f t="shared" si="3"/>
        <v>6774626</v>
      </c>
      <c r="T15" s="31">
        <f t="shared" si="4"/>
        <v>236.12373218082325</v>
      </c>
      <c r="U15" s="52"/>
      <c r="V15" s="23"/>
      <c r="W15" s="63"/>
      <c r="X15" s="216">
        <v>22000</v>
      </c>
      <c r="Y15" s="217">
        <v>24464.285714285714</v>
      </c>
      <c r="Z15" s="218">
        <v>24736.842105263157</v>
      </c>
      <c r="AA15" s="216">
        <v>25579.710144927536</v>
      </c>
      <c r="AB15" s="217">
        <v>25724.63768115942</v>
      </c>
      <c r="AC15" s="218">
        <v>26268.115942028984</v>
      </c>
      <c r="AD15" s="233"/>
      <c r="AE15" s="234"/>
      <c r="AF15" s="235"/>
    </row>
    <row r="16" spans="1:32" ht="27" customHeight="1" thickTop="1" thickBot="1" x14ac:dyDescent="0.25">
      <c r="A16" s="16"/>
      <c r="B16" s="124" t="s">
        <v>131</v>
      </c>
      <c r="C16" s="124">
        <v>12</v>
      </c>
      <c r="D16" s="192" t="s">
        <v>142</v>
      </c>
      <c r="E16" s="193">
        <v>2</v>
      </c>
      <c r="F16" s="144">
        <v>30</v>
      </c>
      <c r="G16" s="145">
        <v>365</v>
      </c>
      <c r="H16" s="146">
        <v>8855110</v>
      </c>
      <c r="I16" s="147">
        <f t="shared" si="0"/>
        <v>24260.575342465752</v>
      </c>
      <c r="J16" s="145">
        <v>35416</v>
      </c>
      <c r="K16" s="146">
        <v>8855110</v>
      </c>
      <c r="L16" s="147">
        <f t="shared" si="1"/>
        <v>250.03134176643326</v>
      </c>
      <c r="M16" s="22"/>
      <c r="N16" s="26">
        <v>30</v>
      </c>
      <c r="O16" s="27">
        <v>396</v>
      </c>
      <c r="P16" s="28">
        <v>10203510</v>
      </c>
      <c r="Q16" s="31">
        <f t="shared" si="2"/>
        <v>25766.439393939392</v>
      </c>
      <c r="R16" s="29">
        <v>36689</v>
      </c>
      <c r="S16" s="42">
        <f t="shared" si="3"/>
        <v>10203510</v>
      </c>
      <c r="T16" s="31">
        <f t="shared" si="4"/>
        <v>278.10815230723102</v>
      </c>
      <c r="U16" s="52"/>
      <c r="V16" s="23"/>
      <c r="W16" s="63"/>
      <c r="X16" s="216">
        <v>25277.777777777777</v>
      </c>
      <c r="Y16" s="217">
        <v>25369.627507163324</v>
      </c>
      <c r="Z16" s="218">
        <v>25839.583333333332</v>
      </c>
      <c r="AA16" s="216">
        <v>25843.828715365238</v>
      </c>
      <c r="AB16" s="217">
        <v>26607.304785894208</v>
      </c>
      <c r="AC16" s="218">
        <v>27430.982367758188</v>
      </c>
      <c r="AD16" s="236"/>
      <c r="AE16" s="234"/>
      <c r="AF16" s="237"/>
    </row>
    <row r="17" spans="1:32" ht="27" customHeight="1" thickTop="1" thickBot="1" x14ac:dyDescent="0.25">
      <c r="A17" s="16"/>
      <c r="B17" s="124" t="s">
        <v>131</v>
      </c>
      <c r="C17" s="124">
        <v>13</v>
      </c>
      <c r="D17" s="192" t="s">
        <v>143</v>
      </c>
      <c r="E17" s="193">
        <v>2</v>
      </c>
      <c r="F17" s="144">
        <v>25</v>
      </c>
      <c r="G17" s="145">
        <v>371</v>
      </c>
      <c r="H17" s="146">
        <v>10646002</v>
      </c>
      <c r="I17" s="147">
        <f t="shared" si="0"/>
        <v>28695.423180592992</v>
      </c>
      <c r="J17" s="145">
        <v>38005</v>
      </c>
      <c r="K17" s="146">
        <v>10646002</v>
      </c>
      <c r="L17" s="147">
        <f t="shared" si="1"/>
        <v>280.12108933035125</v>
      </c>
      <c r="M17" s="22"/>
      <c r="N17" s="26">
        <v>40</v>
      </c>
      <c r="O17" s="27">
        <v>435</v>
      </c>
      <c r="P17" s="28">
        <v>10526205</v>
      </c>
      <c r="Q17" s="31">
        <f t="shared" si="2"/>
        <v>24198.172413793105</v>
      </c>
      <c r="R17" s="29">
        <v>41149</v>
      </c>
      <c r="S17" s="42">
        <f t="shared" si="3"/>
        <v>10526205</v>
      </c>
      <c r="T17" s="31">
        <f t="shared" si="4"/>
        <v>255.80706700041313</v>
      </c>
      <c r="U17" s="52"/>
      <c r="V17" s="23"/>
      <c r="W17" s="63"/>
      <c r="X17" s="216">
        <v>26406.25</v>
      </c>
      <c r="Y17" s="217">
        <v>34106.666666666664</v>
      </c>
      <c r="Z17" s="218">
        <v>36531.347962382446</v>
      </c>
      <c r="AA17" s="216">
        <v>31297.297297297297</v>
      </c>
      <c r="AB17" s="217">
        <v>29534.883720930233</v>
      </c>
      <c r="AC17" s="218">
        <v>32325.581395348836</v>
      </c>
      <c r="AD17" s="233"/>
      <c r="AE17" s="234"/>
      <c r="AF17" s="235"/>
    </row>
    <row r="18" spans="1:32" ht="27" customHeight="1" thickTop="1" thickBot="1" x14ac:dyDescent="0.25">
      <c r="A18" s="16"/>
      <c r="B18" s="124" t="s">
        <v>131</v>
      </c>
      <c r="C18" s="124">
        <v>14</v>
      </c>
      <c r="D18" s="127" t="s">
        <v>144</v>
      </c>
      <c r="E18" s="193">
        <v>4</v>
      </c>
      <c r="F18" s="144">
        <v>15</v>
      </c>
      <c r="G18" s="145">
        <v>123</v>
      </c>
      <c r="H18" s="146">
        <v>3145702</v>
      </c>
      <c r="I18" s="147">
        <f t="shared" si="0"/>
        <v>25574.813008130081</v>
      </c>
      <c r="J18" s="145">
        <v>14240</v>
      </c>
      <c r="K18" s="146">
        <v>3145702</v>
      </c>
      <c r="L18" s="147">
        <f t="shared" si="1"/>
        <v>220.9060393258427</v>
      </c>
      <c r="M18" s="22"/>
      <c r="N18" s="26"/>
      <c r="O18" s="27"/>
      <c r="P18" s="28"/>
      <c r="Q18" s="31">
        <f t="shared" si="2"/>
        <v>0</v>
      </c>
      <c r="R18" s="29"/>
      <c r="S18" s="42">
        <f t="shared" si="3"/>
        <v>0</v>
      </c>
      <c r="T18" s="31">
        <f t="shared" si="4"/>
        <v>0</v>
      </c>
      <c r="U18" s="52"/>
      <c r="V18" s="23"/>
      <c r="W18" s="63"/>
      <c r="X18" s="216">
        <v>28742.1875</v>
      </c>
      <c r="Y18" s="217">
        <v>31066.666666666668</v>
      </c>
      <c r="Z18" s="218">
        <v>31214.814814814814</v>
      </c>
      <c r="AA18" s="216">
        <v>25600</v>
      </c>
      <c r="AB18" s="217">
        <v>25750</v>
      </c>
      <c r="AC18" s="218">
        <v>25800</v>
      </c>
      <c r="AD18" s="236"/>
      <c r="AE18" s="234"/>
      <c r="AF18" s="237"/>
    </row>
    <row r="19" spans="1:32" ht="27" customHeight="1" thickTop="1" thickBot="1" x14ac:dyDescent="0.25">
      <c r="A19" s="16"/>
      <c r="B19" s="124" t="s">
        <v>131</v>
      </c>
      <c r="C19" s="124">
        <v>15</v>
      </c>
      <c r="D19" s="192" t="s">
        <v>145</v>
      </c>
      <c r="E19" s="193">
        <v>2</v>
      </c>
      <c r="F19" s="144">
        <v>20</v>
      </c>
      <c r="G19" s="145">
        <v>271</v>
      </c>
      <c r="H19" s="146">
        <v>7959032</v>
      </c>
      <c r="I19" s="147">
        <f t="shared" si="0"/>
        <v>29369.121771217713</v>
      </c>
      <c r="J19" s="145">
        <v>27320.25</v>
      </c>
      <c r="K19" s="146">
        <v>7959032</v>
      </c>
      <c r="L19" s="147">
        <f t="shared" si="1"/>
        <v>291.3235420612915</v>
      </c>
      <c r="M19" s="22"/>
      <c r="N19" s="26">
        <v>20</v>
      </c>
      <c r="O19" s="27">
        <v>282</v>
      </c>
      <c r="P19" s="28">
        <v>10168424</v>
      </c>
      <c r="Q19" s="31">
        <f t="shared" si="2"/>
        <v>36058.24113475177</v>
      </c>
      <c r="R19" s="29">
        <v>25835</v>
      </c>
      <c r="S19" s="42">
        <f t="shared" si="3"/>
        <v>10168424</v>
      </c>
      <c r="T19" s="31">
        <f t="shared" si="4"/>
        <v>393.59101993419779</v>
      </c>
      <c r="U19" s="52"/>
      <c r="V19" s="23"/>
      <c r="W19" s="63"/>
      <c r="X19" s="216">
        <v>30000</v>
      </c>
      <c r="Y19" s="217">
        <v>35486.055776892434</v>
      </c>
      <c r="Z19" s="218">
        <v>36600</v>
      </c>
      <c r="AA19" s="216">
        <v>29779.411764705881</v>
      </c>
      <c r="AB19" s="217">
        <v>30329.670329670331</v>
      </c>
      <c r="AC19" s="218">
        <v>30839.416058394159</v>
      </c>
      <c r="AD19" s="236"/>
      <c r="AE19" s="234"/>
      <c r="AF19" s="235"/>
    </row>
    <row r="20" spans="1:32" ht="27" customHeight="1" thickTop="1" thickBot="1" x14ac:dyDescent="0.25">
      <c r="A20" s="16"/>
      <c r="B20" s="124" t="s">
        <v>131</v>
      </c>
      <c r="C20" s="124">
        <v>16</v>
      </c>
      <c r="D20" s="127" t="s">
        <v>146</v>
      </c>
      <c r="E20" s="193">
        <v>2</v>
      </c>
      <c r="F20" s="144">
        <v>30</v>
      </c>
      <c r="G20" s="145">
        <v>658</v>
      </c>
      <c r="H20" s="146">
        <v>6095364</v>
      </c>
      <c r="I20" s="147">
        <f t="shared" si="0"/>
        <v>9263.4711246200604</v>
      </c>
      <c r="J20" s="145">
        <v>26363</v>
      </c>
      <c r="K20" s="146">
        <v>6095364</v>
      </c>
      <c r="L20" s="147">
        <f t="shared" si="1"/>
        <v>231.20904297689944</v>
      </c>
      <c r="M20" s="22"/>
      <c r="N20" s="26">
        <v>34</v>
      </c>
      <c r="O20" s="27">
        <v>731</v>
      </c>
      <c r="P20" s="28">
        <v>6698330</v>
      </c>
      <c r="Q20" s="31">
        <f t="shared" si="2"/>
        <v>9163.242134062928</v>
      </c>
      <c r="R20" s="29">
        <v>29791</v>
      </c>
      <c r="S20" s="42">
        <f t="shared" si="3"/>
        <v>6698330</v>
      </c>
      <c r="T20" s="31">
        <f t="shared" si="4"/>
        <v>224.84408042697459</v>
      </c>
      <c r="U20" s="52"/>
      <c r="V20" s="23"/>
      <c r="W20" s="63"/>
      <c r="X20" s="216">
        <v>9688.2763636363634</v>
      </c>
      <c r="Y20" s="217">
        <v>10333.685454545455</v>
      </c>
      <c r="Z20" s="218">
        <v>10922.741818181818</v>
      </c>
      <c r="AA20" s="216">
        <v>9697.1696969696968</v>
      </c>
      <c r="AB20" s="217">
        <v>10182.028787878788</v>
      </c>
      <c r="AC20" s="218">
        <v>10691.14393939394</v>
      </c>
      <c r="AD20" s="233" t="s">
        <v>434</v>
      </c>
      <c r="AE20" s="234">
        <v>0.108</v>
      </c>
      <c r="AF20" s="235"/>
    </row>
    <row r="21" spans="1:32" ht="27" customHeight="1" thickTop="1" thickBot="1" x14ac:dyDescent="0.25">
      <c r="A21" s="16"/>
      <c r="B21" s="124" t="s">
        <v>131</v>
      </c>
      <c r="C21" s="124">
        <v>17</v>
      </c>
      <c r="D21" s="194" t="s">
        <v>147</v>
      </c>
      <c r="E21" s="193">
        <v>2</v>
      </c>
      <c r="F21" s="144">
        <v>40</v>
      </c>
      <c r="G21" s="145">
        <v>482</v>
      </c>
      <c r="H21" s="146">
        <v>8382393</v>
      </c>
      <c r="I21" s="147">
        <f t="shared" si="0"/>
        <v>17390.856846473031</v>
      </c>
      <c r="J21" s="145">
        <v>23337</v>
      </c>
      <c r="K21" s="146">
        <v>8382393</v>
      </c>
      <c r="L21" s="147">
        <f t="shared" si="1"/>
        <v>359.18897030466638</v>
      </c>
      <c r="M21" s="22"/>
      <c r="N21" s="26">
        <v>40</v>
      </c>
      <c r="O21" s="27">
        <v>449</v>
      </c>
      <c r="P21" s="28">
        <v>7911865</v>
      </c>
      <c r="Q21" s="31">
        <f t="shared" si="2"/>
        <v>17621.080178173721</v>
      </c>
      <c r="R21" s="29">
        <v>21514</v>
      </c>
      <c r="S21" s="42">
        <f t="shared" si="3"/>
        <v>7911865</v>
      </c>
      <c r="T21" s="31">
        <f t="shared" si="4"/>
        <v>367.75425304452915</v>
      </c>
      <c r="U21" s="52"/>
      <c r="V21" s="23"/>
      <c r="W21" s="63"/>
      <c r="X21" s="216">
        <v>12977.427927927927</v>
      </c>
      <c r="Y21" s="217">
        <v>14764.195067264574</v>
      </c>
      <c r="Z21" s="218">
        <v>15800.737777777778</v>
      </c>
      <c r="AA21" s="216">
        <v>16182.572614107883</v>
      </c>
      <c r="AB21" s="217">
        <v>16493.775933609959</v>
      </c>
      <c r="AC21" s="218">
        <v>17427.385892116181</v>
      </c>
      <c r="AD21" s="236"/>
      <c r="AE21" s="234"/>
      <c r="AF21" s="237"/>
    </row>
    <row r="22" spans="1:32" ht="27" customHeight="1" thickTop="1" thickBot="1" x14ac:dyDescent="0.25">
      <c r="A22" s="16"/>
      <c r="B22" s="124" t="s">
        <v>131</v>
      </c>
      <c r="C22" s="124">
        <v>18</v>
      </c>
      <c r="D22" s="192" t="s">
        <v>148</v>
      </c>
      <c r="E22" s="193">
        <v>2</v>
      </c>
      <c r="F22" s="144">
        <v>15</v>
      </c>
      <c r="G22" s="145">
        <v>168</v>
      </c>
      <c r="H22" s="146">
        <v>1371207.9803571429</v>
      </c>
      <c r="I22" s="147">
        <f t="shared" si="0"/>
        <v>8161.9522640306122</v>
      </c>
      <c r="J22" s="145">
        <v>20160</v>
      </c>
      <c r="K22" s="146">
        <v>1371207.9803571429</v>
      </c>
      <c r="L22" s="147">
        <f t="shared" si="1"/>
        <v>68.016268866921763</v>
      </c>
      <c r="M22" s="22"/>
      <c r="N22" s="26"/>
      <c r="O22" s="27"/>
      <c r="P22" s="28"/>
      <c r="Q22" s="31">
        <f t="shared" si="2"/>
        <v>0</v>
      </c>
      <c r="R22" s="29"/>
      <c r="S22" s="42">
        <f t="shared" si="3"/>
        <v>0</v>
      </c>
      <c r="T22" s="31">
        <f t="shared" si="4"/>
        <v>0</v>
      </c>
      <c r="U22" s="52"/>
      <c r="V22" s="23"/>
      <c r="W22" s="113"/>
      <c r="X22" s="216">
        <v>7191.3978494623652</v>
      </c>
      <c r="Y22" s="217">
        <v>7552.083333333333</v>
      </c>
      <c r="Z22" s="218">
        <v>8088.2352941176468</v>
      </c>
      <c r="AA22" s="216">
        <v>8599.5881226053643</v>
      </c>
      <c r="AB22" s="217">
        <v>9499.5601851851843</v>
      </c>
      <c r="AC22" s="218">
        <v>9999.5370370370383</v>
      </c>
      <c r="AD22" s="233"/>
      <c r="AE22" s="234"/>
      <c r="AF22" s="235"/>
    </row>
    <row r="23" spans="1:32" ht="27" customHeight="1" thickTop="1" thickBot="1" x14ac:dyDescent="0.25">
      <c r="A23" s="16"/>
      <c r="B23" s="124" t="s">
        <v>131</v>
      </c>
      <c r="C23" s="124">
        <v>19</v>
      </c>
      <c r="D23" s="192" t="s">
        <v>149</v>
      </c>
      <c r="E23" s="193">
        <v>2</v>
      </c>
      <c r="F23" s="144">
        <v>20</v>
      </c>
      <c r="G23" s="145">
        <v>409</v>
      </c>
      <c r="H23" s="146">
        <v>3132760</v>
      </c>
      <c r="I23" s="147">
        <f t="shared" si="0"/>
        <v>7659.559902200489</v>
      </c>
      <c r="J23" s="145">
        <v>16904</v>
      </c>
      <c r="K23" s="146">
        <v>3132760</v>
      </c>
      <c r="L23" s="147">
        <f t="shared" si="1"/>
        <v>185.32654992901089</v>
      </c>
      <c r="M23" s="22"/>
      <c r="N23" s="26">
        <v>20</v>
      </c>
      <c r="O23" s="27">
        <v>424</v>
      </c>
      <c r="P23" s="28">
        <v>3441940</v>
      </c>
      <c r="Q23" s="31">
        <f t="shared" si="2"/>
        <v>8117.7830188679245</v>
      </c>
      <c r="R23" s="29">
        <v>19676</v>
      </c>
      <c r="S23" s="42">
        <f t="shared" si="3"/>
        <v>3441940</v>
      </c>
      <c r="T23" s="31">
        <f t="shared" si="4"/>
        <v>174.9308802602155</v>
      </c>
      <c r="U23" s="52"/>
      <c r="V23" s="23"/>
      <c r="W23" s="63"/>
      <c r="X23" s="216">
        <v>3591.7111716621253</v>
      </c>
      <c r="Y23" s="217">
        <v>3376.8729281767955</v>
      </c>
      <c r="Z23" s="218">
        <v>4448.5414364640883</v>
      </c>
      <c r="AA23" s="216">
        <v>8048.7804878048782</v>
      </c>
      <c r="AB23" s="217">
        <v>9756.0975609756097</v>
      </c>
      <c r="AC23" s="218">
        <v>11463.414634146342</v>
      </c>
      <c r="AD23" s="236"/>
      <c r="AE23" s="234"/>
      <c r="AF23" s="237"/>
    </row>
    <row r="24" spans="1:32" ht="27" customHeight="1" thickTop="1" thickBot="1" x14ac:dyDescent="0.25">
      <c r="A24" s="16"/>
      <c r="B24" s="124" t="s">
        <v>131</v>
      </c>
      <c r="C24" s="124">
        <v>20</v>
      </c>
      <c r="D24" s="192" t="s">
        <v>484</v>
      </c>
      <c r="E24" s="193">
        <v>2</v>
      </c>
      <c r="F24" s="144">
        <v>20</v>
      </c>
      <c r="G24" s="145">
        <v>217</v>
      </c>
      <c r="H24" s="146">
        <v>3261988</v>
      </c>
      <c r="I24" s="147">
        <f t="shared" si="0"/>
        <v>15032.202764976959</v>
      </c>
      <c r="J24" s="145">
        <v>13342</v>
      </c>
      <c r="K24" s="146">
        <v>3261988</v>
      </c>
      <c r="L24" s="147">
        <f t="shared" si="1"/>
        <v>244.49018138210164</v>
      </c>
      <c r="M24" s="22"/>
      <c r="N24" s="26">
        <v>20</v>
      </c>
      <c r="O24" s="27">
        <v>217</v>
      </c>
      <c r="P24" s="28">
        <v>3357250</v>
      </c>
      <c r="Q24" s="31">
        <f t="shared" si="2"/>
        <v>15471.198156682027</v>
      </c>
      <c r="R24" s="29">
        <v>12547</v>
      </c>
      <c r="S24" s="42">
        <f t="shared" si="3"/>
        <v>3357250</v>
      </c>
      <c r="T24" s="31">
        <f t="shared" si="4"/>
        <v>267.57392205308042</v>
      </c>
      <c r="U24" s="52"/>
      <c r="V24" s="23"/>
      <c r="W24" s="63"/>
      <c r="X24" s="216">
        <v>12719.298245614034</v>
      </c>
      <c r="Y24" s="217">
        <v>13428.571428571429</v>
      </c>
      <c r="Z24" s="218">
        <v>14713.333333333334</v>
      </c>
      <c r="AA24" s="216">
        <v>15681.818181818182</v>
      </c>
      <c r="AB24" s="217">
        <v>16590.909090909092</v>
      </c>
      <c r="AC24" s="218">
        <v>17500</v>
      </c>
      <c r="AD24" s="236"/>
      <c r="AE24" s="234"/>
      <c r="AF24" s="237"/>
    </row>
    <row r="25" spans="1:32" ht="27" customHeight="1" thickTop="1" thickBot="1" x14ac:dyDescent="0.25">
      <c r="A25" s="16"/>
      <c r="B25" s="124" t="s">
        <v>131</v>
      </c>
      <c r="C25" s="124">
        <v>21</v>
      </c>
      <c r="D25" s="192" t="s">
        <v>150</v>
      </c>
      <c r="E25" s="193">
        <v>5</v>
      </c>
      <c r="F25" s="144">
        <v>24</v>
      </c>
      <c r="G25" s="145">
        <v>422</v>
      </c>
      <c r="H25" s="146">
        <v>5999102</v>
      </c>
      <c r="I25" s="147">
        <f t="shared" si="0"/>
        <v>14215.881516587679</v>
      </c>
      <c r="J25" s="145">
        <v>36504.949999999997</v>
      </c>
      <c r="K25" s="146">
        <v>5999102</v>
      </c>
      <c r="L25" s="147">
        <f t="shared" si="1"/>
        <v>164.33667214994134</v>
      </c>
      <c r="M25" s="22"/>
      <c r="N25" s="26">
        <v>30</v>
      </c>
      <c r="O25" s="27">
        <v>352</v>
      </c>
      <c r="P25" s="28">
        <v>6031149</v>
      </c>
      <c r="Q25" s="31">
        <f t="shared" si="2"/>
        <v>17133.946022727272</v>
      </c>
      <c r="R25" s="29">
        <v>30907</v>
      </c>
      <c r="S25" s="42">
        <f t="shared" si="3"/>
        <v>6031149</v>
      </c>
      <c r="T25" s="31">
        <f t="shared" si="4"/>
        <v>195.13860937651665</v>
      </c>
      <c r="U25" s="52"/>
      <c r="V25" s="23"/>
      <c r="W25" s="63"/>
      <c r="X25" s="216">
        <v>16932.313580246915</v>
      </c>
      <c r="Y25" s="217">
        <v>17559.310843373492</v>
      </c>
      <c r="Z25" s="218">
        <v>19649.566265060243</v>
      </c>
      <c r="AA25" s="216">
        <v>17597.222222222223</v>
      </c>
      <c r="AB25" s="217">
        <v>17777.777777777777</v>
      </c>
      <c r="AC25" s="218">
        <v>18194.444444444445</v>
      </c>
      <c r="AD25" s="233"/>
      <c r="AE25" s="234"/>
      <c r="AF25" s="235"/>
    </row>
    <row r="26" spans="1:32" ht="27" customHeight="1" thickTop="1" thickBot="1" x14ac:dyDescent="0.25">
      <c r="A26" s="16"/>
      <c r="B26" s="124" t="s">
        <v>131</v>
      </c>
      <c r="C26" s="124">
        <v>22</v>
      </c>
      <c r="D26" s="192" t="s">
        <v>488</v>
      </c>
      <c r="E26" s="193">
        <v>5</v>
      </c>
      <c r="F26" s="144">
        <v>20</v>
      </c>
      <c r="G26" s="145">
        <v>157</v>
      </c>
      <c r="H26" s="146">
        <v>932300</v>
      </c>
      <c r="I26" s="147">
        <f t="shared" si="0"/>
        <v>5938.2165605095543</v>
      </c>
      <c r="J26" s="145">
        <v>10520</v>
      </c>
      <c r="K26" s="146">
        <v>932300</v>
      </c>
      <c r="L26" s="147">
        <f t="shared" si="1"/>
        <v>88.621673003802286</v>
      </c>
      <c r="M26" s="22"/>
      <c r="N26" s="26">
        <v>14</v>
      </c>
      <c r="O26" s="27">
        <v>232</v>
      </c>
      <c r="P26" s="28">
        <v>3555957</v>
      </c>
      <c r="Q26" s="31">
        <f t="shared" si="2"/>
        <v>15327.400862068966</v>
      </c>
      <c r="R26" s="29">
        <v>18344</v>
      </c>
      <c r="S26" s="42">
        <f t="shared" si="3"/>
        <v>3555957</v>
      </c>
      <c r="T26" s="31">
        <f t="shared" si="4"/>
        <v>193.84850632359354</v>
      </c>
      <c r="U26" s="52"/>
      <c r="V26" s="23"/>
      <c r="W26" s="287" t="s">
        <v>489</v>
      </c>
      <c r="X26" s="216">
        <v>4823.333333333333</v>
      </c>
      <c r="Y26" s="217">
        <v>6171.354166666667</v>
      </c>
      <c r="Z26" s="218">
        <v>8056.8627450980393</v>
      </c>
      <c r="AA26" s="216">
        <v>6000</v>
      </c>
      <c r="AB26" s="217" t="s">
        <v>424</v>
      </c>
      <c r="AC26" s="218" t="s">
        <v>121</v>
      </c>
      <c r="AD26" s="236"/>
      <c r="AE26" s="234"/>
      <c r="AF26" s="237"/>
    </row>
    <row r="27" spans="1:32" ht="27" customHeight="1" thickTop="1" thickBot="1" x14ac:dyDescent="0.25">
      <c r="A27" s="16"/>
      <c r="B27" s="124" t="s">
        <v>131</v>
      </c>
      <c r="C27" s="124">
        <v>23</v>
      </c>
      <c r="D27" s="192" t="s">
        <v>151</v>
      </c>
      <c r="E27" s="193">
        <v>3</v>
      </c>
      <c r="F27" s="144">
        <v>14</v>
      </c>
      <c r="G27" s="145">
        <v>229</v>
      </c>
      <c r="H27" s="146">
        <v>3300225</v>
      </c>
      <c r="I27" s="147">
        <f t="shared" si="0"/>
        <v>14411.46288209607</v>
      </c>
      <c r="J27" s="145">
        <v>19956</v>
      </c>
      <c r="K27" s="146">
        <v>3300225</v>
      </c>
      <c r="L27" s="147">
        <f t="shared" si="1"/>
        <v>165.3750751653638</v>
      </c>
      <c r="M27" s="22"/>
      <c r="N27" s="26"/>
      <c r="O27" s="27"/>
      <c r="P27" s="28"/>
      <c r="Q27" s="31">
        <f t="shared" si="2"/>
        <v>0</v>
      </c>
      <c r="R27" s="29"/>
      <c r="S27" s="42">
        <f t="shared" si="3"/>
        <v>0</v>
      </c>
      <c r="T27" s="31">
        <f t="shared" si="4"/>
        <v>0</v>
      </c>
      <c r="U27" s="52"/>
      <c r="V27" s="23"/>
      <c r="W27" s="63"/>
      <c r="X27" s="216">
        <v>35388.23529411765</v>
      </c>
      <c r="Y27" s="217">
        <v>12535.714285714286</v>
      </c>
      <c r="Z27" s="218">
        <v>12782.142857142857</v>
      </c>
      <c r="AA27" s="216">
        <v>15350.877192982456</v>
      </c>
      <c r="AB27" s="217">
        <v>16228.070175438597</v>
      </c>
      <c r="AC27" s="218">
        <v>17105.263157894737</v>
      </c>
      <c r="AD27" s="233"/>
      <c r="AE27" s="234"/>
      <c r="AF27" s="235"/>
    </row>
    <row r="28" spans="1:32" ht="27" customHeight="1" thickTop="1" thickBot="1" x14ac:dyDescent="0.25">
      <c r="A28" s="16"/>
      <c r="B28" s="124" t="s">
        <v>131</v>
      </c>
      <c r="C28" s="124">
        <v>24</v>
      </c>
      <c r="D28" s="192" t="s">
        <v>152</v>
      </c>
      <c r="E28" s="193">
        <v>2</v>
      </c>
      <c r="F28" s="144">
        <v>10</v>
      </c>
      <c r="G28" s="145">
        <v>120</v>
      </c>
      <c r="H28" s="146">
        <v>1230250</v>
      </c>
      <c r="I28" s="147">
        <f t="shared" si="0"/>
        <v>10252.083333333334</v>
      </c>
      <c r="J28" s="145">
        <v>11941</v>
      </c>
      <c r="K28" s="146">
        <v>1230250</v>
      </c>
      <c r="L28" s="147">
        <f t="shared" si="1"/>
        <v>103.02738464115234</v>
      </c>
      <c r="M28" s="22"/>
      <c r="N28" s="26">
        <v>10</v>
      </c>
      <c r="O28" s="27">
        <v>111</v>
      </c>
      <c r="P28" s="28">
        <v>1136650</v>
      </c>
      <c r="Q28" s="31">
        <f t="shared" si="2"/>
        <v>10240.090090090091</v>
      </c>
      <c r="R28" s="29">
        <v>29859</v>
      </c>
      <c r="S28" s="42">
        <f t="shared" si="3"/>
        <v>1136650</v>
      </c>
      <c r="T28" s="31">
        <f t="shared" si="4"/>
        <v>38.067249405539371</v>
      </c>
      <c r="U28" s="52"/>
      <c r="V28" s="23"/>
      <c r="W28" s="63"/>
      <c r="X28" s="216">
        <v>8269.8275862068967</v>
      </c>
      <c r="Y28" s="217">
        <v>8966.6666666666661</v>
      </c>
      <c r="Z28" s="218">
        <v>8966.6666666666661</v>
      </c>
      <c r="AA28" s="216">
        <v>11625</v>
      </c>
      <c r="AB28" s="217">
        <v>12000</v>
      </c>
      <c r="AC28" s="218">
        <v>12750</v>
      </c>
      <c r="AD28" s="236"/>
      <c r="AE28" s="234"/>
      <c r="AF28" s="237"/>
    </row>
    <row r="29" spans="1:32" ht="27" customHeight="1" thickTop="1" thickBot="1" x14ac:dyDescent="0.25">
      <c r="A29" s="16"/>
      <c r="B29" s="124" t="s">
        <v>131</v>
      </c>
      <c r="C29" s="124">
        <v>25</v>
      </c>
      <c r="D29" s="192" t="s">
        <v>153</v>
      </c>
      <c r="E29" s="193">
        <v>5</v>
      </c>
      <c r="F29" s="144">
        <v>30</v>
      </c>
      <c r="G29" s="145">
        <v>541</v>
      </c>
      <c r="H29" s="146">
        <v>6491671</v>
      </c>
      <c r="I29" s="147">
        <f t="shared" si="0"/>
        <v>11999.391866913124</v>
      </c>
      <c r="J29" s="145">
        <v>51232</v>
      </c>
      <c r="K29" s="146">
        <v>6491671</v>
      </c>
      <c r="L29" s="147">
        <f t="shared" si="1"/>
        <v>126.71125468457214</v>
      </c>
      <c r="M29" s="22"/>
      <c r="N29" s="26">
        <v>30</v>
      </c>
      <c r="O29" s="27">
        <v>506</v>
      </c>
      <c r="P29" s="28">
        <v>5598091</v>
      </c>
      <c r="Q29" s="31">
        <f t="shared" si="2"/>
        <v>11063.4209486166</v>
      </c>
      <c r="R29" s="29">
        <v>49489</v>
      </c>
      <c r="S29" s="42">
        <f t="shared" si="3"/>
        <v>5598091</v>
      </c>
      <c r="T29" s="31">
        <f t="shared" si="4"/>
        <v>113.11788478247692</v>
      </c>
      <c r="U29" s="52"/>
      <c r="V29" s="23"/>
      <c r="W29" s="63"/>
      <c r="X29" s="216">
        <v>13000</v>
      </c>
      <c r="Y29" s="217">
        <v>13100</v>
      </c>
      <c r="Z29" s="218">
        <v>13600</v>
      </c>
      <c r="AA29" s="216">
        <v>12777.777777777777</v>
      </c>
      <c r="AB29" s="217">
        <v>14814.814814814816</v>
      </c>
      <c r="AC29" s="218">
        <v>16666.666666666668</v>
      </c>
      <c r="AD29" s="236"/>
      <c r="AE29" s="234"/>
      <c r="AF29" s="235"/>
    </row>
    <row r="30" spans="1:32" ht="27" customHeight="1" thickTop="1" thickBot="1" x14ac:dyDescent="0.25">
      <c r="A30" s="16"/>
      <c r="B30" s="124" t="s">
        <v>131</v>
      </c>
      <c r="C30" s="124">
        <v>26</v>
      </c>
      <c r="D30" s="192" t="s">
        <v>154</v>
      </c>
      <c r="E30" s="193">
        <v>2</v>
      </c>
      <c r="F30" s="144">
        <v>30</v>
      </c>
      <c r="G30" s="145">
        <v>248</v>
      </c>
      <c r="H30" s="146">
        <v>3477800</v>
      </c>
      <c r="I30" s="147">
        <f t="shared" si="0"/>
        <v>14023.387096774193</v>
      </c>
      <c r="J30" s="145">
        <v>25515</v>
      </c>
      <c r="K30" s="146">
        <v>3477800</v>
      </c>
      <c r="L30" s="147">
        <f t="shared" si="1"/>
        <v>136.30413482265334</v>
      </c>
      <c r="M30" s="22"/>
      <c r="N30" s="26"/>
      <c r="O30" s="27"/>
      <c r="P30" s="28"/>
      <c r="Q30" s="31">
        <f t="shared" si="2"/>
        <v>0</v>
      </c>
      <c r="R30" s="29"/>
      <c r="S30" s="42">
        <f t="shared" si="3"/>
        <v>0</v>
      </c>
      <c r="T30" s="31">
        <f t="shared" si="4"/>
        <v>0</v>
      </c>
      <c r="U30" s="52"/>
      <c r="V30" s="23"/>
      <c r="W30" s="63"/>
      <c r="X30" s="216">
        <v>6083.333333333333</v>
      </c>
      <c r="Y30" s="217">
        <v>11147.222222222223</v>
      </c>
      <c r="Z30" s="218">
        <v>13305.555555555555</v>
      </c>
      <c r="AA30" s="216">
        <v>17052</v>
      </c>
      <c r="AB30" s="217">
        <v>20560</v>
      </c>
      <c r="AC30" s="218">
        <v>23100</v>
      </c>
      <c r="AD30" s="233"/>
      <c r="AE30" s="234"/>
      <c r="AF30" s="235"/>
    </row>
    <row r="31" spans="1:32" ht="27" customHeight="1" thickTop="1" thickBot="1" x14ac:dyDescent="0.25">
      <c r="A31" s="16"/>
      <c r="B31" s="124" t="s">
        <v>131</v>
      </c>
      <c r="C31" s="124">
        <v>27</v>
      </c>
      <c r="D31" s="192" t="s">
        <v>155</v>
      </c>
      <c r="E31" s="193">
        <v>2</v>
      </c>
      <c r="F31" s="144">
        <v>10</v>
      </c>
      <c r="G31" s="145">
        <v>132</v>
      </c>
      <c r="H31" s="146">
        <v>1056000</v>
      </c>
      <c r="I31" s="147">
        <v>8000</v>
      </c>
      <c r="J31" s="145">
        <v>10560</v>
      </c>
      <c r="K31" s="146">
        <v>1056000</v>
      </c>
      <c r="L31" s="147">
        <v>100</v>
      </c>
      <c r="M31" s="22"/>
      <c r="N31" s="26">
        <v>10</v>
      </c>
      <c r="O31" s="27">
        <v>132</v>
      </c>
      <c r="P31" s="28">
        <v>1399106</v>
      </c>
      <c r="Q31" s="31">
        <f t="shared" si="2"/>
        <v>10599.287878787878</v>
      </c>
      <c r="R31" s="29">
        <v>10560</v>
      </c>
      <c r="S31" s="42">
        <f t="shared" si="3"/>
        <v>1399106</v>
      </c>
      <c r="T31" s="31">
        <f t="shared" si="4"/>
        <v>132.49109848484849</v>
      </c>
      <c r="U31" s="52"/>
      <c r="V31" s="23"/>
      <c r="W31" s="63"/>
      <c r="X31" s="216">
        <v>6272.727272727273</v>
      </c>
      <c r="Y31" s="217">
        <v>7510.606060606061</v>
      </c>
      <c r="Z31" s="218">
        <v>7916.666666666667</v>
      </c>
      <c r="AA31" s="216">
        <v>8400</v>
      </c>
      <c r="AB31" s="217">
        <v>8800</v>
      </c>
      <c r="AC31" s="218">
        <v>9200</v>
      </c>
      <c r="AD31" s="236"/>
      <c r="AE31" s="234"/>
      <c r="AF31" s="237"/>
    </row>
    <row r="32" spans="1:32" ht="27" customHeight="1" thickTop="1" thickBot="1" x14ac:dyDescent="0.25">
      <c r="A32" s="16"/>
      <c r="B32" s="124" t="s">
        <v>131</v>
      </c>
      <c r="C32" s="124">
        <v>28</v>
      </c>
      <c r="D32" s="192" t="s">
        <v>156</v>
      </c>
      <c r="E32" s="193">
        <v>2</v>
      </c>
      <c r="F32" s="144">
        <v>34</v>
      </c>
      <c r="G32" s="145">
        <v>527</v>
      </c>
      <c r="H32" s="146">
        <v>7977248</v>
      </c>
      <c r="I32" s="147">
        <f t="shared" ref="I32:I55" si="5">IF(AND(G32&gt;0,H32&gt;0),H32/G32,0)</f>
        <v>15137.092979127136</v>
      </c>
      <c r="J32" s="145">
        <v>35055</v>
      </c>
      <c r="K32" s="146">
        <v>7977248</v>
      </c>
      <c r="L32" s="147">
        <f t="shared" ref="L32:L55" si="6">IF(AND(J32&gt;0,K32&gt;0),K32/J32,0)</f>
        <v>227.56377121665955</v>
      </c>
      <c r="M32" s="22"/>
      <c r="N32" s="26">
        <v>34</v>
      </c>
      <c r="O32" s="27">
        <v>541</v>
      </c>
      <c r="P32" s="28">
        <v>8361485</v>
      </c>
      <c r="Q32" s="31">
        <f t="shared" si="2"/>
        <v>15455.609981515712</v>
      </c>
      <c r="R32" s="29">
        <v>39384</v>
      </c>
      <c r="S32" s="42">
        <f t="shared" si="3"/>
        <v>8361485</v>
      </c>
      <c r="T32" s="31">
        <f t="shared" si="4"/>
        <v>212.30664736949015</v>
      </c>
      <c r="U32" s="52"/>
      <c r="V32" s="23"/>
      <c r="W32" s="63"/>
      <c r="X32" s="216">
        <v>15097.487854251012</v>
      </c>
      <c r="Y32" s="217">
        <v>15745.985416666666</v>
      </c>
      <c r="Z32" s="218">
        <v>16060</v>
      </c>
      <c r="AA32" s="216">
        <v>16000</v>
      </c>
      <c r="AB32" s="217">
        <v>18000</v>
      </c>
      <c r="AC32" s="218">
        <v>20000</v>
      </c>
      <c r="AD32" s="233" t="s">
        <v>434</v>
      </c>
      <c r="AE32" s="234">
        <v>1.4999999999999999E-2</v>
      </c>
      <c r="AF32" s="235"/>
    </row>
    <row r="33" spans="1:32" ht="27" customHeight="1" thickTop="1" thickBot="1" x14ac:dyDescent="0.25">
      <c r="A33" s="16"/>
      <c r="B33" s="124" t="s">
        <v>131</v>
      </c>
      <c r="C33" s="124">
        <v>29</v>
      </c>
      <c r="D33" s="192" t="s">
        <v>157</v>
      </c>
      <c r="E33" s="193">
        <v>2</v>
      </c>
      <c r="F33" s="144">
        <v>46</v>
      </c>
      <c r="G33" s="145">
        <v>502</v>
      </c>
      <c r="H33" s="146">
        <v>8453239</v>
      </c>
      <c r="I33" s="147">
        <f t="shared" si="5"/>
        <v>16839.121513944225</v>
      </c>
      <c r="J33" s="145">
        <v>41444</v>
      </c>
      <c r="K33" s="146">
        <v>8453239</v>
      </c>
      <c r="L33" s="147">
        <f t="shared" si="6"/>
        <v>203.96773960042466</v>
      </c>
      <c r="M33" s="22"/>
      <c r="N33" s="26">
        <v>54</v>
      </c>
      <c r="O33" s="27">
        <v>691</v>
      </c>
      <c r="P33" s="28">
        <v>12933927</v>
      </c>
      <c r="Q33" s="31">
        <f t="shared" si="2"/>
        <v>18717.694645441388</v>
      </c>
      <c r="R33" s="29">
        <v>59744</v>
      </c>
      <c r="S33" s="42">
        <f t="shared" si="3"/>
        <v>12933927</v>
      </c>
      <c r="T33" s="31">
        <f t="shared" si="4"/>
        <v>216.48913698446705</v>
      </c>
      <c r="U33" s="52"/>
      <c r="V33" s="23"/>
      <c r="W33" s="63"/>
      <c r="X33" s="216">
        <v>16800</v>
      </c>
      <c r="Y33" s="217">
        <v>18000</v>
      </c>
      <c r="Z33" s="218">
        <v>19000</v>
      </c>
      <c r="AA33" s="216">
        <v>20000</v>
      </c>
      <c r="AB33" s="217">
        <v>20000</v>
      </c>
      <c r="AC33" s="218">
        <v>20000</v>
      </c>
      <c r="AD33" s="236" t="s">
        <v>434</v>
      </c>
      <c r="AE33" s="234">
        <v>6.4000000000000001E-2</v>
      </c>
      <c r="AF33" s="237"/>
    </row>
    <row r="34" spans="1:32" ht="27" customHeight="1" thickTop="1" thickBot="1" x14ac:dyDescent="0.25">
      <c r="A34" s="16"/>
      <c r="B34" s="124" t="s">
        <v>131</v>
      </c>
      <c r="C34" s="124">
        <v>30</v>
      </c>
      <c r="D34" s="192" t="s">
        <v>158</v>
      </c>
      <c r="E34" s="193">
        <v>2</v>
      </c>
      <c r="F34" s="144">
        <v>40</v>
      </c>
      <c r="G34" s="145">
        <v>567</v>
      </c>
      <c r="H34" s="146">
        <v>5490800</v>
      </c>
      <c r="I34" s="147">
        <f t="shared" si="5"/>
        <v>9683.9506172839501</v>
      </c>
      <c r="J34" s="145">
        <v>49250</v>
      </c>
      <c r="K34" s="146">
        <v>5490800</v>
      </c>
      <c r="L34" s="147">
        <f t="shared" si="6"/>
        <v>111.48832487309645</v>
      </c>
      <c r="M34" s="22"/>
      <c r="N34" s="26">
        <v>40</v>
      </c>
      <c r="O34" s="27">
        <v>492</v>
      </c>
      <c r="P34" s="28">
        <v>5275700</v>
      </c>
      <c r="Q34" s="31">
        <f t="shared" si="2"/>
        <v>10722.967479674797</v>
      </c>
      <c r="R34" s="29">
        <v>48011</v>
      </c>
      <c r="S34" s="42">
        <f t="shared" si="3"/>
        <v>5275700</v>
      </c>
      <c r="T34" s="31">
        <f t="shared" si="4"/>
        <v>109.88523463372977</v>
      </c>
      <c r="U34" s="52"/>
      <c r="V34" s="23"/>
      <c r="W34" s="63"/>
      <c r="X34" s="216">
        <v>7521.35231316726</v>
      </c>
      <c r="Y34" s="217">
        <v>7780.3084223013047</v>
      </c>
      <c r="Z34" s="218">
        <v>8295.2380952380954</v>
      </c>
      <c r="AA34" s="216">
        <v>21657.848324514991</v>
      </c>
      <c r="AB34" s="217">
        <v>23333.333333333332</v>
      </c>
      <c r="AC34" s="218">
        <v>25000</v>
      </c>
      <c r="AD34" s="233" t="s">
        <v>434</v>
      </c>
      <c r="AE34" s="234">
        <v>9.0000000000000002E-6</v>
      </c>
      <c r="AF34" s="235"/>
    </row>
    <row r="35" spans="1:32" ht="27" customHeight="1" thickTop="1" thickBot="1" x14ac:dyDescent="0.25">
      <c r="A35" s="16"/>
      <c r="B35" s="124" t="s">
        <v>131</v>
      </c>
      <c r="C35" s="124">
        <v>31</v>
      </c>
      <c r="D35" s="192" t="s">
        <v>159</v>
      </c>
      <c r="E35" s="193">
        <v>2</v>
      </c>
      <c r="F35" s="144">
        <v>40</v>
      </c>
      <c r="G35" s="145">
        <v>271</v>
      </c>
      <c r="H35" s="146">
        <v>3363710</v>
      </c>
      <c r="I35" s="147">
        <f t="shared" si="5"/>
        <v>12412.214022140221</v>
      </c>
      <c r="J35" s="145">
        <v>14509</v>
      </c>
      <c r="K35" s="146">
        <v>3363710</v>
      </c>
      <c r="L35" s="147">
        <f t="shared" si="6"/>
        <v>231.83610172996072</v>
      </c>
      <c r="M35" s="22"/>
      <c r="N35" s="26">
        <v>40</v>
      </c>
      <c r="O35" s="27">
        <v>270</v>
      </c>
      <c r="P35" s="28">
        <v>3697885</v>
      </c>
      <c r="Q35" s="31">
        <f t="shared" si="2"/>
        <v>13695.87037037037</v>
      </c>
      <c r="R35" s="29">
        <v>14500</v>
      </c>
      <c r="S35" s="42">
        <f t="shared" si="3"/>
        <v>3697885</v>
      </c>
      <c r="T35" s="31">
        <f t="shared" si="4"/>
        <v>255.02655172413793</v>
      </c>
      <c r="U35" s="52"/>
      <c r="V35" s="23"/>
      <c r="W35" s="63"/>
      <c r="X35" s="216">
        <v>14444.444444444445</v>
      </c>
      <c r="Y35" s="217">
        <v>15555.555555555555</v>
      </c>
      <c r="Z35" s="218">
        <v>19444.444444444445</v>
      </c>
      <c r="AA35" s="216">
        <v>13695.87037037037</v>
      </c>
      <c r="AB35" s="217">
        <v>15176.196296296297</v>
      </c>
      <c r="AC35" s="218">
        <v>17064.185185185186</v>
      </c>
      <c r="AD35" s="236"/>
      <c r="AE35" s="234"/>
      <c r="AF35" s="237" t="s">
        <v>434</v>
      </c>
    </row>
    <row r="36" spans="1:32" ht="27" customHeight="1" thickTop="1" thickBot="1" x14ac:dyDescent="0.25">
      <c r="A36" s="16"/>
      <c r="B36" s="124" t="s">
        <v>131</v>
      </c>
      <c r="C36" s="124">
        <v>32</v>
      </c>
      <c r="D36" s="192" t="s">
        <v>160</v>
      </c>
      <c r="E36" s="193">
        <v>2</v>
      </c>
      <c r="F36" s="144">
        <v>20</v>
      </c>
      <c r="G36" s="145">
        <v>120</v>
      </c>
      <c r="H36" s="146">
        <v>647162</v>
      </c>
      <c r="I36" s="147">
        <f t="shared" si="5"/>
        <v>5393.0166666666664</v>
      </c>
      <c r="J36" s="145">
        <v>8706</v>
      </c>
      <c r="K36" s="146">
        <v>647162</v>
      </c>
      <c r="L36" s="147">
        <f t="shared" si="6"/>
        <v>74.335171146335867</v>
      </c>
      <c r="M36" s="22"/>
      <c r="N36" s="26">
        <v>20</v>
      </c>
      <c r="O36" s="27">
        <v>108</v>
      </c>
      <c r="P36" s="28">
        <v>544640</v>
      </c>
      <c r="Q36" s="31">
        <f t="shared" si="2"/>
        <v>5042.9629629629626</v>
      </c>
      <c r="R36" s="29">
        <v>5961</v>
      </c>
      <c r="S36" s="42">
        <f t="shared" si="3"/>
        <v>544640</v>
      </c>
      <c r="T36" s="31">
        <f t="shared" si="4"/>
        <v>91.367220265056204</v>
      </c>
      <c r="U36" s="52"/>
      <c r="V36" s="23"/>
      <c r="W36" s="63"/>
      <c r="X36" s="216">
        <v>6242.0382165605097</v>
      </c>
      <c r="Y36" s="217">
        <v>6484.7328244274813</v>
      </c>
      <c r="Z36" s="218">
        <v>6616.666666666667</v>
      </c>
      <c r="AA36" s="216">
        <v>5055.5555555555557</v>
      </c>
      <c r="AB36" s="217">
        <v>5888.8888888888887</v>
      </c>
      <c r="AC36" s="218">
        <v>6064.8148148148148</v>
      </c>
      <c r="AD36" s="236"/>
      <c r="AE36" s="234"/>
      <c r="AF36" s="235"/>
    </row>
    <row r="37" spans="1:32" ht="27" customHeight="1" thickTop="1" thickBot="1" x14ac:dyDescent="0.25">
      <c r="A37" s="16"/>
      <c r="B37" s="124" t="s">
        <v>131</v>
      </c>
      <c r="C37" s="124">
        <v>33</v>
      </c>
      <c r="D37" s="192" t="s">
        <v>161</v>
      </c>
      <c r="E37" s="193">
        <v>2</v>
      </c>
      <c r="F37" s="144">
        <v>40</v>
      </c>
      <c r="G37" s="145">
        <v>486</v>
      </c>
      <c r="H37" s="146">
        <v>7259499</v>
      </c>
      <c r="I37" s="147">
        <f t="shared" si="5"/>
        <v>14937.240740740741</v>
      </c>
      <c r="J37" s="145">
        <v>23443.5</v>
      </c>
      <c r="K37" s="146">
        <v>7259499</v>
      </c>
      <c r="L37" s="147">
        <f t="shared" si="6"/>
        <v>309.65935120609123</v>
      </c>
      <c r="M37" s="22"/>
      <c r="N37" s="26">
        <v>40</v>
      </c>
      <c r="O37" s="27">
        <v>497</v>
      </c>
      <c r="P37" s="28">
        <v>6761832</v>
      </c>
      <c r="Q37" s="31">
        <f t="shared" si="2"/>
        <v>13605.295774647888</v>
      </c>
      <c r="R37" s="29">
        <v>23221.5</v>
      </c>
      <c r="S37" s="42">
        <f t="shared" si="3"/>
        <v>6761832</v>
      </c>
      <c r="T37" s="31">
        <f t="shared" si="4"/>
        <v>291.18842452037984</v>
      </c>
      <c r="U37" s="52"/>
      <c r="V37" s="23"/>
      <c r="W37" s="63"/>
      <c r="X37" s="216">
        <v>16582.278481012658</v>
      </c>
      <c r="Y37" s="217">
        <v>16576.687804878049</v>
      </c>
      <c r="Z37" s="218">
        <v>17034.523809523809</v>
      </c>
      <c r="AA37" s="216">
        <v>15000</v>
      </c>
      <c r="AB37" s="217">
        <v>15500</v>
      </c>
      <c r="AC37" s="218">
        <v>16000</v>
      </c>
      <c r="AD37" s="233"/>
      <c r="AE37" s="234"/>
      <c r="AF37" s="235"/>
    </row>
    <row r="38" spans="1:32" ht="27" customHeight="1" thickTop="1" thickBot="1" x14ac:dyDescent="0.25">
      <c r="A38" s="16"/>
      <c r="B38" s="124" t="s">
        <v>131</v>
      </c>
      <c r="C38" s="124">
        <v>34</v>
      </c>
      <c r="D38" s="192" t="s">
        <v>162</v>
      </c>
      <c r="E38" s="193">
        <v>2</v>
      </c>
      <c r="F38" s="144">
        <v>40</v>
      </c>
      <c r="G38" s="145">
        <v>528</v>
      </c>
      <c r="H38" s="146">
        <v>4442290</v>
      </c>
      <c r="I38" s="147">
        <f t="shared" si="5"/>
        <v>8413.42803030303</v>
      </c>
      <c r="J38" s="145">
        <v>30096</v>
      </c>
      <c r="K38" s="146">
        <v>4442290</v>
      </c>
      <c r="L38" s="147">
        <f t="shared" si="6"/>
        <v>147.60400053163212</v>
      </c>
      <c r="M38" s="22"/>
      <c r="N38" s="26">
        <v>40</v>
      </c>
      <c r="O38" s="27">
        <v>561</v>
      </c>
      <c r="P38" s="28">
        <v>3897400</v>
      </c>
      <c r="Q38" s="31">
        <f t="shared" si="2"/>
        <v>6947.2370766488411</v>
      </c>
      <c r="R38" s="29">
        <v>36745</v>
      </c>
      <c r="S38" s="42">
        <f t="shared" si="3"/>
        <v>3897400</v>
      </c>
      <c r="T38" s="31">
        <f t="shared" si="4"/>
        <v>106.0661314464553</v>
      </c>
      <c r="U38" s="52"/>
      <c r="V38" s="23"/>
      <c r="W38" s="63"/>
      <c r="X38" s="216">
        <v>11611</v>
      </c>
      <c r="Y38" s="217">
        <v>10809</v>
      </c>
      <c r="Z38" s="218">
        <v>12018</v>
      </c>
      <c r="AA38" s="216">
        <v>9074.0740740740748</v>
      </c>
      <c r="AB38" s="217">
        <v>8771.9298245614027</v>
      </c>
      <c r="AC38" s="218">
        <v>8750</v>
      </c>
      <c r="AD38" s="236"/>
      <c r="AE38" s="234"/>
      <c r="AF38" s="237"/>
    </row>
    <row r="39" spans="1:32" ht="27" customHeight="1" thickTop="1" thickBot="1" x14ac:dyDescent="0.25">
      <c r="A39" s="16"/>
      <c r="B39" s="124" t="s">
        <v>131</v>
      </c>
      <c r="C39" s="124">
        <v>35</v>
      </c>
      <c r="D39" s="192" t="s">
        <v>163</v>
      </c>
      <c r="E39" s="193">
        <v>5</v>
      </c>
      <c r="F39" s="144">
        <v>28</v>
      </c>
      <c r="G39" s="145">
        <v>392</v>
      </c>
      <c r="H39" s="146">
        <v>9917200</v>
      </c>
      <c r="I39" s="147">
        <f t="shared" si="5"/>
        <v>25298.979591836734</v>
      </c>
      <c r="J39" s="145">
        <v>35335</v>
      </c>
      <c r="K39" s="146">
        <v>9917200</v>
      </c>
      <c r="L39" s="147">
        <f t="shared" si="6"/>
        <v>280.6622329135418</v>
      </c>
      <c r="M39" s="22"/>
      <c r="N39" s="26">
        <v>28</v>
      </c>
      <c r="O39" s="27">
        <v>436</v>
      </c>
      <c r="P39" s="28">
        <v>9852600</v>
      </c>
      <c r="Q39" s="31">
        <f t="shared" si="2"/>
        <v>22597.706422018349</v>
      </c>
      <c r="R39" s="29">
        <v>37335</v>
      </c>
      <c r="S39" s="42">
        <f t="shared" si="3"/>
        <v>9852600</v>
      </c>
      <c r="T39" s="31">
        <f t="shared" si="4"/>
        <v>263.8971474487746</v>
      </c>
      <c r="U39" s="52"/>
      <c r="V39" s="23"/>
      <c r="W39" s="63"/>
      <c r="X39" s="216">
        <v>20000</v>
      </c>
      <c r="Y39" s="217">
        <v>23000</v>
      </c>
      <c r="Z39" s="218">
        <v>25000</v>
      </c>
      <c r="AA39" s="216">
        <v>25511.627906976744</v>
      </c>
      <c r="AB39" s="217">
        <v>26023.255813953489</v>
      </c>
      <c r="AC39" s="218">
        <v>26511.627906976744</v>
      </c>
      <c r="AD39" s="233"/>
      <c r="AE39" s="234"/>
      <c r="AF39" s="235"/>
    </row>
    <row r="40" spans="1:32" ht="27" customHeight="1" thickTop="1" thickBot="1" x14ac:dyDescent="0.25">
      <c r="A40" s="16"/>
      <c r="B40" s="124" t="s">
        <v>131</v>
      </c>
      <c r="C40" s="124">
        <v>36</v>
      </c>
      <c r="D40" s="192" t="s">
        <v>164</v>
      </c>
      <c r="E40" s="193">
        <v>2</v>
      </c>
      <c r="F40" s="144">
        <v>60</v>
      </c>
      <c r="G40" s="145">
        <v>848</v>
      </c>
      <c r="H40" s="146">
        <v>12167101</v>
      </c>
      <c r="I40" s="147">
        <f t="shared" si="5"/>
        <v>14347.996462264151</v>
      </c>
      <c r="J40" s="145">
        <v>74490</v>
      </c>
      <c r="K40" s="146">
        <v>12167101</v>
      </c>
      <c r="L40" s="147">
        <f t="shared" si="6"/>
        <v>163.33871660625587</v>
      </c>
      <c r="M40" s="22"/>
      <c r="N40" s="26">
        <v>30</v>
      </c>
      <c r="O40" s="27">
        <v>948</v>
      </c>
      <c r="P40" s="28">
        <v>15837717</v>
      </c>
      <c r="Q40" s="31">
        <f t="shared" si="2"/>
        <v>16706.452531645569</v>
      </c>
      <c r="R40" s="29">
        <v>75476</v>
      </c>
      <c r="S40" s="42">
        <f t="shared" si="3"/>
        <v>15837717</v>
      </c>
      <c r="T40" s="31">
        <f t="shared" si="4"/>
        <v>209.83778949599872</v>
      </c>
      <c r="U40" s="52"/>
      <c r="V40" s="23"/>
      <c r="W40" s="63"/>
      <c r="X40" s="216">
        <v>14285.714285714286</v>
      </c>
      <c r="Y40" s="217">
        <v>14523.809523809523</v>
      </c>
      <c r="Z40" s="218">
        <v>14880.952380952382</v>
      </c>
      <c r="AA40" s="216">
        <v>14705.882352941177</v>
      </c>
      <c r="AB40" s="217">
        <v>14942.528735632184</v>
      </c>
      <c r="AC40" s="218">
        <v>15168.539325842698</v>
      </c>
      <c r="AD40" s="236" t="s">
        <v>434</v>
      </c>
      <c r="AE40" s="234"/>
      <c r="AF40" s="237" t="s">
        <v>434</v>
      </c>
    </row>
    <row r="41" spans="1:32" ht="27" customHeight="1" thickTop="1" thickBot="1" x14ac:dyDescent="0.25">
      <c r="A41" s="16"/>
      <c r="B41" s="124" t="s">
        <v>131</v>
      </c>
      <c r="C41" s="124">
        <v>37</v>
      </c>
      <c r="D41" s="192" t="s">
        <v>165</v>
      </c>
      <c r="E41" s="193">
        <v>4</v>
      </c>
      <c r="F41" s="144">
        <v>20</v>
      </c>
      <c r="G41" s="145">
        <v>272</v>
      </c>
      <c r="H41" s="146">
        <v>4921504</v>
      </c>
      <c r="I41" s="147">
        <f t="shared" si="5"/>
        <v>18093.764705882353</v>
      </c>
      <c r="J41" s="145">
        <v>25055</v>
      </c>
      <c r="K41" s="146">
        <v>4921504</v>
      </c>
      <c r="L41" s="147">
        <f t="shared" si="6"/>
        <v>196.42801835960887</v>
      </c>
      <c r="M41" s="22"/>
      <c r="N41" s="26">
        <v>20</v>
      </c>
      <c r="O41" s="27">
        <v>354</v>
      </c>
      <c r="P41" s="28">
        <v>5692226</v>
      </c>
      <c r="Q41" s="31">
        <f t="shared" si="2"/>
        <v>16079.734463276836</v>
      </c>
      <c r="R41" s="29">
        <v>31000</v>
      </c>
      <c r="S41" s="42">
        <f t="shared" si="3"/>
        <v>5692226</v>
      </c>
      <c r="T41" s="31">
        <f t="shared" si="4"/>
        <v>183.62019354838711</v>
      </c>
      <c r="U41" s="52"/>
      <c r="V41" s="23"/>
      <c r="W41" s="63"/>
      <c r="X41" s="216">
        <v>21190.12</v>
      </c>
      <c r="Y41" s="217">
        <v>20567.004545454547</v>
      </c>
      <c r="Z41" s="218">
        <v>20612.5</v>
      </c>
      <c r="AA41" s="216">
        <v>20578.739393939395</v>
      </c>
      <c r="AB41" s="217">
        <v>21683.433333333334</v>
      </c>
      <c r="AC41" s="218">
        <v>21683.433333333334</v>
      </c>
      <c r="AD41" s="236"/>
      <c r="AE41" s="234"/>
      <c r="AF41" s="237"/>
    </row>
    <row r="42" spans="1:32" ht="27" customHeight="1" thickTop="1" thickBot="1" x14ac:dyDescent="0.25">
      <c r="A42" s="16"/>
      <c r="B42" s="124" t="s">
        <v>131</v>
      </c>
      <c r="C42" s="124">
        <v>38</v>
      </c>
      <c r="D42" s="192" t="s">
        <v>166</v>
      </c>
      <c r="E42" s="193">
        <v>1</v>
      </c>
      <c r="F42" s="144">
        <v>50</v>
      </c>
      <c r="G42" s="145">
        <v>426</v>
      </c>
      <c r="H42" s="146">
        <v>6128500</v>
      </c>
      <c r="I42" s="147">
        <f t="shared" si="5"/>
        <v>14386.150234741785</v>
      </c>
      <c r="J42" s="145">
        <v>34155</v>
      </c>
      <c r="K42" s="146">
        <v>6128500</v>
      </c>
      <c r="L42" s="147">
        <f t="shared" si="6"/>
        <v>179.43200117113162</v>
      </c>
      <c r="M42" s="22"/>
      <c r="N42" s="26">
        <v>50</v>
      </c>
      <c r="O42" s="27">
        <v>426</v>
      </c>
      <c r="P42" s="28">
        <v>5585530</v>
      </c>
      <c r="Q42" s="31">
        <f t="shared" si="2"/>
        <v>13111.572769953051</v>
      </c>
      <c r="R42" s="29">
        <v>33183.85</v>
      </c>
      <c r="S42" s="42">
        <f t="shared" si="3"/>
        <v>5585530</v>
      </c>
      <c r="T42" s="31">
        <f t="shared" si="4"/>
        <v>168.32073433311686</v>
      </c>
      <c r="U42" s="52"/>
      <c r="V42" s="23"/>
      <c r="W42" s="63"/>
      <c r="X42" s="216">
        <v>12689.837398373984</v>
      </c>
      <c r="Y42" s="217">
        <v>12890.447154471545</v>
      </c>
      <c r="Z42" s="218">
        <v>13825.609756097561</v>
      </c>
      <c r="AA42" s="216">
        <v>15014.583333333334</v>
      </c>
      <c r="AB42" s="217">
        <v>16066.666666666666</v>
      </c>
      <c r="AC42" s="218">
        <v>17030.555555555555</v>
      </c>
      <c r="AD42" s="233"/>
      <c r="AE42" s="234"/>
      <c r="AF42" s="235"/>
    </row>
    <row r="43" spans="1:32" ht="27" customHeight="1" thickTop="1" thickBot="1" x14ac:dyDescent="0.25">
      <c r="A43" s="16"/>
      <c r="B43" s="124" t="s">
        <v>131</v>
      </c>
      <c r="C43" s="124">
        <v>39</v>
      </c>
      <c r="D43" s="192" t="s">
        <v>167</v>
      </c>
      <c r="E43" s="193">
        <v>2</v>
      </c>
      <c r="F43" s="144">
        <v>40</v>
      </c>
      <c r="G43" s="145">
        <v>491</v>
      </c>
      <c r="H43" s="146">
        <v>11496611</v>
      </c>
      <c r="I43" s="147">
        <f t="shared" si="5"/>
        <v>23414.68635437882</v>
      </c>
      <c r="J43" s="145">
        <v>29523</v>
      </c>
      <c r="K43" s="146">
        <v>11496611</v>
      </c>
      <c r="L43" s="147">
        <f t="shared" si="6"/>
        <v>389.41201774887378</v>
      </c>
      <c r="M43" s="22"/>
      <c r="N43" s="26">
        <v>40</v>
      </c>
      <c r="O43" s="27">
        <v>522</v>
      </c>
      <c r="P43" s="28">
        <v>11567130</v>
      </c>
      <c r="Q43" s="31">
        <f t="shared" si="2"/>
        <v>22159.252873563219</v>
      </c>
      <c r="R43" s="29">
        <v>31638</v>
      </c>
      <c r="S43" s="42">
        <f t="shared" si="3"/>
        <v>11567130</v>
      </c>
      <c r="T43" s="31">
        <f t="shared" si="4"/>
        <v>365.60876161577852</v>
      </c>
      <c r="U43" s="52"/>
      <c r="V43" s="23"/>
      <c r="W43" s="63"/>
      <c r="X43" s="216">
        <v>20599.613152804643</v>
      </c>
      <c r="Y43" s="217">
        <v>22039.375</v>
      </c>
      <c r="Z43" s="218">
        <v>22595.557939914164</v>
      </c>
      <c r="AA43" s="216">
        <v>23695.661914460285</v>
      </c>
      <c r="AB43" s="217">
        <v>24000.052953156825</v>
      </c>
      <c r="AC43" s="218">
        <v>24297.419551934829</v>
      </c>
      <c r="AD43" s="236"/>
      <c r="AE43" s="234"/>
      <c r="AF43" s="237"/>
    </row>
    <row r="44" spans="1:32" ht="27" customHeight="1" thickTop="1" thickBot="1" x14ac:dyDescent="0.25">
      <c r="A44" s="16"/>
      <c r="B44" s="124" t="s">
        <v>131</v>
      </c>
      <c r="C44" s="124">
        <v>40</v>
      </c>
      <c r="D44" s="192" t="s">
        <v>168</v>
      </c>
      <c r="E44" s="193">
        <v>2</v>
      </c>
      <c r="F44" s="144">
        <v>12</v>
      </c>
      <c r="G44" s="145">
        <v>144</v>
      </c>
      <c r="H44" s="146">
        <v>1783642</v>
      </c>
      <c r="I44" s="147">
        <f t="shared" si="5"/>
        <v>12386.402777777777</v>
      </c>
      <c r="J44" s="145">
        <v>14409.5</v>
      </c>
      <c r="K44" s="146">
        <v>1783642</v>
      </c>
      <c r="L44" s="147">
        <f t="shared" si="6"/>
        <v>123.78236580034006</v>
      </c>
      <c r="M44" s="22"/>
      <c r="N44" s="26">
        <v>12</v>
      </c>
      <c r="O44" s="27">
        <v>156</v>
      </c>
      <c r="P44" s="28">
        <v>1984233</v>
      </c>
      <c r="Q44" s="31">
        <f t="shared" si="2"/>
        <v>12719.442307692309</v>
      </c>
      <c r="R44" s="29">
        <v>15875</v>
      </c>
      <c r="S44" s="42">
        <f t="shared" si="3"/>
        <v>1984233</v>
      </c>
      <c r="T44" s="31">
        <f t="shared" si="4"/>
        <v>124.99105511811024</v>
      </c>
      <c r="U44" s="52"/>
      <c r="V44" s="23"/>
      <c r="W44" s="63"/>
      <c r="X44" s="216">
        <v>11507.770833333334</v>
      </c>
      <c r="Y44" s="217">
        <v>11857.638888888889</v>
      </c>
      <c r="Z44" s="218">
        <v>11958.333333333334</v>
      </c>
      <c r="AA44" s="216">
        <v>12604.166666666666</v>
      </c>
      <c r="AB44" s="217">
        <v>13194.444444444445</v>
      </c>
      <c r="AC44" s="218">
        <v>14097.222222222223</v>
      </c>
      <c r="AD44" s="233"/>
      <c r="AE44" s="234"/>
      <c r="AF44" s="235"/>
    </row>
    <row r="45" spans="1:32" ht="27" customHeight="1" thickTop="1" thickBot="1" x14ac:dyDescent="0.25">
      <c r="A45" s="16"/>
      <c r="B45" s="124" t="s">
        <v>131</v>
      </c>
      <c r="C45" s="124">
        <v>41</v>
      </c>
      <c r="D45" s="127" t="s">
        <v>169</v>
      </c>
      <c r="E45" s="193">
        <v>1</v>
      </c>
      <c r="F45" s="144">
        <v>30</v>
      </c>
      <c r="G45" s="145">
        <v>350</v>
      </c>
      <c r="H45" s="146">
        <v>6586871</v>
      </c>
      <c r="I45" s="147">
        <f t="shared" si="5"/>
        <v>18819.631428571429</v>
      </c>
      <c r="J45" s="145">
        <v>34800</v>
      </c>
      <c r="K45" s="146">
        <v>6586871</v>
      </c>
      <c r="L45" s="147">
        <f t="shared" si="6"/>
        <v>189.27790229885056</v>
      </c>
      <c r="M45" s="22"/>
      <c r="N45" s="26">
        <v>30</v>
      </c>
      <c r="O45" s="27">
        <v>345</v>
      </c>
      <c r="P45" s="28">
        <v>6826381</v>
      </c>
      <c r="Q45" s="31">
        <f t="shared" si="2"/>
        <v>19786.611594202899</v>
      </c>
      <c r="R45" s="29">
        <v>27315</v>
      </c>
      <c r="S45" s="42">
        <f t="shared" si="3"/>
        <v>6826381</v>
      </c>
      <c r="T45" s="31">
        <f t="shared" si="4"/>
        <v>249.91327109646716</v>
      </c>
      <c r="U45" s="52"/>
      <c r="V45" s="23"/>
      <c r="W45" s="63"/>
      <c r="X45" s="216">
        <v>14371.794871794871</v>
      </c>
      <c r="Y45" s="217">
        <v>16039.8753894081</v>
      </c>
      <c r="Z45" s="218">
        <v>16453.121212121212</v>
      </c>
      <c r="AA45" s="216">
        <v>19000</v>
      </c>
      <c r="AB45" s="217">
        <v>19200</v>
      </c>
      <c r="AC45" s="218">
        <v>19400</v>
      </c>
      <c r="AD45" s="236"/>
      <c r="AE45" s="234"/>
      <c r="AF45" s="237"/>
    </row>
    <row r="46" spans="1:32" ht="27" customHeight="1" thickTop="1" thickBot="1" x14ac:dyDescent="0.25">
      <c r="A46" s="16"/>
      <c r="B46" s="124" t="s">
        <v>131</v>
      </c>
      <c r="C46" s="124">
        <v>42</v>
      </c>
      <c r="D46" s="192" t="s">
        <v>490</v>
      </c>
      <c r="E46" s="193">
        <v>5</v>
      </c>
      <c r="F46" s="144">
        <v>20</v>
      </c>
      <c r="G46" s="145">
        <v>386</v>
      </c>
      <c r="H46" s="146">
        <v>3300000</v>
      </c>
      <c r="I46" s="147">
        <f t="shared" si="5"/>
        <v>8549.2227979274612</v>
      </c>
      <c r="J46" s="145">
        <v>9629</v>
      </c>
      <c r="K46" s="146">
        <v>3300000</v>
      </c>
      <c r="L46" s="147">
        <f t="shared" si="6"/>
        <v>342.71471596219754</v>
      </c>
      <c r="M46" s="22"/>
      <c r="N46" s="26">
        <v>20</v>
      </c>
      <c r="O46" s="27">
        <v>385</v>
      </c>
      <c r="P46" s="28">
        <v>2875772</v>
      </c>
      <c r="Q46" s="31">
        <f t="shared" si="2"/>
        <v>7469.5376623376624</v>
      </c>
      <c r="R46" s="29">
        <v>9344</v>
      </c>
      <c r="S46" s="42">
        <f t="shared" si="3"/>
        <v>2875772</v>
      </c>
      <c r="T46" s="31">
        <f t="shared" si="4"/>
        <v>307.76669520547944</v>
      </c>
      <c r="U46" s="52"/>
      <c r="V46" s="23"/>
      <c r="W46" s="63"/>
      <c r="X46" s="216">
        <v>7898.2300884955748</v>
      </c>
      <c r="Y46" s="217">
        <v>8000</v>
      </c>
      <c r="Z46" s="218">
        <v>8333.3333333333339</v>
      </c>
      <c r="AA46" s="216">
        <v>9227.5</v>
      </c>
      <c r="AB46" s="217">
        <v>10347.5</v>
      </c>
      <c r="AC46" s="218">
        <v>11382.5</v>
      </c>
      <c r="AD46" s="236" t="s">
        <v>434</v>
      </c>
      <c r="AE46" s="234">
        <v>0.3805</v>
      </c>
      <c r="AF46" s="235"/>
    </row>
    <row r="47" spans="1:32" ht="27" customHeight="1" thickTop="1" thickBot="1" x14ac:dyDescent="0.25">
      <c r="A47" s="16"/>
      <c r="B47" s="124" t="s">
        <v>131</v>
      </c>
      <c r="C47" s="124">
        <v>43</v>
      </c>
      <c r="D47" s="131" t="s">
        <v>170</v>
      </c>
      <c r="E47" s="193">
        <v>2</v>
      </c>
      <c r="F47" s="144">
        <v>40</v>
      </c>
      <c r="G47" s="145">
        <v>497</v>
      </c>
      <c r="H47" s="146">
        <v>8979294</v>
      </c>
      <c r="I47" s="147">
        <f t="shared" si="5"/>
        <v>18066.989939637828</v>
      </c>
      <c r="J47" s="145">
        <v>46120</v>
      </c>
      <c r="K47" s="146">
        <v>8979294</v>
      </c>
      <c r="L47" s="147">
        <f t="shared" si="6"/>
        <v>194.69414570685169</v>
      </c>
      <c r="M47" s="22"/>
      <c r="N47" s="26">
        <v>40</v>
      </c>
      <c r="O47" s="27">
        <v>457</v>
      </c>
      <c r="P47" s="28">
        <v>9462806</v>
      </c>
      <c r="Q47" s="31">
        <f t="shared" si="2"/>
        <v>20706.358862144421</v>
      </c>
      <c r="R47" s="29">
        <v>43172.5</v>
      </c>
      <c r="S47" s="42">
        <f t="shared" si="3"/>
        <v>9462806</v>
      </c>
      <c r="T47" s="31">
        <f t="shared" si="4"/>
        <v>219.18596328681451</v>
      </c>
      <c r="U47" s="52"/>
      <c r="V47" s="23"/>
      <c r="W47" s="63"/>
      <c r="X47" s="216">
        <v>15653.846153846154</v>
      </c>
      <c r="Y47" s="217">
        <v>17339</v>
      </c>
      <c r="Z47" s="218">
        <v>18078.26923076923</v>
      </c>
      <c r="AA47" s="216">
        <v>18100</v>
      </c>
      <c r="AB47" s="217">
        <v>18400</v>
      </c>
      <c r="AC47" s="218">
        <v>18800</v>
      </c>
      <c r="AD47" s="233"/>
      <c r="AE47" s="234"/>
      <c r="AF47" s="235"/>
    </row>
    <row r="48" spans="1:32" ht="27" customHeight="1" thickTop="1" thickBot="1" x14ac:dyDescent="0.25">
      <c r="A48" s="16"/>
      <c r="B48" s="124" t="s">
        <v>131</v>
      </c>
      <c r="C48" s="124">
        <v>44</v>
      </c>
      <c r="D48" s="192" t="s">
        <v>171</v>
      </c>
      <c r="E48" s="193">
        <v>5</v>
      </c>
      <c r="F48" s="144">
        <v>10</v>
      </c>
      <c r="G48" s="145">
        <v>389</v>
      </c>
      <c r="H48" s="146">
        <v>8611844</v>
      </c>
      <c r="I48" s="147">
        <f t="shared" si="5"/>
        <v>22138.416452442158</v>
      </c>
      <c r="J48" s="145">
        <v>23302</v>
      </c>
      <c r="K48" s="146">
        <v>8611844</v>
      </c>
      <c r="L48" s="147">
        <f t="shared" si="6"/>
        <v>369.57531542356878</v>
      </c>
      <c r="M48" s="22"/>
      <c r="N48" s="26">
        <v>28</v>
      </c>
      <c r="O48" s="27">
        <v>432</v>
      </c>
      <c r="P48" s="28">
        <v>9306769</v>
      </c>
      <c r="Q48" s="31">
        <f t="shared" si="2"/>
        <v>21543.446759259259</v>
      </c>
      <c r="R48" s="29">
        <v>24859</v>
      </c>
      <c r="S48" s="42">
        <f t="shared" si="3"/>
        <v>9306769</v>
      </c>
      <c r="T48" s="31">
        <f t="shared" si="4"/>
        <v>374.38227603684783</v>
      </c>
      <c r="U48" s="52"/>
      <c r="V48" s="23"/>
      <c r="W48" s="63"/>
      <c r="X48" s="216">
        <v>22809.65147453083</v>
      </c>
      <c r="Y48" s="217">
        <v>23647.058823529413</v>
      </c>
      <c r="Z48" s="218">
        <v>24571.428571428572</v>
      </c>
      <c r="AA48" s="216">
        <v>22500</v>
      </c>
      <c r="AB48" s="217">
        <v>22926.829268292684</v>
      </c>
      <c r="AC48" s="218">
        <v>24096.385542168675</v>
      </c>
      <c r="AD48" s="236"/>
      <c r="AE48" s="234"/>
      <c r="AF48" s="237"/>
    </row>
    <row r="49" spans="1:32" ht="27" customHeight="1" thickTop="1" thickBot="1" x14ac:dyDescent="0.25">
      <c r="A49" s="16"/>
      <c r="B49" s="124" t="s">
        <v>131</v>
      </c>
      <c r="C49" s="124">
        <v>45</v>
      </c>
      <c r="D49" s="192" t="s">
        <v>172</v>
      </c>
      <c r="E49" s="193">
        <v>5</v>
      </c>
      <c r="F49" s="144">
        <v>20</v>
      </c>
      <c r="G49" s="145">
        <v>201</v>
      </c>
      <c r="H49" s="146">
        <v>3624080</v>
      </c>
      <c r="I49" s="147">
        <f t="shared" si="5"/>
        <v>18030.248756218905</v>
      </c>
      <c r="J49" s="145">
        <v>15294.5</v>
      </c>
      <c r="K49" s="146">
        <v>3624080</v>
      </c>
      <c r="L49" s="147">
        <f t="shared" si="6"/>
        <v>236.95315309424956</v>
      </c>
      <c r="M49" s="22"/>
      <c r="N49" s="26">
        <v>20</v>
      </c>
      <c r="O49" s="27">
        <v>208</v>
      </c>
      <c r="P49" s="28">
        <v>3757363</v>
      </c>
      <c r="Q49" s="31">
        <f t="shared" si="2"/>
        <v>18064.245192307691</v>
      </c>
      <c r="R49" s="29">
        <v>15850</v>
      </c>
      <c r="S49" s="42">
        <f t="shared" si="3"/>
        <v>3757363</v>
      </c>
      <c r="T49" s="31">
        <f t="shared" si="4"/>
        <v>237.05760252365931</v>
      </c>
      <c r="U49" s="52"/>
      <c r="V49" s="23"/>
      <c r="W49" s="63"/>
      <c r="X49" s="216">
        <v>19454.545454545456</v>
      </c>
      <c r="Y49" s="217">
        <v>16388.095238095237</v>
      </c>
      <c r="Z49" s="218">
        <v>16683.720930232557</v>
      </c>
      <c r="AA49" s="216">
        <v>18400</v>
      </c>
      <c r="AB49" s="217">
        <v>18650</v>
      </c>
      <c r="AC49" s="218">
        <v>18900</v>
      </c>
      <c r="AD49" s="233"/>
      <c r="AE49" s="234"/>
      <c r="AF49" s="235"/>
    </row>
    <row r="50" spans="1:32" ht="27" customHeight="1" thickTop="1" thickBot="1" x14ac:dyDescent="0.25">
      <c r="A50" s="16"/>
      <c r="B50" s="124" t="s">
        <v>131</v>
      </c>
      <c r="C50" s="124">
        <v>46</v>
      </c>
      <c r="D50" s="195" t="s">
        <v>173</v>
      </c>
      <c r="E50" s="193">
        <v>5</v>
      </c>
      <c r="F50" s="144">
        <v>20</v>
      </c>
      <c r="G50" s="145">
        <v>199</v>
      </c>
      <c r="H50" s="146">
        <v>2008525</v>
      </c>
      <c r="I50" s="147">
        <f t="shared" si="5"/>
        <v>10093.090452261307</v>
      </c>
      <c r="J50" s="145">
        <v>9454</v>
      </c>
      <c r="K50" s="146">
        <v>2008525</v>
      </c>
      <c r="L50" s="147">
        <f t="shared" si="6"/>
        <v>212.45240110006347</v>
      </c>
      <c r="M50" s="22"/>
      <c r="N50" s="26">
        <v>20</v>
      </c>
      <c r="O50" s="27">
        <v>205</v>
      </c>
      <c r="P50" s="28">
        <v>2050900</v>
      </c>
      <c r="Q50" s="31">
        <f t="shared" si="2"/>
        <v>10004.390243902439</v>
      </c>
      <c r="R50" s="29">
        <v>9623.5</v>
      </c>
      <c r="S50" s="42">
        <f t="shared" si="3"/>
        <v>2050900</v>
      </c>
      <c r="T50" s="31">
        <f t="shared" si="4"/>
        <v>213.11373201018341</v>
      </c>
      <c r="U50" s="52"/>
      <c r="V50" s="23"/>
      <c r="W50" s="113"/>
      <c r="X50" s="216">
        <v>8429.488636363636</v>
      </c>
      <c r="Y50" s="217">
        <v>10088.216560509554</v>
      </c>
      <c r="Z50" s="218">
        <v>9882.3529411764703</v>
      </c>
      <c r="AA50" s="216">
        <v>10150</v>
      </c>
      <c r="AB50" s="217">
        <v>10250</v>
      </c>
      <c r="AC50" s="218">
        <v>10500</v>
      </c>
      <c r="AD50" s="236"/>
      <c r="AE50" s="234"/>
      <c r="AF50" s="237"/>
    </row>
    <row r="51" spans="1:32" ht="27" customHeight="1" thickTop="1" thickBot="1" x14ac:dyDescent="0.25">
      <c r="A51" s="16"/>
      <c r="B51" s="124" t="s">
        <v>131</v>
      </c>
      <c r="C51" s="124">
        <v>47</v>
      </c>
      <c r="D51" s="195" t="s">
        <v>174</v>
      </c>
      <c r="E51" s="193">
        <v>5</v>
      </c>
      <c r="F51" s="144">
        <v>20</v>
      </c>
      <c r="G51" s="145">
        <v>164</v>
      </c>
      <c r="H51" s="146">
        <v>1789885</v>
      </c>
      <c r="I51" s="147">
        <f t="shared" si="5"/>
        <v>10913.932926829268</v>
      </c>
      <c r="J51" s="145">
        <v>15222</v>
      </c>
      <c r="K51" s="146">
        <v>1789885</v>
      </c>
      <c r="L51" s="147">
        <f t="shared" si="6"/>
        <v>117.58540270660886</v>
      </c>
      <c r="M51" s="22"/>
      <c r="N51" s="26">
        <v>20</v>
      </c>
      <c r="O51" s="27">
        <v>200</v>
      </c>
      <c r="P51" s="28">
        <v>2005318</v>
      </c>
      <c r="Q51" s="31">
        <f t="shared" si="2"/>
        <v>10026.59</v>
      </c>
      <c r="R51" s="29">
        <v>17075.5</v>
      </c>
      <c r="S51" s="42">
        <f t="shared" si="3"/>
        <v>2005318</v>
      </c>
      <c r="T51" s="31">
        <f t="shared" si="4"/>
        <v>117.43831805803637</v>
      </c>
      <c r="U51" s="52"/>
      <c r="V51" s="23"/>
      <c r="W51" s="63"/>
      <c r="X51" s="216">
        <v>14056.138888888889</v>
      </c>
      <c r="Y51" s="217">
        <v>13000</v>
      </c>
      <c r="Z51" s="218">
        <v>14687.5</v>
      </c>
      <c r="AA51" s="216">
        <v>11528</v>
      </c>
      <c r="AB51" s="217">
        <v>12069</v>
      </c>
      <c r="AC51" s="218">
        <v>12545</v>
      </c>
      <c r="AD51" s="233"/>
      <c r="AE51" s="234"/>
      <c r="AF51" s="235"/>
    </row>
    <row r="52" spans="1:32" ht="27" customHeight="1" thickTop="1" thickBot="1" x14ac:dyDescent="0.25">
      <c r="A52" s="16"/>
      <c r="B52" s="124" t="s">
        <v>131</v>
      </c>
      <c r="C52" s="124">
        <v>48</v>
      </c>
      <c r="D52" s="196" t="s">
        <v>175</v>
      </c>
      <c r="E52" s="193">
        <v>5</v>
      </c>
      <c r="F52" s="144">
        <v>20</v>
      </c>
      <c r="G52" s="145">
        <v>250</v>
      </c>
      <c r="H52" s="146">
        <v>2844325</v>
      </c>
      <c r="I52" s="147">
        <f t="shared" si="5"/>
        <v>11377.3</v>
      </c>
      <c r="J52" s="145">
        <v>14870</v>
      </c>
      <c r="K52" s="146">
        <v>2844325</v>
      </c>
      <c r="L52" s="147">
        <f t="shared" si="6"/>
        <v>191.2794216543376</v>
      </c>
      <c r="M52" s="22"/>
      <c r="N52" s="26">
        <v>20</v>
      </c>
      <c r="O52" s="27">
        <v>273</v>
      </c>
      <c r="P52" s="28">
        <v>3466990</v>
      </c>
      <c r="Q52" s="31">
        <f t="shared" si="2"/>
        <v>12699.59706959707</v>
      </c>
      <c r="R52" s="29">
        <v>14729</v>
      </c>
      <c r="S52" s="42">
        <f t="shared" si="3"/>
        <v>3466990</v>
      </c>
      <c r="T52" s="31">
        <f t="shared" si="4"/>
        <v>235.38529431733315</v>
      </c>
      <c r="U52" s="52"/>
      <c r="V52" s="23"/>
      <c r="W52" s="63"/>
      <c r="X52" s="216">
        <v>8395.6425531914902</v>
      </c>
      <c r="Y52" s="217">
        <v>9684.1666666666661</v>
      </c>
      <c r="Z52" s="218">
        <v>9770.4166666666661</v>
      </c>
      <c r="AA52" s="216">
        <v>11834.4</v>
      </c>
      <c r="AB52" s="217">
        <v>11840</v>
      </c>
      <c r="AC52" s="218">
        <v>11900</v>
      </c>
      <c r="AD52" s="236"/>
      <c r="AE52" s="234"/>
      <c r="AF52" s="237"/>
    </row>
    <row r="53" spans="1:32" ht="27" customHeight="1" thickTop="1" thickBot="1" x14ac:dyDescent="0.25">
      <c r="A53" s="16"/>
      <c r="B53" s="124" t="s">
        <v>131</v>
      </c>
      <c r="C53" s="124">
        <v>49</v>
      </c>
      <c r="D53" s="195" t="s">
        <v>176</v>
      </c>
      <c r="E53" s="193">
        <v>1</v>
      </c>
      <c r="F53" s="144">
        <v>20</v>
      </c>
      <c r="G53" s="145">
        <v>167</v>
      </c>
      <c r="H53" s="146">
        <v>5233618</v>
      </c>
      <c r="I53" s="147">
        <f t="shared" si="5"/>
        <v>31339.029940119759</v>
      </c>
      <c r="J53" s="145">
        <v>17615.5</v>
      </c>
      <c r="K53" s="146">
        <v>5233618</v>
      </c>
      <c r="L53" s="147">
        <f t="shared" si="6"/>
        <v>297.10300587550739</v>
      </c>
      <c r="M53" s="22"/>
      <c r="N53" s="26">
        <v>20</v>
      </c>
      <c r="O53" s="27">
        <v>156</v>
      </c>
      <c r="P53" s="28">
        <v>4724143</v>
      </c>
      <c r="Q53" s="31">
        <f t="shared" si="2"/>
        <v>30282.967948717949</v>
      </c>
      <c r="R53" s="29">
        <v>16657.5</v>
      </c>
      <c r="S53" s="42">
        <f t="shared" si="3"/>
        <v>4724143</v>
      </c>
      <c r="T53" s="31">
        <f t="shared" si="4"/>
        <v>283.60456250938017</v>
      </c>
      <c r="U53" s="52"/>
      <c r="V53" s="23"/>
      <c r="W53" s="63"/>
      <c r="X53" s="216">
        <v>23445.945945945947</v>
      </c>
      <c r="Y53" s="217">
        <v>21948.051948051947</v>
      </c>
      <c r="Z53" s="218">
        <v>18799.285714285714</v>
      </c>
      <c r="AA53" s="216">
        <v>31608.974358974359</v>
      </c>
      <c r="AB53" s="217">
        <v>30238.095238095237</v>
      </c>
      <c r="AC53" s="218">
        <v>30480</v>
      </c>
      <c r="AD53" s="236"/>
      <c r="AE53" s="234"/>
      <c r="AF53" s="235"/>
    </row>
    <row r="54" spans="1:32" ht="27" customHeight="1" thickTop="1" thickBot="1" x14ac:dyDescent="0.25">
      <c r="A54" s="16"/>
      <c r="B54" s="124" t="s">
        <v>131</v>
      </c>
      <c r="C54" s="124">
        <v>50</v>
      </c>
      <c r="D54" s="195" t="s">
        <v>155</v>
      </c>
      <c r="E54" s="193">
        <v>2</v>
      </c>
      <c r="F54" s="144">
        <v>30</v>
      </c>
      <c r="G54" s="145">
        <v>264</v>
      </c>
      <c r="H54" s="146">
        <v>3842900</v>
      </c>
      <c r="I54" s="147">
        <f t="shared" si="5"/>
        <v>14556.439393939394</v>
      </c>
      <c r="J54" s="145">
        <v>31680</v>
      </c>
      <c r="K54" s="146">
        <v>3842900</v>
      </c>
      <c r="L54" s="147">
        <f t="shared" si="6"/>
        <v>121.30366161616162</v>
      </c>
      <c r="M54" s="22"/>
      <c r="N54" s="26"/>
      <c r="O54" s="27"/>
      <c r="P54" s="28"/>
      <c r="Q54" s="31"/>
      <c r="R54" s="29"/>
      <c r="S54" s="42"/>
      <c r="T54" s="31"/>
      <c r="U54" s="52"/>
      <c r="V54" s="23"/>
      <c r="W54" s="63"/>
      <c r="X54" s="216"/>
      <c r="Y54" s="217"/>
      <c r="Z54" s="218"/>
      <c r="AA54" s="216"/>
      <c r="AB54" s="217"/>
      <c r="AC54" s="218"/>
      <c r="AD54" s="233"/>
      <c r="AE54" s="234"/>
      <c r="AF54" s="235"/>
    </row>
    <row r="55" spans="1:32" ht="27" customHeight="1" thickTop="1" thickBot="1" x14ac:dyDescent="0.25">
      <c r="A55" s="16"/>
      <c r="B55" s="124" t="s">
        <v>131</v>
      </c>
      <c r="C55" s="124">
        <v>51</v>
      </c>
      <c r="D55" s="195" t="s">
        <v>177</v>
      </c>
      <c r="E55" s="193">
        <v>2</v>
      </c>
      <c r="F55" s="144">
        <v>20</v>
      </c>
      <c r="G55" s="145">
        <v>188</v>
      </c>
      <c r="H55" s="146">
        <v>1345416</v>
      </c>
      <c r="I55" s="147">
        <f t="shared" si="5"/>
        <v>7156.4680851063831</v>
      </c>
      <c r="J55" s="145">
        <v>12328</v>
      </c>
      <c r="K55" s="146">
        <v>1345416</v>
      </c>
      <c r="L55" s="147">
        <f t="shared" si="6"/>
        <v>109.13497728747566</v>
      </c>
      <c r="M55" s="22"/>
      <c r="N55" s="26"/>
      <c r="O55" s="27"/>
      <c r="P55" s="28"/>
      <c r="Q55" s="31"/>
      <c r="R55" s="29"/>
      <c r="S55" s="42"/>
      <c r="T55" s="31"/>
      <c r="U55" s="52"/>
      <c r="V55" s="23"/>
      <c r="W55" s="63"/>
      <c r="X55" s="216"/>
      <c r="Y55" s="217"/>
      <c r="Z55" s="218"/>
      <c r="AA55" s="216"/>
      <c r="AB55" s="217"/>
      <c r="AC55" s="218"/>
      <c r="AD55" s="236"/>
      <c r="AE55" s="234"/>
      <c r="AF55" s="237"/>
    </row>
    <row r="56" spans="1:32" ht="27" customHeight="1" thickTop="1" thickBot="1" x14ac:dyDescent="0.25">
      <c r="A56" s="16"/>
      <c r="B56" s="124" t="s">
        <v>131</v>
      </c>
      <c r="C56" s="124">
        <v>52</v>
      </c>
      <c r="D56" s="195" t="s">
        <v>491</v>
      </c>
      <c r="E56" s="193">
        <v>2</v>
      </c>
      <c r="F56" s="290"/>
      <c r="G56" s="291"/>
      <c r="H56" s="271"/>
      <c r="I56" s="292"/>
      <c r="J56" s="291"/>
      <c r="K56" s="271"/>
      <c r="L56" s="292"/>
      <c r="M56" s="22"/>
      <c r="N56" s="26">
        <v>10</v>
      </c>
      <c r="O56" s="27">
        <v>96</v>
      </c>
      <c r="P56" s="28">
        <v>900000</v>
      </c>
      <c r="Q56" s="31">
        <v>9375</v>
      </c>
      <c r="R56" s="29">
        <v>12912</v>
      </c>
      <c r="S56" s="42">
        <v>900000</v>
      </c>
      <c r="T56" s="31">
        <v>69.702602230483265</v>
      </c>
      <c r="U56" s="52"/>
      <c r="V56" s="23"/>
      <c r="W56" s="63"/>
      <c r="X56" s="293"/>
      <c r="Y56" s="294"/>
      <c r="Z56" s="295"/>
      <c r="AA56" s="293"/>
      <c r="AB56" s="294"/>
      <c r="AC56" s="295"/>
      <c r="AD56" s="233"/>
      <c r="AE56" s="234"/>
      <c r="AF56" s="235"/>
    </row>
    <row r="57" spans="1:32" ht="27" customHeight="1" thickTop="1" thickBot="1" x14ac:dyDescent="0.25">
      <c r="A57" s="16"/>
      <c r="B57" s="124" t="s">
        <v>131</v>
      </c>
      <c r="C57" s="124">
        <v>53</v>
      </c>
      <c r="D57" s="195" t="s">
        <v>178</v>
      </c>
      <c r="E57" s="193">
        <v>5</v>
      </c>
      <c r="F57" s="144">
        <v>20</v>
      </c>
      <c r="G57" s="145">
        <v>268</v>
      </c>
      <c r="H57" s="146">
        <v>9317824</v>
      </c>
      <c r="I57" s="147">
        <f t="shared" ref="I57:I62" si="7">IF(AND(G57&gt;0,H57&gt;0),H57/G57,0)</f>
        <v>34768</v>
      </c>
      <c r="J57" s="145">
        <v>31372</v>
      </c>
      <c r="K57" s="146">
        <v>9317824</v>
      </c>
      <c r="L57" s="147">
        <f t="shared" ref="L57:L62" si="8">IF(AND(J57&gt;0,K57&gt;0),K57/J57,0)</f>
        <v>297.01083768965958</v>
      </c>
      <c r="M57" s="22"/>
      <c r="N57" s="26">
        <v>20</v>
      </c>
      <c r="O57" s="27">
        <v>264</v>
      </c>
      <c r="P57" s="28">
        <v>8653000</v>
      </c>
      <c r="Q57" s="31">
        <f>IF(AND(O57&gt;0,P57&gt;0),P57/O57,0)</f>
        <v>32776.515151515152</v>
      </c>
      <c r="R57" s="29">
        <v>30008</v>
      </c>
      <c r="S57" s="42">
        <f t="shared" ref="S57:S62" si="9">P57</f>
        <v>8653000</v>
      </c>
      <c r="T57" s="31">
        <f t="shared" ref="T57:T62" si="10">IF(AND(R57&gt;0,S57&gt;0),S57/R57,0)</f>
        <v>288.35643828312448</v>
      </c>
      <c r="U57" s="52"/>
      <c r="V57" s="23"/>
      <c r="W57" s="63"/>
      <c r="X57" s="216">
        <v>32481.884057971016</v>
      </c>
      <c r="Y57" s="217">
        <v>29349.264492753624</v>
      </c>
      <c r="Z57" s="218">
        <v>29349.264492753624</v>
      </c>
      <c r="AA57" s="216">
        <v>36111.111111111109</v>
      </c>
      <c r="AB57" s="217">
        <v>33680.555555555555</v>
      </c>
      <c r="AC57" s="218">
        <v>34800.347222222219</v>
      </c>
      <c r="AD57" s="236" t="s">
        <v>434</v>
      </c>
      <c r="AE57" s="234">
        <v>9.0399999999999994E-2</v>
      </c>
      <c r="AF57" s="237"/>
    </row>
    <row r="58" spans="1:32" ht="27" customHeight="1" thickTop="1" thickBot="1" x14ac:dyDescent="0.25">
      <c r="A58" s="16"/>
      <c r="B58" s="124" t="s">
        <v>131</v>
      </c>
      <c r="C58" s="124">
        <v>54</v>
      </c>
      <c r="D58" s="195" t="s">
        <v>179</v>
      </c>
      <c r="E58" s="193">
        <v>2</v>
      </c>
      <c r="F58" s="144">
        <v>14</v>
      </c>
      <c r="G58" s="145">
        <v>199</v>
      </c>
      <c r="H58" s="146">
        <v>1895371</v>
      </c>
      <c r="I58" s="147">
        <f t="shared" si="7"/>
        <v>9524.4773869346736</v>
      </c>
      <c r="J58" s="145">
        <v>22500</v>
      </c>
      <c r="K58" s="146">
        <v>1895371</v>
      </c>
      <c r="L58" s="147">
        <f t="shared" si="8"/>
        <v>84.238711111111115</v>
      </c>
      <c r="M58" s="22"/>
      <c r="N58" s="26">
        <v>20</v>
      </c>
      <c r="O58" s="27">
        <v>240</v>
      </c>
      <c r="P58" s="28">
        <v>3263414</v>
      </c>
      <c r="Q58" s="31">
        <v>13597.558333333332</v>
      </c>
      <c r="R58" s="29">
        <v>20664</v>
      </c>
      <c r="S58" s="42">
        <f t="shared" si="9"/>
        <v>3263414</v>
      </c>
      <c r="T58" s="31">
        <f t="shared" si="10"/>
        <v>157.92750677506774</v>
      </c>
      <c r="U58" s="52"/>
      <c r="V58" s="23"/>
      <c r="W58" s="63"/>
      <c r="X58" s="216">
        <v>11785.714285714286</v>
      </c>
      <c r="Y58" s="217">
        <v>13071.428571428571</v>
      </c>
      <c r="Z58" s="218">
        <v>13642.857142857143</v>
      </c>
      <c r="AA58" s="216">
        <v>10450</v>
      </c>
      <c r="AB58" s="217">
        <v>10850</v>
      </c>
      <c r="AC58" s="218">
        <v>11700</v>
      </c>
      <c r="AD58" s="236"/>
      <c r="AE58" s="234"/>
      <c r="AF58" s="237"/>
    </row>
    <row r="59" spans="1:32" ht="27" customHeight="1" thickTop="1" thickBot="1" x14ac:dyDescent="0.25">
      <c r="A59" s="16"/>
      <c r="B59" s="124" t="s">
        <v>131</v>
      </c>
      <c r="C59" s="124">
        <v>55</v>
      </c>
      <c r="D59" s="195" t="s">
        <v>80</v>
      </c>
      <c r="E59" s="193">
        <v>2</v>
      </c>
      <c r="F59" s="144">
        <v>24</v>
      </c>
      <c r="G59" s="145">
        <v>267</v>
      </c>
      <c r="H59" s="146">
        <v>1643855</v>
      </c>
      <c r="I59" s="147">
        <f t="shared" si="7"/>
        <v>6156.7602996254682</v>
      </c>
      <c r="J59" s="145">
        <v>26648</v>
      </c>
      <c r="K59" s="146">
        <v>1643855</v>
      </c>
      <c r="L59" s="147">
        <f t="shared" si="8"/>
        <v>61.687743920744524</v>
      </c>
      <c r="M59" s="22"/>
      <c r="N59" s="26">
        <v>24</v>
      </c>
      <c r="O59" s="27">
        <v>267</v>
      </c>
      <c r="P59" s="28">
        <v>1563365</v>
      </c>
      <c r="Q59" s="31">
        <v>5855.2996254681648</v>
      </c>
      <c r="R59" s="29">
        <v>27932</v>
      </c>
      <c r="S59" s="42">
        <f t="shared" si="9"/>
        <v>1563365</v>
      </c>
      <c r="T59" s="31">
        <f t="shared" si="10"/>
        <v>55.970392381497923</v>
      </c>
      <c r="U59" s="52"/>
      <c r="V59" s="23"/>
      <c r="W59" s="63"/>
      <c r="X59" s="216">
        <v>14200</v>
      </c>
      <c r="Y59" s="217">
        <v>7894.7368421052633</v>
      </c>
      <c r="Z59" s="218">
        <v>9250</v>
      </c>
      <c r="AA59" s="216">
        <v>6666.666666666667</v>
      </c>
      <c r="AB59" s="217">
        <v>7142.8571428571431</v>
      </c>
      <c r="AC59" s="218">
        <v>7586.2068965517237</v>
      </c>
      <c r="AD59" s="233"/>
      <c r="AE59" s="234"/>
      <c r="AF59" s="235"/>
    </row>
    <row r="60" spans="1:32" ht="27" customHeight="1" thickTop="1" thickBot="1" x14ac:dyDescent="0.25">
      <c r="A60" s="16"/>
      <c r="B60" s="124" t="s">
        <v>131</v>
      </c>
      <c r="C60" s="124">
        <v>56</v>
      </c>
      <c r="D60" s="195" t="s">
        <v>180</v>
      </c>
      <c r="E60" s="193">
        <v>2</v>
      </c>
      <c r="F60" s="144">
        <v>20</v>
      </c>
      <c r="G60" s="145">
        <v>256</v>
      </c>
      <c r="H60" s="146">
        <v>1563184</v>
      </c>
      <c r="I60" s="147">
        <f t="shared" si="7"/>
        <v>6106.1875</v>
      </c>
      <c r="J60" s="145">
        <v>7286.5</v>
      </c>
      <c r="K60" s="146">
        <v>1563184</v>
      </c>
      <c r="L60" s="147">
        <f t="shared" si="8"/>
        <v>214.53153091333289</v>
      </c>
      <c r="M60" s="22"/>
      <c r="N60" s="26">
        <v>20</v>
      </c>
      <c r="O60" s="27">
        <v>228</v>
      </c>
      <c r="P60" s="28">
        <v>1786805</v>
      </c>
      <c r="Q60" s="31">
        <v>7836.8640350877195</v>
      </c>
      <c r="R60" s="29">
        <v>7768</v>
      </c>
      <c r="S60" s="42">
        <f t="shared" si="9"/>
        <v>1786805</v>
      </c>
      <c r="T60" s="31">
        <f t="shared" si="10"/>
        <v>230.02124098867148</v>
      </c>
      <c r="U60" s="52"/>
      <c r="V60" s="23"/>
      <c r="W60" s="63"/>
      <c r="X60" s="216">
        <v>6776.7483870967744</v>
      </c>
      <c r="Y60" s="217">
        <v>7120.6451612903229</v>
      </c>
      <c r="Z60" s="218">
        <v>7904.8387096774195</v>
      </c>
      <c r="AA60" s="216">
        <v>7920</v>
      </c>
      <c r="AB60" s="217">
        <v>9553.8461538461543</v>
      </c>
      <c r="AC60" s="218">
        <v>11963.076923076924</v>
      </c>
      <c r="AD60" s="236"/>
      <c r="AE60" s="234"/>
      <c r="AF60" s="237"/>
    </row>
    <row r="61" spans="1:32" ht="27" customHeight="1" thickTop="1" thickBot="1" x14ac:dyDescent="0.25">
      <c r="A61" s="16"/>
      <c r="B61" s="124" t="s">
        <v>131</v>
      </c>
      <c r="C61" s="124">
        <v>57</v>
      </c>
      <c r="D61" s="134" t="s">
        <v>181</v>
      </c>
      <c r="E61" s="193">
        <v>5</v>
      </c>
      <c r="F61" s="144">
        <v>20</v>
      </c>
      <c r="G61" s="145">
        <v>335</v>
      </c>
      <c r="H61" s="146">
        <v>5299340</v>
      </c>
      <c r="I61" s="147">
        <f t="shared" si="7"/>
        <v>15818.925373134329</v>
      </c>
      <c r="J61" s="145">
        <v>21147.5</v>
      </c>
      <c r="K61" s="146">
        <v>5299340</v>
      </c>
      <c r="L61" s="147">
        <f t="shared" si="8"/>
        <v>250.58943137486702</v>
      </c>
      <c r="M61" s="22"/>
      <c r="N61" s="26">
        <v>20</v>
      </c>
      <c r="O61" s="27">
        <v>357</v>
      </c>
      <c r="P61" s="28">
        <v>5209678</v>
      </c>
      <c r="Q61" s="31">
        <v>14592.935574229692</v>
      </c>
      <c r="R61" s="29">
        <v>21943.85</v>
      </c>
      <c r="S61" s="42">
        <f t="shared" si="9"/>
        <v>5209678</v>
      </c>
      <c r="T61" s="31">
        <f t="shared" si="10"/>
        <v>237.40947919348702</v>
      </c>
      <c r="U61" s="52"/>
      <c r="V61" s="23"/>
      <c r="W61" s="63"/>
      <c r="X61" s="216">
        <v>17741.935483870966</v>
      </c>
      <c r="Y61" s="217">
        <v>19354.83870967742</v>
      </c>
      <c r="Z61" s="218">
        <v>18333.333333333332</v>
      </c>
      <c r="AA61" s="216">
        <v>14810.81081081081</v>
      </c>
      <c r="AB61" s="217">
        <v>15540.54054054054</v>
      </c>
      <c r="AC61" s="218">
        <v>16540.54054054054</v>
      </c>
      <c r="AD61" s="233"/>
      <c r="AE61" s="234"/>
      <c r="AF61" s="235"/>
    </row>
    <row r="62" spans="1:32" ht="27" customHeight="1" thickTop="1" thickBot="1" x14ac:dyDescent="0.25">
      <c r="A62" s="16"/>
      <c r="B62" s="124" t="s">
        <v>131</v>
      </c>
      <c r="C62" s="124">
        <v>58</v>
      </c>
      <c r="D62" s="195" t="s">
        <v>182</v>
      </c>
      <c r="E62" s="193">
        <v>5</v>
      </c>
      <c r="F62" s="144">
        <v>10</v>
      </c>
      <c r="G62" s="145">
        <v>264</v>
      </c>
      <c r="H62" s="146">
        <v>2381947</v>
      </c>
      <c r="I62" s="147">
        <f t="shared" si="7"/>
        <v>9022.5265151515159</v>
      </c>
      <c r="J62" s="145">
        <v>9634.5</v>
      </c>
      <c r="K62" s="146">
        <v>2381947</v>
      </c>
      <c r="L62" s="147">
        <f t="shared" si="8"/>
        <v>247.23099278634075</v>
      </c>
      <c r="M62" s="22"/>
      <c r="N62" s="26"/>
      <c r="O62" s="27"/>
      <c r="P62" s="28"/>
      <c r="Q62" s="31">
        <v>0</v>
      </c>
      <c r="R62" s="29"/>
      <c r="S62" s="42">
        <f t="shared" si="9"/>
        <v>0</v>
      </c>
      <c r="T62" s="31">
        <f t="shared" si="10"/>
        <v>0</v>
      </c>
      <c r="U62" s="52"/>
      <c r="V62" s="23"/>
      <c r="W62" s="63"/>
      <c r="X62" s="216">
        <v>8146.014492753623</v>
      </c>
      <c r="Y62" s="217">
        <v>11933.333333333334</v>
      </c>
      <c r="Z62" s="218">
        <v>12644.23076923077</v>
      </c>
      <c r="AA62" s="216">
        <v>13888.888888888889</v>
      </c>
      <c r="AB62" s="217">
        <v>15000</v>
      </c>
      <c r="AC62" s="218">
        <v>15555.555555555555</v>
      </c>
      <c r="AD62" s="236"/>
      <c r="AE62" s="234"/>
      <c r="AF62" s="237"/>
    </row>
    <row r="63" spans="1:32" ht="27" customHeight="1" thickTop="1" thickBot="1" x14ac:dyDescent="0.25">
      <c r="A63" s="16"/>
      <c r="B63" s="124" t="s">
        <v>131</v>
      </c>
      <c r="C63" s="124">
        <v>59</v>
      </c>
      <c r="D63" s="134" t="s">
        <v>492</v>
      </c>
      <c r="E63" s="193">
        <v>5</v>
      </c>
      <c r="F63" s="144"/>
      <c r="G63" s="145"/>
      <c r="H63" s="146"/>
      <c r="I63" s="147"/>
      <c r="J63" s="145"/>
      <c r="K63" s="146"/>
      <c r="L63" s="147"/>
      <c r="M63" s="22"/>
      <c r="N63" s="26">
        <v>20</v>
      </c>
      <c r="O63" s="27">
        <v>60</v>
      </c>
      <c r="P63" s="28">
        <v>4400000</v>
      </c>
      <c r="Q63" s="31">
        <v>73333.333333333328</v>
      </c>
      <c r="R63" s="29">
        <v>11000</v>
      </c>
      <c r="S63" s="42">
        <v>4400000</v>
      </c>
      <c r="T63" s="31">
        <v>400</v>
      </c>
      <c r="U63" s="52"/>
      <c r="V63" s="23"/>
      <c r="W63" s="63">
        <v>43313</v>
      </c>
      <c r="X63" s="216"/>
      <c r="Y63" s="217"/>
      <c r="Z63" s="218"/>
      <c r="AA63" s="216">
        <v>73000</v>
      </c>
      <c r="AB63" s="217">
        <v>73000</v>
      </c>
      <c r="AC63" s="218">
        <v>73000</v>
      </c>
      <c r="AD63" s="236"/>
      <c r="AE63" s="234"/>
      <c r="AF63" s="235"/>
    </row>
    <row r="64" spans="1:32" ht="27" customHeight="1" thickTop="1" thickBot="1" x14ac:dyDescent="0.25">
      <c r="A64" s="16"/>
      <c r="B64" s="124" t="s">
        <v>131</v>
      </c>
      <c r="C64" s="124">
        <v>60</v>
      </c>
      <c r="D64" s="195" t="s">
        <v>183</v>
      </c>
      <c r="E64" s="193">
        <v>5</v>
      </c>
      <c r="F64" s="144">
        <v>25</v>
      </c>
      <c r="G64" s="145">
        <v>280</v>
      </c>
      <c r="H64" s="146">
        <v>5228150</v>
      </c>
      <c r="I64" s="147">
        <f>IF(AND(G64&gt;0,H64&gt;0),H64/G64,0)</f>
        <v>18671.964285714286</v>
      </c>
      <c r="J64" s="145">
        <v>28679</v>
      </c>
      <c r="K64" s="146">
        <v>5228150</v>
      </c>
      <c r="L64" s="147">
        <f>IF(AND(J64&gt;0,K64&gt;0),K64/J64,0)</f>
        <v>182.29889466159909</v>
      </c>
      <c r="M64" s="22"/>
      <c r="N64" s="26">
        <v>25</v>
      </c>
      <c r="O64" s="27">
        <v>257</v>
      </c>
      <c r="P64" s="28">
        <v>4907753</v>
      </c>
      <c r="Q64" s="31">
        <v>19096.315175097276</v>
      </c>
      <c r="R64" s="29">
        <v>27390</v>
      </c>
      <c r="S64" s="42">
        <f>P64</f>
        <v>4907753</v>
      </c>
      <c r="T64" s="31">
        <f>IF(AND(R64&gt;0,S64&gt;0),S64/R64,0)</f>
        <v>179.18046732384082</v>
      </c>
      <c r="U64" s="52"/>
      <c r="V64" s="23"/>
      <c r="W64" s="63"/>
      <c r="X64" s="216">
        <v>22697.132352941175</v>
      </c>
      <c r="Y64" s="217">
        <v>22788.461538461539</v>
      </c>
      <c r="Z64" s="218">
        <v>23269.23076923077</v>
      </c>
      <c r="AA64" s="216">
        <v>20652.17391304348</v>
      </c>
      <c r="AB64" s="217">
        <v>21006.944444444445</v>
      </c>
      <c r="AC64" s="218">
        <v>21500</v>
      </c>
      <c r="AD64" s="233"/>
      <c r="AE64" s="234"/>
      <c r="AF64" s="235"/>
    </row>
    <row r="65" spans="1:32" ht="27" customHeight="1" thickTop="1" thickBot="1" x14ac:dyDescent="0.25">
      <c r="A65" s="16"/>
      <c r="B65" s="124" t="s">
        <v>131</v>
      </c>
      <c r="C65" s="124">
        <v>61</v>
      </c>
      <c r="D65" s="195" t="s">
        <v>184</v>
      </c>
      <c r="E65" s="193">
        <v>5</v>
      </c>
      <c r="F65" s="144">
        <v>30</v>
      </c>
      <c r="G65" s="145">
        <v>228</v>
      </c>
      <c r="H65" s="146">
        <v>3117600</v>
      </c>
      <c r="I65" s="147">
        <f>IF(AND(G65&gt;0,H65&gt;0),H65/G65,0)</f>
        <v>13673.684210526315</v>
      </c>
      <c r="J65" s="145">
        <v>22989.5</v>
      </c>
      <c r="K65" s="146">
        <v>3117600</v>
      </c>
      <c r="L65" s="147">
        <f>IF(AND(J65&gt;0,K65&gt;0),K65/J65,0)</f>
        <v>135.60973487896649</v>
      </c>
      <c r="M65" s="22"/>
      <c r="N65" s="26">
        <v>30</v>
      </c>
      <c r="O65" s="27">
        <v>239</v>
      </c>
      <c r="P65" s="28">
        <v>2750000</v>
      </c>
      <c r="Q65" s="31">
        <v>11506.276150627615</v>
      </c>
      <c r="R65" s="29">
        <v>12189</v>
      </c>
      <c r="S65" s="42">
        <f>P65</f>
        <v>2750000</v>
      </c>
      <c r="T65" s="31">
        <f>IF(AND(R65&gt;0,S65&gt;0),S65/R65,0)</f>
        <v>225.61325785544344</v>
      </c>
      <c r="U65" s="52"/>
      <c r="V65" s="23"/>
      <c r="W65" s="63"/>
      <c r="X65" s="216">
        <v>8434.8739495798327</v>
      </c>
      <c r="Y65" s="217">
        <v>10516.447368421053</v>
      </c>
      <c r="Z65" s="218">
        <v>10888.157894736842</v>
      </c>
      <c r="AA65" s="216">
        <v>13750</v>
      </c>
      <c r="AB65" s="217">
        <v>14583.333333333334</v>
      </c>
      <c r="AC65" s="218">
        <v>16666.666666666668</v>
      </c>
      <c r="AD65" s="236"/>
      <c r="AE65" s="234"/>
      <c r="AF65" s="237"/>
    </row>
    <row r="66" spans="1:32" ht="27" customHeight="1" thickTop="1" thickBot="1" x14ac:dyDescent="0.25">
      <c r="A66" s="16"/>
      <c r="B66" s="124" t="s">
        <v>131</v>
      </c>
      <c r="C66" s="124">
        <v>62</v>
      </c>
      <c r="D66" s="195" t="s">
        <v>185</v>
      </c>
      <c r="E66" s="193">
        <v>6</v>
      </c>
      <c r="F66" s="144">
        <v>10</v>
      </c>
      <c r="G66" s="145">
        <v>95</v>
      </c>
      <c r="H66" s="146">
        <v>1142753</v>
      </c>
      <c r="I66" s="147">
        <f>IF(AND(G66&gt;0,H66&gt;0),H66/G66,0)</f>
        <v>12028.978947368421</v>
      </c>
      <c r="J66" s="145">
        <v>9373</v>
      </c>
      <c r="K66" s="146">
        <v>1142753</v>
      </c>
      <c r="L66" s="147">
        <f>IF(AND(J66&gt;0,K66&gt;0),K66/J66,0)</f>
        <v>121.91966286141043</v>
      </c>
      <c r="M66" s="22"/>
      <c r="N66" s="26">
        <v>10</v>
      </c>
      <c r="O66" s="27">
        <v>83</v>
      </c>
      <c r="P66" s="28">
        <v>1359261</v>
      </c>
      <c r="Q66" s="31">
        <v>16376.638554216868</v>
      </c>
      <c r="R66" s="29">
        <v>7618</v>
      </c>
      <c r="S66" s="42">
        <f>P66</f>
        <v>1359261</v>
      </c>
      <c r="T66" s="31">
        <f>IF(AND(R66&gt;0,S66&gt;0),S66/R66,0)</f>
        <v>178.42754003675506</v>
      </c>
      <c r="U66" s="52"/>
      <c r="V66" s="23"/>
      <c r="W66" s="63"/>
      <c r="X66" s="216">
        <v>7390.1166666666668</v>
      </c>
      <c r="Y66" s="217">
        <v>8333.3333333333339</v>
      </c>
      <c r="Z66" s="218">
        <v>9583.3333333333339</v>
      </c>
      <c r="AA66" s="216">
        <v>12291.666666666666</v>
      </c>
      <c r="AB66" s="217">
        <v>12037.037037037036</v>
      </c>
      <c r="AC66" s="218">
        <v>12962.962962962964</v>
      </c>
      <c r="AD66" s="233"/>
      <c r="AE66" s="234"/>
      <c r="AF66" s="235"/>
    </row>
    <row r="67" spans="1:32" ht="27" customHeight="1" thickTop="1" thickBot="1" x14ac:dyDescent="0.25">
      <c r="A67" s="16"/>
      <c r="B67" s="124" t="s">
        <v>131</v>
      </c>
      <c r="C67" s="124">
        <v>63</v>
      </c>
      <c r="D67" s="195" t="s">
        <v>493</v>
      </c>
      <c r="E67" s="193">
        <v>4</v>
      </c>
      <c r="F67" s="144"/>
      <c r="G67" s="145"/>
      <c r="H67" s="146"/>
      <c r="I67" s="147"/>
      <c r="J67" s="145"/>
      <c r="K67" s="146"/>
      <c r="L67" s="147"/>
      <c r="M67" s="22"/>
      <c r="N67" s="26">
        <v>20</v>
      </c>
      <c r="O67" s="27"/>
      <c r="P67" s="28"/>
      <c r="Q67" s="31">
        <v>0</v>
      </c>
      <c r="R67" s="29"/>
      <c r="S67" s="42">
        <v>0</v>
      </c>
      <c r="T67" s="31">
        <v>0</v>
      </c>
      <c r="U67" s="52"/>
      <c r="V67" s="23"/>
      <c r="W67" s="63">
        <v>43466</v>
      </c>
      <c r="X67" s="216"/>
      <c r="Y67" s="217"/>
      <c r="Z67" s="218"/>
      <c r="AA67" s="216">
        <v>8000</v>
      </c>
      <c r="AB67" s="217">
        <v>22000</v>
      </c>
      <c r="AC67" s="218">
        <v>22055.555555555555</v>
      </c>
      <c r="AD67" s="236"/>
      <c r="AE67" s="234"/>
      <c r="AF67" s="237"/>
    </row>
    <row r="68" spans="1:32" ht="27" customHeight="1" thickTop="1" thickBot="1" x14ac:dyDescent="0.25">
      <c r="A68" s="16"/>
      <c r="B68" s="124" t="s">
        <v>131</v>
      </c>
      <c r="C68" s="124">
        <v>64</v>
      </c>
      <c r="D68" s="195" t="s">
        <v>186</v>
      </c>
      <c r="E68" s="193">
        <v>2</v>
      </c>
      <c r="F68" s="144">
        <v>80</v>
      </c>
      <c r="G68" s="145">
        <v>901</v>
      </c>
      <c r="H68" s="146">
        <v>11239357</v>
      </c>
      <c r="I68" s="147">
        <f>IF(AND(G68&gt;0,H68&gt;0),H68/G68,0)</f>
        <v>12474.314095449501</v>
      </c>
      <c r="J68" s="145">
        <v>74607</v>
      </c>
      <c r="K68" s="146">
        <v>11239357</v>
      </c>
      <c r="L68" s="147">
        <f>IF(AND(J68&gt;0,K68&gt;0),K68/J68,0)</f>
        <v>150.64748616081602</v>
      </c>
      <c r="M68" s="22"/>
      <c r="N68" s="26">
        <v>80</v>
      </c>
      <c r="O68" s="27">
        <v>865</v>
      </c>
      <c r="P68" s="28">
        <v>13313585</v>
      </c>
      <c r="Q68" s="31">
        <v>15391.42774566474</v>
      </c>
      <c r="R68" s="29">
        <v>70538</v>
      </c>
      <c r="S68" s="42">
        <f>P68</f>
        <v>13313585</v>
      </c>
      <c r="T68" s="31">
        <f>IF(AND(R68&gt;0,S68&gt;0),S68/R68,0)</f>
        <v>188.74344325044657</v>
      </c>
      <c r="U68" s="52"/>
      <c r="V68" s="23"/>
      <c r="W68" s="63"/>
      <c r="X68" s="216">
        <v>16500.527426160337</v>
      </c>
      <c r="Y68" s="217">
        <v>13756.851041666667</v>
      </c>
      <c r="Z68" s="218">
        <v>15758.378124999999</v>
      </c>
      <c r="AA68" s="216">
        <v>13958.333333333334</v>
      </c>
      <c r="AB68" s="217">
        <v>14479.166666666666</v>
      </c>
      <c r="AC68" s="218">
        <v>15000</v>
      </c>
      <c r="AD68" s="233"/>
      <c r="AE68" s="234"/>
      <c r="AF68" s="235"/>
    </row>
    <row r="69" spans="1:32" ht="27" customHeight="1" thickTop="1" thickBot="1" x14ac:dyDescent="0.25">
      <c r="A69" s="16"/>
      <c r="B69" s="124" t="s">
        <v>131</v>
      </c>
      <c r="C69" s="124">
        <v>65</v>
      </c>
      <c r="D69" s="134" t="s">
        <v>187</v>
      </c>
      <c r="E69" s="193">
        <v>2</v>
      </c>
      <c r="F69" s="144">
        <v>40</v>
      </c>
      <c r="G69" s="145">
        <v>641</v>
      </c>
      <c r="H69" s="146">
        <v>7910850</v>
      </c>
      <c r="I69" s="147">
        <f>IF(AND(G69&gt;0,H69&gt;0),H69/G69,0)</f>
        <v>12341.419656786271</v>
      </c>
      <c r="J69" s="145">
        <v>27251</v>
      </c>
      <c r="K69" s="146">
        <v>7910850</v>
      </c>
      <c r="L69" s="147">
        <f>IF(AND(J69&gt;0,K69&gt;0),K69/J69,0)</f>
        <v>290.29576896260687</v>
      </c>
      <c r="M69" s="22"/>
      <c r="N69" s="26">
        <v>40</v>
      </c>
      <c r="O69" s="27">
        <v>656</v>
      </c>
      <c r="P69" s="28">
        <v>7018160</v>
      </c>
      <c r="Q69" s="31">
        <v>10698.414634146342</v>
      </c>
      <c r="R69" s="29"/>
      <c r="S69" s="42">
        <f>P69</f>
        <v>7018160</v>
      </c>
      <c r="T69" s="31">
        <f>IF(AND(R69&gt;0,S69&gt;0),S69/R69,0)</f>
        <v>0</v>
      </c>
      <c r="U69" s="52"/>
      <c r="V69" s="23"/>
      <c r="W69" s="63"/>
      <c r="X69" s="216">
        <v>13071.895424836601</v>
      </c>
      <c r="Y69" s="217">
        <v>13701.923076923076</v>
      </c>
      <c r="Z69" s="218">
        <v>13522.012578616352</v>
      </c>
      <c r="AA69" s="216">
        <v>12500</v>
      </c>
      <c r="AB69" s="217">
        <v>13505.311077389984</v>
      </c>
      <c r="AC69" s="218">
        <v>15000</v>
      </c>
      <c r="AD69" s="236"/>
      <c r="AE69" s="234"/>
      <c r="AF69" s="237"/>
    </row>
    <row r="70" spans="1:32" ht="27" customHeight="1" thickTop="1" thickBot="1" x14ac:dyDescent="0.25">
      <c r="A70" s="16"/>
      <c r="B70" s="124" t="s">
        <v>131</v>
      </c>
      <c r="C70" s="124">
        <v>66</v>
      </c>
      <c r="D70" s="195" t="s">
        <v>188</v>
      </c>
      <c r="E70" s="193">
        <v>5</v>
      </c>
      <c r="F70" s="144">
        <v>20</v>
      </c>
      <c r="G70" s="145">
        <v>283.5</v>
      </c>
      <c r="H70" s="146">
        <v>4640373</v>
      </c>
      <c r="I70" s="147">
        <f>IF(AND(G70&gt;0,H70&gt;0),H70/G70,0)</f>
        <v>16368.15873015873</v>
      </c>
      <c r="J70" s="145">
        <v>22680</v>
      </c>
      <c r="K70" s="146">
        <v>4640373</v>
      </c>
      <c r="L70" s="147">
        <f>IF(AND(J70&gt;0,K70&gt;0),K70/J70,0)</f>
        <v>204.60198412698412</v>
      </c>
      <c r="M70" s="22"/>
      <c r="N70" s="26">
        <v>20</v>
      </c>
      <c r="O70" s="27">
        <v>265</v>
      </c>
      <c r="P70" s="28">
        <v>3999851</v>
      </c>
      <c r="Q70" s="31">
        <v>15093.777358490566</v>
      </c>
      <c r="R70" s="29">
        <v>12720</v>
      </c>
      <c r="S70" s="42">
        <f>P70</f>
        <v>3999851</v>
      </c>
      <c r="T70" s="31">
        <f>IF(AND(R70&gt;0,S70&gt;0),S70/R70,0)</f>
        <v>314.45369496855346</v>
      </c>
      <c r="U70" s="52"/>
      <c r="V70" s="23"/>
      <c r="W70" s="63"/>
      <c r="X70" s="216">
        <v>13300</v>
      </c>
      <c r="Y70" s="217">
        <v>14261.979166666666</v>
      </c>
      <c r="Z70" s="218">
        <v>14463.125</v>
      </c>
      <c r="AA70" s="216">
        <v>16450</v>
      </c>
      <c r="AB70" s="217">
        <v>16500</v>
      </c>
      <c r="AC70" s="218">
        <v>16550</v>
      </c>
      <c r="AD70" s="236" t="s">
        <v>434</v>
      </c>
      <c r="AE70" s="234">
        <v>6.7000000000000004E-2</v>
      </c>
      <c r="AF70" s="235"/>
    </row>
    <row r="71" spans="1:32" ht="27" customHeight="1" thickTop="1" thickBot="1" x14ac:dyDescent="0.25">
      <c r="A71" s="16"/>
      <c r="B71" s="124" t="s">
        <v>131</v>
      </c>
      <c r="C71" s="124">
        <v>67</v>
      </c>
      <c r="D71" s="8" t="s">
        <v>189</v>
      </c>
      <c r="E71" s="193">
        <v>5</v>
      </c>
      <c r="F71" s="144">
        <v>36</v>
      </c>
      <c r="G71" s="145">
        <v>367</v>
      </c>
      <c r="H71" s="146">
        <v>4875150</v>
      </c>
      <c r="I71" s="147">
        <f>IF(AND(G71&gt;0,H71&gt;0),H71/G71,0)</f>
        <v>13283.787465940055</v>
      </c>
      <c r="J71" s="145">
        <v>27597.5</v>
      </c>
      <c r="K71" s="146">
        <v>4875150</v>
      </c>
      <c r="L71" s="147">
        <f>IF(AND(J71&gt;0,K71&gt;0),K71/J71,0)</f>
        <v>176.65187064045656</v>
      </c>
      <c r="M71" s="22"/>
      <c r="N71" s="26">
        <v>36</v>
      </c>
      <c r="O71" s="27">
        <v>357</v>
      </c>
      <c r="P71" s="28">
        <v>5178375</v>
      </c>
      <c r="Q71" s="31">
        <v>14505.252100840336</v>
      </c>
      <c r="R71" s="29">
        <v>34320</v>
      </c>
      <c r="S71" s="42">
        <f>P71</f>
        <v>5178375</v>
      </c>
      <c r="T71" s="31">
        <f>IF(AND(R71&gt;0,S71&gt;0),S71/R71,0)</f>
        <v>150.88505244755245</v>
      </c>
      <c r="U71" s="52"/>
      <c r="V71" s="23"/>
      <c r="W71" s="63"/>
      <c r="X71" s="216">
        <v>12418.285714285714</v>
      </c>
      <c r="Y71" s="217">
        <v>12800</v>
      </c>
      <c r="Z71" s="218">
        <v>14600</v>
      </c>
      <c r="AA71" s="216">
        <v>20000</v>
      </c>
      <c r="AB71" s="217">
        <v>25000</v>
      </c>
      <c r="AC71" s="218">
        <v>28000</v>
      </c>
      <c r="AD71" s="233"/>
      <c r="AE71" s="234"/>
      <c r="AF71" s="235"/>
    </row>
    <row r="72" spans="1:32" ht="27" customHeight="1" thickTop="1" thickBot="1" x14ac:dyDescent="0.25">
      <c r="A72" s="16"/>
      <c r="B72" s="124" t="s">
        <v>131</v>
      </c>
      <c r="C72" s="124">
        <v>68</v>
      </c>
      <c r="D72" s="195" t="s">
        <v>190</v>
      </c>
      <c r="E72" s="193">
        <v>2</v>
      </c>
      <c r="F72" s="144">
        <v>20</v>
      </c>
      <c r="G72" s="145">
        <v>366</v>
      </c>
      <c r="H72" s="146">
        <v>4618940</v>
      </c>
      <c r="I72" s="147">
        <f>IF(AND(G72&gt;0,H72&gt;0),H72/G72,0)</f>
        <v>12620.054644808743</v>
      </c>
      <c r="J72" s="145">
        <v>22824</v>
      </c>
      <c r="K72" s="146">
        <v>4618940</v>
      </c>
      <c r="L72" s="147">
        <f>IF(AND(J72&gt;0,K72&gt;0),K72/J72,0)</f>
        <v>202.37206449351561</v>
      </c>
      <c r="M72" s="22"/>
      <c r="N72" s="26">
        <v>20</v>
      </c>
      <c r="O72" s="27">
        <v>357</v>
      </c>
      <c r="P72" s="28">
        <v>4283279</v>
      </c>
      <c r="Q72" s="31">
        <v>11997.980392156862</v>
      </c>
      <c r="R72" s="29">
        <v>21490</v>
      </c>
      <c r="S72" s="42">
        <f>P72</f>
        <v>4283279</v>
      </c>
      <c r="T72" s="31">
        <f>IF(AND(R72&gt;0,S72&gt;0),S72/R72,0)</f>
        <v>199.31498371335505</v>
      </c>
      <c r="U72" s="52"/>
      <c r="V72" s="23"/>
      <c r="W72" s="63"/>
      <c r="X72" s="216">
        <v>13582.589285714286</v>
      </c>
      <c r="Y72" s="217">
        <v>10707.070707070707</v>
      </c>
      <c r="Z72" s="218">
        <v>11800</v>
      </c>
      <c r="AA72" s="216">
        <v>12876.712328767124</v>
      </c>
      <c r="AB72" s="217">
        <v>13150.684931506848</v>
      </c>
      <c r="AC72" s="218">
        <v>13424.657534246575</v>
      </c>
      <c r="AD72" s="236"/>
      <c r="AE72" s="234"/>
      <c r="AF72" s="237"/>
    </row>
    <row r="73" spans="1:32" ht="27" customHeight="1" thickTop="1" thickBot="1" x14ac:dyDescent="0.25">
      <c r="A73" s="16"/>
      <c r="B73" s="124" t="s">
        <v>131</v>
      </c>
      <c r="C73" s="124">
        <v>69</v>
      </c>
      <c r="D73" s="195" t="s">
        <v>494</v>
      </c>
      <c r="E73" s="193">
        <v>5</v>
      </c>
      <c r="F73" s="290"/>
      <c r="G73" s="291"/>
      <c r="H73" s="271"/>
      <c r="I73" s="292"/>
      <c r="J73" s="291"/>
      <c r="K73" s="271"/>
      <c r="L73" s="292"/>
      <c r="M73" s="22"/>
      <c r="N73" s="26">
        <v>20</v>
      </c>
      <c r="O73" s="27"/>
      <c r="P73" s="28"/>
      <c r="Q73" s="31">
        <v>0</v>
      </c>
      <c r="R73" s="29"/>
      <c r="S73" s="42">
        <v>0</v>
      </c>
      <c r="T73" s="31">
        <v>0</v>
      </c>
      <c r="U73" s="52"/>
      <c r="V73" s="23"/>
      <c r="W73" s="63">
        <v>43466</v>
      </c>
      <c r="X73" s="293"/>
      <c r="Y73" s="294"/>
      <c r="Z73" s="295"/>
      <c r="AA73" s="293">
        <v>15000</v>
      </c>
      <c r="AB73" s="294">
        <v>17500</v>
      </c>
      <c r="AC73" s="295">
        <v>20000</v>
      </c>
      <c r="AD73" s="233" t="s">
        <v>434</v>
      </c>
      <c r="AE73" s="234"/>
      <c r="AF73" s="235"/>
    </row>
    <row r="74" spans="1:32" ht="27" customHeight="1" thickTop="1" thickBot="1" x14ac:dyDescent="0.25">
      <c r="A74" s="16"/>
      <c r="B74" s="124" t="s">
        <v>131</v>
      </c>
      <c r="C74" s="124">
        <v>70</v>
      </c>
      <c r="D74" s="195" t="s">
        <v>191</v>
      </c>
      <c r="E74" s="193">
        <v>2</v>
      </c>
      <c r="F74" s="144">
        <v>30</v>
      </c>
      <c r="G74" s="145">
        <v>311</v>
      </c>
      <c r="H74" s="146">
        <v>13264150</v>
      </c>
      <c r="I74" s="147">
        <f t="shared" ref="I74:I105" si="11">IF(AND(G74&gt;0,H74&gt;0),H74/G74,0)</f>
        <v>42650</v>
      </c>
      <c r="J74" s="145">
        <v>34703.5</v>
      </c>
      <c r="K74" s="146">
        <v>13264150</v>
      </c>
      <c r="L74" s="147">
        <f t="shared" ref="L74:L105" si="12">IF(AND(J74&gt;0,K74&gt;0),K74/J74,0)</f>
        <v>382.2136095782846</v>
      </c>
      <c r="M74" s="22"/>
      <c r="N74" s="26">
        <v>30</v>
      </c>
      <c r="O74" s="27">
        <v>354</v>
      </c>
      <c r="P74" s="28">
        <v>15101640</v>
      </c>
      <c r="Q74" s="31">
        <v>42660</v>
      </c>
      <c r="R74" s="29">
        <v>39585</v>
      </c>
      <c r="S74" s="42">
        <f t="shared" ref="S74:S105" si="13">P74</f>
        <v>15101640</v>
      </c>
      <c r="T74" s="31">
        <f t="shared" ref="T74:T105" si="14">IF(AND(R74&gt;0,S74&gt;0),S74/R74,0)</f>
        <v>381.49905267146647</v>
      </c>
      <c r="U74" s="52"/>
      <c r="V74" s="23"/>
      <c r="W74" s="63"/>
      <c r="X74" s="216">
        <v>42500</v>
      </c>
      <c r="Y74" s="217">
        <v>42600</v>
      </c>
      <c r="Z74" s="218">
        <v>42650</v>
      </c>
      <c r="AA74" s="216">
        <v>42660.377358490565</v>
      </c>
      <c r="AB74" s="217">
        <v>42669.811320754714</v>
      </c>
      <c r="AC74" s="218">
        <v>42679.24528301887</v>
      </c>
      <c r="AD74" s="236"/>
      <c r="AE74" s="234"/>
      <c r="AF74" s="237"/>
    </row>
    <row r="75" spans="1:32" ht="27" customHeight="1" thickTop="1" thickBot="1" x14ac:dyDescent="0.25">
      <c r="A75" s="16"/>
      <c r="B75" s="124" t="s">
        <v>131</v>
      </c>
      <c r="C75" s="124">
        <v>71</v>
      </c>
      <c r="D75" s="195" t="s">
        <v>192</v>
      </c>
      <c r="E75" s="193">
        <v>5</v>
      </c>
      <c r="F75" s="144">
        <v>20</v>
      </c>
      <c r="G75" s="145">
        <v>238</v>
      </c>
      <c r="H75" s="146">
        <v>1308150</v>
      </c>
      <c r="I75" s="147">
        <f t="shared" si="11"/>
        <v>5496.4285714285716</v>
      </c>
      <c r="J75" s="145">
        <v>12088</v>
      </c>
      <c r="K75" s="146">
        <v>1308150</v>
      </c>
      <c r="L75" s="147">
        <f t="shared" si="12"/>
        <v>108.21889477167439</v>
      </c>
      <c r="M75" s="22"/>
      <c r="N75" s="26">
        <v>25</v>
      </c>
      <c r="O75" s="27">
        <v>148</v>
      </c>
      <c r="P75" s="28">
        <v>1093000</v>
      </c>
      <c r="Q75" s="31">
        <v>7385.135135135135</v>
      </c>
      <c r="R75" s="29">
        <v>12921</v>
      </c>
      <c r="S75" s="42">
        <f t="shared" si="13"/>
        <v>1093000</v>
      </c>
      <c r="T75" s="31">
        <f t="shared" si="14"/>
        <v>84.590975930655517</v>
      </c>
      <c r="U75" s="52"/>
      <c r="V75" s="23"/>
      <c r="W75" s="63"/>
      <c r="X75" s="216">
        <v>5325.7142857142853</v>
      </c>
      <c r="Y75" s="217">
        <v>5704.7872340425529</v>
      </c>
      <c r="Z75" s="218">
        <v>5942.9386792452833</v>
      </c>
      <c r="AA75" s="216">
        <v>5857.875</v>
      </c>
      <c r="AB75" s="217">
        <v>6033.75</v>
      </c>
      <c r="AC75" s="218">
        <v>6213.75</v>
      </c>
      <c r="AD75" s="236"/>
      <c r="AE75" s="234"/>
      <c r="AF75" s="237"/>
    </row>
    <row r="76" spans="1:32" ht="27" customHeight="1" thickTop="1" thickBot="1" x14ac:dyDescent="0.25">
      <c r="A76" s="16"/>
      <c r="B76" s="124" t="s">
        <v>131</v>
      </c>
      <c r="C76" s="124">
        <v>72</v>
      </c>
      <c r="D76" s="195" t="s">
        <v>193</v>
      </c>
      <c r="E76" s="193">
        <v>2</v>
      </c>
      <c r="F76" s="144">
        <v>20</v>
      </c>
      <c r="G76" s="145">
        <v>246</v>
      </c>
      <c r="H76" s="146">
        <v>3120950</v>
      </c>
      <c r="I76" s="147">
        <f t="shared" si="11"/>
        <v>12686.788617886179</v>
      </c>
      <c r="J76" s="145">
        <v>15170</v>
      </c>
      <c r="K76" s="146">
        <v>3120950</v>
      </c>
      <c r="L76" s="147">
        <f t="shared" si="12"/>
        <v>205.73170731707316</v>
      </c>
      <c r="M76" s="22"/>
      <c r="N76" s="26">
        <v>20</v>
      </c>
      <c r="O76" s="27">
        <v>236</v>
      </c>
      <c r="P76" s="28">
        <v>2681708</v>
      </c>
      <c r="Q76" s="31">
        <v>11363.169491525423</v>
      </c>
      <c r="R76" s="29">
        <v>15733</v>
      </c>
      <c r="S76" s="42">
        <f t="shared" si="13"/>
        <v>2681708</v>
      </c>
      <c r="T76" s="31">
        <f t="shared" si="14"/>
        <v>170.45115362613615</v>
      </c>
      <c r="U76" s="52"/>
      <c r="V76" s="23"/>
      <c r="W76" s="63"/>
      <c r="X76" s="216">
        <v>13745.833333333334</v>
      </c>
      <c r="Y76" s="217">
        <v>13965.916666666666</v>
      </c>
      <c r="Z76" s="218">
        <v>14920</v>
      </c>
      <c r="AA76" s="216">
        <v>13333.333333333334</v>
      </c>
      <c r="AB76" s="217">
        <v>13750</v>
      </c>
      <c r="AC76" s="218">
        <v>14166.666666666666</v>
      </c>
      <c r="AD76" s="233"/>
      <c r="AE76" s="234"/>
      <c r="AF76" s="235"/>
    </row>
    <row r="77" spans="1:32" ht="27" customHeight="1" thickTop="1" thickBot="1" x14ac:dyDescent="0.25">
      <c r="A77" s="16"/>
      <c r="B77" s="124" t="s">
        <v>131</v>
      </c>
      <c r="C77" s="124">
        <v>73</v>
      </c>
      <c r="D77" s="195" t="s">
        <v>194</v>
      </c>
      <c r="E77" s="193">
        <v>2</v>
      </c>
      <c r="F77" s="144">
        <v>26</v>
      </c>
      <c r="G77" s="145">
        <v>400</v>
      </c>
      <c r="H77" s="146">
        <v>8321688</v>
      </c>
      <c r="I77" s="147">
        <f t="shared" si="11"/>
        <v>20804.22</v>
      </c>
      <c r="J77" s="145">
        <v>19965</v>
      </c>
      <c r="K77" s="146">
        <v>8321688</v>
      </c>
      <c r="L77" s="147">
        <f t="shared" si="12"/>
        <v>416.8138241923366</v>
      </c>
      <c r="M77" s="22"/>
      <c r="N77" s="26">
        <v>26</v>
      </c>
      <c r="O77" s="27">
        <v>408</v>
      </c>
      <c r="P77" s="28">
        <v>8178385</v>
      </c>
      <c r="Q77" s="31">
        <v>20045.061274509804</v>
      </c>
      <c r="R77" s="29">
        <v>19711.5</v>
      </c>
      <c r="S77" s="42">
        <f t="shared" si="13"/>
        <v>8178385</v>
      </c>
      <c r="T77" s="31">
        <f t="shared" si="14"/>
        <v>414.90424371559749</v>
      </c>
      <c r="U77" s="52"/>
      <c r="V77" s="23"/>
      <c r="W77" s="63"/>
      <c r="X77" s="216">
        <v>20217.525773195877</v>
      </c>
      <c r="Y77" s="217">
        <v>21402.439024390245</v>
      </c>
      <c r="Z77" s="218">
        <v>21519.024390243903</v>
      </c>
      <c r="AA77" s="216">
        <v>21844.660194174758</v>
      </c>
      <c r="AB77" s="217">
        <v>22572.815533980582</v>
      </c>
      <c r="AC77" s="218">
        <v>23543.689320388348</v>
      </c>
      <c r="AD77" s="236"/>
      <c r="AE77" s="234"/>
      <c r="AF77" s="237"/>
    </row>
    <row r="78" spans="1:32" ht="27" customHeight="1" thickTop="1" thickBot="1" x14ac:dyDescent="0.25">
      <c r="A78" s="16"/>
      <c r="B78" s="124" t="s">
        <v>131</v>
      </c>
      <c r="C78" s="124">
        <v>74</v>
      </c>
      <c r="D78" s="195" t="s">
        <v>195</v>
      </c>
      <c r="E78" s="193">
        <v>2</v>
      </c>
      <c r="F78" s="144">
        <v>60</v>
      </c>
      <c r="G78" s="145">
        <v>637.89</v>
      </c>
      <c r="H78" s="146">
        <v>13008520</v>
      </c>
      <c r="I78" s="147">
        <f t="shared" si="11"/>
        <v>20393.04582294753</v>
      </c>
      <c r="J78" s="145">
        <v>80052</v>
      </c>
      <c r="K78" s="146">
        <v>13008520</v>
      </c>
      <c r="L78" s="147">
        <f t="shared" si="12"/>
        <v>162.50087443161945</v>
      </c>
      <c r="M78" s="22"/>
      <c r="N78" s="26">
        <v>60</v>
      </c>
      <c r="O78" s="27">
        <v>594</v>
      </c>
      <c r="P78" s="28">
        <v>14549345</v>
      </c>
      <c r="Q78" s="31">
        <v>24493.846801346801</v>
      </c>
      <c r="R78" s="29">
        <v>71631</v>
      </c>
      <c r="S78" s="42">
        <f t="shared" si="13"/>
        <v>14549345</v>
      </c>
      <c r="T78" s="31">
        <f t="shared" si="14"/>
        <v>203.11520151889545</v>
      </c>
      <c r="U78" s="52"/>
      <c r="V78" s="23"/>
      <c r="W78" s="113"/>
      <c r="X78" s="216">
        <v>22412.328767123287</v>
      </c>
      <c r="Y78" s="217">
        <v>20786.616161616163</v>
      </c>
      <c r="Z78" s="218">
        <v>21276.3184079602</v>
      </c>
      <c r="AA78" s="216">
        <v>20769.23076923077</v>
      </c>
      <c r="AB78" s="217">
        <v>21343.283582089553</v>
      </c>
      <c r="AC78" s="218">
        <v>21617.647058823528</v>
      </c>
      <c r="AD78" s="233"/>
      <c r="AE78" s="234"/>
      <c r="AF78" s="235"/>
    </row>
    <row r="79" spans="1:32" ht="27" customHeight="1" thickTop="1" thickBot="1" x14ac:dyDescent="0.25">
      <c r="A79" s="16"/>
      <c r="B79" s="124" t="s">
        <v>131</v>
      </c>
      <c r="C79" s="124">
        <v>75</v>
      </c>
      <c r="D79" s="195" t="s">
        <v>196</v>
      </c>
      <c r="E79" s="193">
        <v>2</v>
      </c>
      <c r="F79" s="144">
        <v>20</v>
      </c>
      <c r="G79" s="145">
        <v>327</v>
      </c>
      <c r="H79" s="146">
        <v>6663171</v>
      </c>
      <c r="I79" s="147">
        <f t="shared" si="11"/>
        <v>20376.669724770643</v>
      </c>
      <c r="J79" s="145">
        <v>31697</v>
      </c>
      <c r="K79" s="146">
        <v>6663171</v>
      </c>
      <c r="L79" s="147">
        <f t="shared" si="12"/>
        <v>210.21456289238731</v>
      </c>
      <c r="M79" s="22"/>
      <c r="N79" s="26">
        <v>20</v>
      </c>
      <c r="O79" s="27">
        <v>249</v>
      </c>
      <c r="P79" s="28">
        <v>6602907</v>
      </c>
      <c r="Q79" s="31">
        <v>26517.698795180724</v>
      </c>
      <c r="R79" s="29">
        <v>23937</v>
      </c>
      <c r="S79" s="42">
        <f t="shared" si="13"/>
        <v>6602907</v>
      </c>
      <c r="T79" s="31">
        <f t="shared" si="14"/>
        <v>275.84521869908508</v>
      </c>
      <c r="U79" s="52"/>
      <c r="V79" s="23"/>
      <c r="W79" s="63"/>
      <c r="X79" s="216">
        <v>22068.981481481482</v>
      </c>
      <c r="Y79" s="217">
        <v>27836.666666666668</v>
      </c>
      <c r="Z79" s="218">
        <v>29120.666666666668</v>
      </c>
      <c r="AA79" s="216">
        <v>20383.480825958701</v>
      </c>
      <c r="AB79" s="217">
        <v>20541.31054131054</v>
      </c>
      <c r="AC79" s="218">
        <v>20826.210826210827</v>
      </c>
      <c r="AD79" s="236"/>
      <c r="AE79" s="234"/>
      <c r="AF79" s="237"/>
    </row>
    <row r="80" spans="1:32" ht="27" customHeight="1" thickTop="1" thickBot="1" x14ac:dyDescent="0.25">
      <c r="A80" s="16"/>
      <c r="B80" s="124" t="s">
        <v>131</v>
      </c>
      <c r="C80" s="124">
        <v>76</v>
      </c>
      <c r="D80" s="195" t="s">
        <v>197</v>
      </c>
      <c r="E80" s="193">
        <v>2</v>
      </c>
      <c r="F80" s="144">
        <v>28</v>
      </c>
      <c r="G80" s="145">
        <v>251</v>
      </c>
      <c r="H80" s="146">
        <v>1260519</v>
      </c>
      <c r="I80" s="147">
        <f t="shared" si="11"/>
        <v>5021.9880478087653</v>
      </c>
      <c r="J80" s="145">
        <v>25592</v>
      </c>
      <c r="K80" s="146">
        <v>1260519</v>
      </c>
      <c r="L80" s="147">
        <f t="shared" si="12"/>
        <v>49.25441544232573</v>
      </c>
      <c r="M80" s="22"/>
      <c r="N80" s="26">
        <v>28</v>
      </c>
      <c r="O80" s="27">
        <v>241</v>
      </c>
      <c r="P80" s="28">
        <v>1691765</v>
      </c>
      <c r="Q80" s="31">
        <v>7019.7717842323655</v>
      </c>
      <c r="R80" s="29">
        <v>24215</v>
      </c>
      <c r="S80" s="42">
        <f t="shared" si="13"/>
        <v>1691765</v>
      </c>
      <c r="T80" s="31">
        <f t="shared" si="14"/>
        <v>69.864340284947346</v>
      </c>
      <c r="U80" s="52"/>
      <c r="V80" s="23"/>
      <c r="W80" s="63"/>
      <c r="X80" s="216">
        <v>5278.9699570815446</v>
      </c>
      <c r="Y80" s="217">
        <v>5643.1535269709548</v>
      </c>
      <c r="Z80" s="218">
        <v>5912.8630705394189</v>
      </c>
      <c r="AA80" s="216">
        <v>6000</v>
      </c>
      <c r="AB80" s="217">
        <v>7000</v>
      </c>
      <c r="AC80" s="218">
        <v>8000</v>
      </c>
      <c r="AD80" s="236"/>
      <c r="AE80" s="234"/>
      <c r="AF80" s="235"/>
    </row>
    <row r="81" spans="1:32" ht="27" customHeight="1" thickTop="1" thickBot="1" x14ac:dyDescent="0.25">
      <c r="A81" s="16"/>
      <c r="B81" s="124" t="s">
        <v>131</v>
      </c>
      <c r="C81" s="124">
        <v>77</v>
      </c>
      <c r="D81" s="196" t="s">
        <v>198</v>
      </c>
      <c r="E81" s="193">
        <v>2</v>
      </c>
      <c r="F81" s="144">
        <v>20</v>
      </c>
      <c r="G81" s="145">
        <v>284</v>
      </c>
      <c r="H81" s="146">
        <v>5842727</v>
      </c>
      <c r="I81" s="147">
        <f t="shared" si="11"/>
        <v>20572.982394366198</v>
      </c>
      <c r="J81" s="145">
        <v>28400</v>
      </c>
      <c r="K81" s="146">
        <v>5842727</v>
      </c>
      <c r="L81" s="147">
        <f t="shared" si="12"/>
        <v>205.72982394366198</v>
      </c>
      <c r="M81" s="22"/>
      <c r="N81" s="26">
        <v>20</v>
      </c>
      <c r="O81" s="27">
        <v>283</v>
      </c>
      <c r="P81" s="28">
        <v>5192800</v>
      </c>
      <c r="Q81" s="31">
        <v>18349.116607773853</v>
      </c>
      <c r="R81" s="29">
        <v>25125</v>
      </c>
      <c r="S81" s="42">
        <f t="shared" si="13"/>
        <v>5192800</v>
      </c>
      <c r="T81" s="31">
        <f t="shared" si="14"/>
        <v>206.67860696517414</v>
      </c>
      <c r="U81" s="52"/>
      <c r="V81" s="23"/>
      <c r="W81" s="63"/>
      <c r="X81" s="216">
        <v>24285.714285714286</v>
      </c>
      <c r="Y81" s="217">
        <v>9841.269841269841</v>
      </c>
      <c r="Z81" s="218">
        <v>24446.428571428572</v>
      </c>
      <c r="AA81" s="216">
        <v>21126.760563380281</v>
      </c>
      <c r="AB81" s="217">
        <v>22887.323943661973</v>
      </c>
      <c r="AC81" s="218">
        <v>23767.605633802817</v>
      </c>
      <c r="AD81" s="233"/>
      <c r="AE81" s="234"/>
      <c r="AF81" s="235"/>
    </row>
    <row r="82" spans="1:32" ht="27" customHeight="1" thickTop="1" thickBot="1" x14ac:dyDescent="0.25">
      <c r="A82" s="16"/>
      <c r="B82" s="124" t="s">
        <v>131</v>
      </c>
      <c r="C82" s="124">
        <v>78</v>
      </c>
      <c r="D82" s="195" t="s">
        <v>199</v>
      </c>
      <c r="E82" s="193">
        <v>2</v>
      </c>
      <c r="F82" s="144">
        <v>15</v>
      </c>
      <c r="G82" s="145">
        <v>156</v>
      </c>
      <c r="H82" s="146">
        <v>2313560</v>
      </c>
      <c r="I82" s="147">
        <f t="shared" si="11"/>
        <v>14830.51282051282</v>
      </c>
      <c r="J82" s="145">
        <v>18720</v>
      </c>
      <c r="K82" s="146">
        <v>2313560</v>
      </c>
      <c r="L82" s="147">
        <f t="shared" si="12"/>
        <v>123.58760683760684</v>
      </c>
      <c r="M82" s="22"/>
      <c r="N82" s="26">
        <v>10</v>
      </c>
      <c r="O82" s="27">
        <v>180</v>
      </c>
      <c r="P82" s="28">
        <v>2363611</v>
      </c>
      <c r="Q82" s="31">
        <v>13131.172222222222</v>
      </c>
      <c r="R82" s="29">
        <v>24480</v>
      </c>
      <c r="S82" s="42">
        <f t="shared" si="13"/>
        <v>2363611</v>
      </c>
      <c r="T82" s="31">
        <f t="shared" si="14"/>
        <v>96.552736928104579</v>
      </c>
      <c r="U82" s="52"/>
      <c r="V82" s="23"/>
      <c r="W82" s="63"/>
      <c r="X82" s="216">
        <v>18988.095238095237</v>
      </c>
      <c r="Y82" s="217">
        <v>19833.333333333332</v>
      </c>
      <c r="Z82" s="218">
        <v>20042.857142857141</v>
      </c>
      <c r="AA82" s="216">
        <v>14880.952380952382</v>
      </c>
      <c r="AB82" s="217">
        <v>15178.571428571429</v>
      </c>
      <c r="AC82" s="218">
        <v>15476.190476190477</v>
      </c>
      <c r="AD82" s="236"/>
      <c r="AE82" s="234"/>
      <c r="AF82" s="237"/>
    </row>
    <row r="83" spans="1:32" ht="27" customHeight="1" thickTop="1" thickBot="1" x14ac:dyDescent="0.25">
      <c r="A83" s="16"/>
      <c r="B83" s="124" t="s">
        <v>131</v>
      </c>
      <c r="C83" s="124">
        <v>79</v>
      </c>
      <c r="D83" s="195" t="s">
        <v>200</v>
      </c>
      <c r="E83" s="193">
        <v>5</v>
      </c>
      <c r="F83" s="144">
        <v>14</v>
      </c>
      <c r="G83" s="145">
        <v>244</v>
      </c>
      <c r="H83" s="146">
        <v>1398390</v>
      </c>
      <c r="I83" s="147">
        <f t="shared" si="11"/>
        <v>5731.1065573770493</v>
      </c>
      <c r="J83" s="145">
        <v>77421</v>
      </c>
      <c r="K83" s="146">
        <v>1398390</v>
      </c>
      <c r="L83" s="147">
        <f t="shared" si="12"/>
        <v>18.062153679234317</v>
      </c>
      <c r="M83" s="22"/>
      <c r="N83" s="26">
        <v>14</v>
      </c>
      <c r="O83" s="27">
        <v>248</v>
      </c>
      <c r="P83" s="28">
        <v>1715900</v>
      </c>
      <c r="Q83" s="31">
        <v>6918.9516129032254</v>
      </c>
      <c r="R83" s="29">
        <v>6486.1</v>
      </c>
      <c r="S83" s="42">
        <f t="shared" si="13"/>
        <v>1715900</v>
      </c>
      <c r="T83" s="31">
        <f t="shared" si="14"/>
        <v>264.55034612478994</v>
      </c>
      <c r="U83" s="52"/>
      <c r="V83" s="23"/>
      <c r="W83" s="63"/>
      <c r="X83" s="216">
        <v>4315.7894736842109</v>
      </c>
      <c r="Y83" s="217">
        <v>4421.0526315789475</v>
      </c>
      <c r="Z83" s="218">
        <v>5957.894736842105</v>
      </c>
      <c r="AA83" s="216">
        <v>5300.2621722846443</v>
      </c>
      <c r="AB83" s="217">
        <v>5323.9776951672866</v>
      </c>
      <c r="AC83" s="218">
        <v>5348.1180811808117</v>
      </c>
      <c r="AD83" s="233"/>
      <c r="AE83" s="234"/>
      <c r="AF83" s="235"/>
    </row>
    <row r="84" spans="1:32" ht="27" customHeight="1" thickTop="1" thickBot="1" x14ac:dyDescent="0.25">
      <c r="A84" s="16"/>
      <c r="B84" s="124" t="s">
        <v>131</v>
      </c>
      <c r="C84" s="124">
        <v>80</v>
      </c>
      <c r="D84" s="195" t="s">
        <v>201</v>
      </c>
      <c r="E84" s="193">
        <v>2</v>
      </c>
      <c r="F84" s="144">
        <v>20</v>
      </c>
      <c r="G84" s="145">
        <v>283</v>
      </c>
      <c r="H84" s="146">
        <v>4767408</v>
      </c>
      <c r="I84" s="147">
        <f t="shared" si="11"/>
        <v>16845.964664310955</v>
      </c>
      <c r="J84" s="145">
        <v>35861</v>
      </c>
      <c r="K84" s="146">
        <v>4767408</v>
      </c>
      <c r="L84" s="147">
        <f t="shared" si="12"/>
        <v>132.94130113493767</v>
      </c>
      <c r="M84" s="22"/>
      <c r="N84" s="26">
        <v>20</v>
      </c>
      <c r="O84" s="27">
        <v>319</v>
      </c>
      <c r="P84" s="28">
        <v>5397040</v>
      </c>
      <c r="Q84" s="31">
        <v>16918.620689655174</v>
      </c>
      <c r="R84" s="29">
        <v>35861</v>
      </c>
      <c r="S84" s="42">
        <f t="shared" si="13"/>
        <v>5397040</v>
      </c>
      <c r="T84" s="31">
        <f t="shared" si="14"/>
        <v>150.4988706394133</v>
      </c>
      <c r="U84" s="52"/>
      <c r="V84" s="23"/>
      <c r="W84" s="63"/>
      <c r="X84" s="216">
        <v>20207.503787878788</v>
      </c>
      <c r="Y84" s="217">
        <v>19454.57192982456</v>
      </c>
      <c r="Z84" s="218">
        <v>21109.333333333332</v>
      </c>
      <c r="AA84" s="216">
        <v>17314.487632508833</v>
      </c>
      <c r="AB84" s="217">
        <v>18021.201413427563</v>
      </c>
      <c r="AC84" s="218">
        <v>18374.558303886926</v>
      </c>
      <c r="AD84" s="236"/>
      <c r="AE84" s="234"/>
      <c r="AF84" s="237"/>
    </row>
    <row r="85" spans="1:32" ht="27" customHeight="1" thickTop="1" thickBot="1" x14ac:dyDescent="0.25">
      <c r="A85" s="16"/>
      <c r="B85" s="124" t="s">
        <v>131</v>
      </c>
      <c r="C85" s="124">
        <v>81</v>
      </c>
      <c r="D85" s="195" t="s">
        <v>202</v>
      </c>
      <c r="E85" s="193">
        <v>2</v>
      </c>
      <c r="F85" s="144">
        <v>15</v>
      </c>
      <c r="G85" s="145">
        <v>191</v>
      </c>
      <c r="H85" s="146">
        <v>2679615</v>
      </c>
      <c r="I85" s="147">
        <f t="shared" si="11"/>
        <v>14029.397905759162</v>
      </c>
      <c r="J85" s="145">
        <v>14545</v>
      </c>
      <c r="K85" s="146">
        <v>2679615</v>
      </c>
      <c r="L85" s="147">
        <f t="shared" si="12"/>
        <v>184.22928841526297</v>
      </c>
      <c r="M85" s="22"/>
      <c r="N85" s="26">
        <v>20</v>
      </c>
      <c r="O85" s="27">
        <v>308</v>
      </c>
      <c r="P85" s="28">
        <v>3779765</v>
      </c>
      <c r="Q85" s="31">
        <v>12271.964285714286</v>
      </c>
      <c r="R85" s="29">
        <v>22871</v>
      </c>
      <c r="S85" s="42">
        <f t="shared" si="13"/>
        <v>3779765</v>
      </c>
      <c r="T85" s="31">
        <f t="shared" si="14"/>
        <v>165.26452713042718</v>
      </c>
      <c r="U85" s="52"/>
      <c r="V85" s="23"/>
      <c r="W85" s="63"/>
      <c r="X85" s="216">
        <v>13372.093023255815</v>
      </c>
      <c r="Y85" s="217">
        <v>6136.363636363636</v>
      </c>
      <c r="Z85" s="218">
        <v>7833.333333333333</v>
      </c>
      <c r="AA85" s="216">
        <v>12000</v>
      </c>
      <c r="AB85" s="217">
        <v>12400</v>
      </c>
      <c r="AC85" s="218">
        <v>13000</v>
      </c>
      <c r="AD85" s="233"/>
      <c r="AE85" s="234"/>
      <c r="AF85" s="235"/>
    </row>
    <row r="86" spans="1:32" ht="27" customHeight="1" thickTop="1" thickBot="1" x14ac:dyDescent="0.25">
      <c r="A86" s="16"/>
      <c r="B86" s="124" t="s">
        <v>131</v>
      </c>
      <c r="C86" s="124">
        <v>82</v>
      </c>
      <c r="D86" s="195" t="s">
        <v>203</v>
      </c>
      <c r="E86" s="193">
        <v>2</v>
      </c>
      <c r="F86" s="144">
        <v>48</v>
      </c>
      <c r="G86" s="145">
        <v>567</v>
      </c>
      <c r="H86" s="146">
        <v>9838231</v>
      </c>
      <c r="I86" s="147">
        <f t="shared" si="11"/>
        <v>17351.377425044091</v>
      </c>
      <c r="J86" s="145">
        <v>27216</v>
      </c>
      <c r="K86" s="146">
        <v>9838231</v>
      </c>
      <c r="L86" s="147">
        <f t="shared" si="12"/>
        <v>361.4870296884186</v>
      </c>
      <c r="M86" s="22"/>
      <c r="N86" s="26">
        <v>48</v>
      </c>
      <c r="O86" s="27">
        <v>531</v>
      </c>
      <c r="P86" s="28">
        <v>7818927</v>
      </c>
      <c r="Q86" s="31">
        <v>14724.909604519775</v>
      </c>
      <c r="R86" s="29">
        <v>25488</v>
      </c>
      <c r="S86" s="42">
        <f t="shared" si="13"/>
        <v>7818927</v>
      </c>
      <c r="T86" s="31">
        <f t="shared" si="14"/>
        <v>306.76895009416194</v>
      </c>
      <c r="U86" s="52"/>
      <c r="V86" s="23"/>
      <c r="W86" s="63"/>
      <c r="X86" s="216">
        <v>14542.574257425742</v>
      </c>
      <c r="Y86" s="217">
        <v>15224.352475247524</v>
      </c>
      <c r="Z86" s="218">
        <v>16658.300990099011</v>
      </c>
      <c r="AA86" s="216">
        <v>20000</v>
      </c>
      <c r="AB86" s="217">
        <v>20526.315789473683</v>
      </c>
      <c r="AC86" s="218">
        <v>21052.63157894737</v>
      </c>
      <c r="AD86" s="236" t="s">
        <v>434</v>
      </c>
      <c r="AE86" s="234">
        <v>4.0000000000000001E-3</v>
      </c>
      <c r="AF86" s="237"/>
    </row>
    <row r="87" spans="1:32" ht="27" customHeight="1" thickTop="1" thickBot="1" x14ac:dyDescent="0.25">
      <c r="A87" s="16"/>
      <c r="B87" s="124" t="s">
        <v>131</v>
      </c>
      <c r="C87" s="124">
        <v>83</v>
      </c>
      <c r="D87" s="195" t="s">
        <v>204</v>
      </c>
      <c r="E87" s="193">
        <v>2</v>
      </c>
      <c r="F87" s="144">
        <v>20</v>
      </c>
      <c r="G87" s="145">
        <v>266</v>
      </c>
      <c r="H87" s="146">
        <v>7778906</v>
      </c>
      <c r="I87" s="147">
        <f t="shared" si="11"/>
        <v>29244.007518796992</v>
      </c>
      <c r="J87" s="145">
        <v>22229.25</v>
      </c>
      <c r="K87" s="146">
        <v>7778906</v>
      </c>
      <c r="L87" s="147">
        <f t="shared" si="12"/>
        <v>349.94010144291866</v>
      </c>
      <c r="M87" s="22"/>
      <c r="N87" s="26">
        <v>20</v>
      </c>
      <c r="O87" s="27">
        <v>268</v>
      </c>
      <c r="P87" s="28">
        <v>7845534</v>
      </c>
      <c r="Q87" s="31">
        <v>29274.380597014926</v>
      </c>
      <c r="R87" s="29">
        <v>22965.5</v>
      </c>
      <c r="S87" s="42">
        <f t="shared" si="13"/>
        <v>7845534</v>
      </c>
      <c r="T87" s="31">
        <f t="shared" si="14"/>
        <v>341.62260782478063</v>
      </c>
      <c r="U87" s="52"/>
      <c r="V87" s="23"/>
      <c r="W87" s="63"/>
      <c r="X87" s="216">
        <v>28615.909090909092</v>
      </c>
      <c r="Y87" s="217">
        <v>28770.370370370369</v>
      </c>
      <c r="Z87" s="218">
        <v>28941.666666666668</v>
      </c>
      <c r="AA87" s="216">
        <v>30000</v>
      </c>
      <c r="AB87" s="217">
        <v>30200.366300366299</v>
      </c>
      <c r="AC87" s="218">
        <v>30500</v>
      </c>
      <c r="AD87" s="236"/>
      <c r="AE87" s="234"/>
      <c r="AF87" s="235"/>
    </row>
    <row r="88" spans="1:32" ht="27" customHeight="1" thickTop="1" thickBot="1" x14ac:dyDescent="0.25">
      <c r="A88" s="16"/>
      <c r="B88" s="124" t="s">
        <v>131</v>
      </c>
      <c r="C88" s="124">
        <v>84</v>
      </c>
      <c r="D88" s="195" t="s">
        <v>205</v>
      </c>
      <c r="E88" s="193">
        <v>2</v>
      </c>
      <c r="F88" s="144">
        <v>20</v>
      </c>
      <c r="G88" s="145">
        <v>231</v>
      </c>
      <c r="H88" s="146">
        <v>6816446</v>
      </c>
      <c r="I88" s="147">
        <f t="shared" si="11"/>
        <v>29508.424242424244</v>
      </c>
      <c r="J88" s="145">
        <v>20266.25</v>
      </c>
      <c r="K88" s="146">
        <v>6816446</v>
      </c>
      <c r="L88" s="147">
        <f t="shared" si="12"/>
        <v>336.34471103435516</v>
      </c>
      <c r="M88" s="22"/>
      <c r="N88" s="26">
        <v>20</v>
      </c>
      <c r="O88" s="27">
        <v>252</v>
      </c>
      <c r="P88" s="28">
        <v>6683362</v>
      </c>
      <c r="Q88" s="31">
        <v>26521.277777777777</v>
      </c>
      <c r="R88" s="29">
        <v>23254</v>
      </c>
      <c r="S88" s="42">
        <f t="shared" si="13"/>
        <v>6683362</v>
      </c>
      <c r="T88" s="31">
        <f t="shared" si="14"/>
        <v>287.40698374473209</v>
      </c>
      <c r="U88" s="52"/>
      <c r="V88" s="23"/>
      <c r="W88" s="63"/>
      <c r="X88" s="216">
        <v>8796.2962962962956</v>
      </c>
      <c r="Y88" s="217">
        <v>10000</v>
      </c>
      <c r="Z88" s="218">
        <v>10909.09090909091</v>
      </c>
      <c r="AA88" s="216">
        <v>30232.05</v>
      </c>
      <c r="AB88" s="217">
        <v>30632.380952380954</v>
      </c>
      <c r="AC88" s="218">
        <v>31093.689393939392</v>
      </c>
      <c r="AD88" s="233"/>
      <c r="AE88" s="234"/>
      <c r="AF88" s="235"/>
    </row>
    <row r="89" spans="1:32" ht="27" customHeight="1" thickTop="1" thickBot="1" x14ac:dyDescent="0.25">
      <c r="A89" s="16"/>
      <c r="B89" s="124" t="s">
        <v>131</v>
      </c>
      <c r="C89" s="124">
        <v>85</v>
      </c>
      <c r="D89" s="195" t="s">
        <v>206</v>
      </c>
      <c r="E89" s="193">
        <v>2</v>
      </c>
      <c r="F89" s="144">
        <v>20</v>
      </c>
      <c r="G89" s="145">
        <v>254</v>
      </c>
      <c r="H89" s="146">
        <v>2228805</v>
      </c>
      <c r="I89" s="147">
        <f t="shared" si="11"/>
        <v>8774.822834645669</v>
      </c>
      <c r="J89" s="145">
        <v>15970.5</v>
      </c>
      <c r="K89" s="146">
        <v>2228805</v>
      </c>
      <c r="L89" s="147">
        <f t="shared" si="12"/>
        <v>139.55762186531416</v>
      </c>
      <c r="M89" s="22"/>
      <c r="N89" s="26">
        <v>20</v>
      </c>
      <c r="O89" s="27">
        <v>206</v>
      </c>
      <c r="P89" s="28">
        <v>2484367</v>
      </c>
      <c r="Q89" s="31">
        <v>12060.033980582524</v>
      </c>
      <c r="R89" s="29">
        <v>13627</v>
      </c>
      <c r="S89" s="42">
        <f t="shared" si="13"/>
        <v>2484367</v>
      </c>
      <c r="T89" s="31">
        <f t="shared" si="14"/>
        <v>182.31210097600353</v>
      </c>
      <c r="U89" s="52"/>
      <c r="V89" s="23"/>
      <c r="W89" s="63"/>
      <c r="X89" s="216">
        <v>11846.733668341709</v>
      </c>
      <c r="Y89" s="217">
        <v>13135.648148148148</v>
      </c>
      <c r="Z89" s="218">
        <v>13181.944444444445</v>
      </c>
      <c r="AA89" s="216">
        <v>10438.596491228071</v>
      </c>
      <c r="AB89" s="217">
        <v>10208.333333333334</v>
      </c>
      <c r="AC89" s="218">
        <v>10500</v>
      </c>
      <c r="AD89" s="236" t="s">
        <v>434</v>
      </c>
      <c r="AE89" s="234">
        <v>0.18010000000000001</v>
      </c>
      <c r="AF89" s="237"/>
    </row>
    <row r="90" spans="1:32" ht="27" customHeight="1" thickTop="1" thickBot="1" x14ac:dyDescent="0.25">
      <c r="A90" s="16"/>
      <c r="B90" s="124" t="s">
        <v>131</v>
      </c>
      <c r="C90" s="124">
        <v>86</v>
      </c>
      <c r="D90" s="138" t="s">
        <v>207</v>
      </c>
      <c r="E90" s="193">
        <v>5</v>
      </c>
      <c r="F90" s="144">
        <v>20</v>
      </c>
      <c r="G90" s="145">
        <v>396</v>
      </c>
      <c r="H90" s="146">
        <v>4081660</v>
      </c>
      <c r="I90" s="147">
        <f t="shared" si="11"/>
        <v>10307.222222222223</v>
      </c>
      <c r="J90" s="145">
        <v>14929</v>
      </c>
      <c r="K90" s="146">
        <v>4081660</v>
      </c>
      <c r="L90" s="147">
        <f t="shared" si="12"/>
        <v>273.40478263781898</v>
      </c>
      <c r="M90" s="22"/>
      <c r="N90" s="26">
        <v>20</v>
      </c>
      <c r="O90" s="27">
        <v>360</v>
      </c>
      <c r="P90" s="28">
        <v>4307700</v>
      </c>
      <c r="Q90" s="31">
        <v>11965.833333333334</v>
      </c>
      <c r="R90" s="29">
        <v>12585</v>
      </c>
      <c r="S90" s="42">
        <f t="shared" si="13"/>
        <v>4307700</v>
      </c>
      <c r="T90" s="31">
        <f t="shared" si="14"/>
        <v>342.28843861740165</v>
      </c>
      <c r="U90" s="52"/>
      <c r="V90" s="23"/>
      <c r="W90" s="63"/>
      <c r="X90" s="216">
        <v>9020</v>
      </c>
      <c r="Y90" s="217">
        <v>8374.5750000000007</v>
      </c>
      <c r="Z90" s="218">
        <v>8531.25</v>
      </c>
      <c r="AA90" s="216">
        <v>10512.820512820514</v>
      </c>
      <c r="AB90" s="217">
        <v>10789.473684210527</v>
      </c>
      <c r="AC90" s="218">
        <v>11081.081081081082</v>
      </c>
      <c r="AD90" s="233"/>
      <c r="AE90" s="234"/>
      <c r="AF90" s="235"/>
    </row>
    <row r="91" spans="1:32" ht="27" customHeight="1" thickTop="1" thickBot="1" x14ac:dyDescent="0.25">
      <c r="A91" s="16"/>
      <c r="B91" s="124" t="s">
        <v>131</v>
      </c>
      <c r="C91" s="124">
        <v>87</v>
      </c>
      <c r="D91" s="195" t="s">
        <v>208</v>
      </c>
      <c r="E91" s="193">
        <v>4</v>
      </c>
      <c r="F91" s="144">
        <v>20</v>
      </c>
      <c r="G91" s="145">
        <v>316</v>
      </c>
      <c r="H91" s="146">
        <v>5834410</v>
      </c>
      <c r="I91" s="147">
        <f t="shared" si="11"/>
        <v>18463.322784810127</v>
      </c>
      <c r="J91" s="145">
        <v>30336</v>
      </c>
      <c r="K91" s="146">
        <v>5834410</v>
      </c>
      <c r="L91" s="147">
        <f t="shared" si="12"/>
        <v>192.32627900843883</v>
      </c>
      <c r="M91" s="22"/>
      <c r="N91" s="26">
        <v>34</v>
      </c>
      <c r="O91" s="27">
        <v>329</v>
      </c>
      <c r="P91" s="28">
        <v>5873260</v>
      </c>
      <c r="Q91" s="31">
        <v>17851.854103343467</v>
      </c>
      <c r="R91" s="29">
        <v>30798</v>
      </c>
      <c r="S91" s="42">
        <f t="shared" si="13"/>
        <v>5873260</v>
      </c>
      <c r="T91" s="31">
        <f t="shared" si="14"/>
        <v>190.70264302876811</v>
      </c>
      <c r="U91" s="52"/>
      <c r="V91" s="23"/>
      <c r="W91" s="63"/>
      <c r="X91" s="216">
        <v>20436.507936507936</v>
      </c>
      <c r="Y91" s="217">
        <v>21132.075471698114</v>
      </c>
      <c r="Z91" s="218">
        <v>25000</v>
      </c>
      <c r="AA91" s="216">
        <v>19207.317073170732</v>
      </c>
      <c r="AB91" s="217">
        <v>20000</v>
      </c>
      <c r="AC91" s="218">
        <v>21590.909090909092</v>
      </c>
      <c r="AD91" s="236"/>
      <c r="AE91" s="234"/>
      <c r="AF91" s="237"/>
    </row>
    <row r="92" spans="1:32" ht="27" customHeight="1" thickTop="1" thickBot="1" x14ac:dyDescent="0.25">
      <c r="A92" s="16"/>
      <c r="B92" s="124" t="s">
        <v>131</v>
      </c>
      <c r="C92" s="124">
        <v>88</v>
      </c>
      <c r="D92" s="195" t="s">
        <v>209</v>
      </c>
      <c r="E92" s="193">
        <v>5</v>
      </c>
      <c r="F92" s="144">
        <v>14</v>
      </c>
      <c r="G92" s="145">
        <v>228</v>
      </c>
      <c r="H92" s="146">
        <v>1158717</v>
      </c>
      <c r="I92" s="147">
        <f t="shared" si="11"/>
        <v>5082.0921052631575</v>
      </c>
      <c r="J92" s="145">
        <v>13297</v>
      </c>
      <c r="K92" s="146">
        <v>1158717</v>
      </c>
      <c r="L92" s="147">
        <f t="shared" si="12"/>
        <v>87.141234865007149</v>
      </c>
      <c r="M92" s="22"/>
      <c r="N92" s="26">
        <v>16</v>
      </c>
      <c r="O92" s="27">
        <v>280</v>
      </c>
      <c r="P92" s="28">
        <v>1637374</v>
      </c>
      <c r="Q92" s="31">
        <v>5847.7642857142855</v>
      </c>
      <c r="R92" s="29">
        <v>18312</v>
      </c>
      <c r="S92" s="42">
        <f t="shared" si="13"/>
        <v>1637374</v>
      </c>
      <c r="T92" s="31">
        <f t="shared" si="14"/>
        <v>89.415356050677147</v>
      </c>
      <c r="U92" s="52"/>
      <c r="V92" s="23"/>
      <c r="W92" s="63"/>
      <c r="X92" s="216">
        <v>4432.1428571428569</v>
      </c>
      <c r="Y92" s="217">
        <v>6217.5</v>
      </c>
      <c r="Z92" s="218">
        <v>6532.1428571428569</v>
      </c>
      <c r="AA92" s="216">
        <v>5541.695652173913</v>
      </c>
      <c r="AB92" s="217">
        <v>5916.8553191489364</v>
      </c>
      <c r="AC92" s="218">
        <v>6276.3874999999998</v>
      </c>
      <c r="AD92" s="236"/>
      <c r="AE92" s="234"/>
      <c r="AF92" s="237"/>
    </row>
    <row r="93" spans="1:32" ht="27" customHeight="1" thickTop="1" thickBot="1" x14ac:dyDescent="0.25">
      <c r="A93" s="16"/>
      <c r="B93" s="124" t="s">
        <v>131</v>
      </c>
      <c r="C93" s="124">
        <v>89</v>
      </c>
      <c r="D93" s="195" t="s">
        <v>210</v>
      </c>
      <c r="E93" s="193">
        <v>5</v>
      </c>
      <c r="F93" s="144">
        <v>20</v>
      </c>
      <c r="G93" s="145">
        <v>276</v>
      </c>
      <c r="H93" s="146">
        <v>2834641</v>
      </c>
      <c r="I93" s="147">
        <f t="shared" si="11"/>
        <v>10270.438405797102</v>
      </c>
      <c r="J93" s="145">
        <v>20430</v>
      </c>
      <c r="K93" s="146">
        <v>2834641</v>
      </c>
      <c r="L93" s="147">
        <f t="shared" si="12"/>
        <v>138.74894762604015</v>
      </c>
      <c r="M93" s="22"/>
      <c r="N93" s="26">
        <v>20</v>
      </c>
      <c r="O93" s="27">
        <v>288</v>
      </c>
      <c r="P93" s="28">
        <v>2997966</v>
      </c>
      <c r="Q93" s="31">
        <v>10409.604166666666</v>
      </c>
      <c r="R93" s="29">
        <v>31696</v>
      </c>
      <c r="S93" s="42">
        <f t="shared" si="13"/>
        <v>2997966</v>
      </c>
      <c r="T93" s="31">
        <f t="shared" si="14"/>
        <v>94.584994952044426</v>
      </c>
      <c r="U93" s="52"/>
      <c r="V93" s="23"/>
      <c r="W93" s="63"/>
      <c r="X93" s="216">
        <v>11133.333333333334</v>
      </c>
      <c r="Y93" s="217">
        <v>11166.666666666666</v>
      </c>
      <c r="Z93" s="218">
        <v>11200</v>
      </c>
      <c r="AA93" s="216">
        <v>10800</v>
      </c>
      <c r="AB93" s="217">
        <v>11300</v>
      </c>
      <c r="AC93" s="218">
        <v>11800</v>
      </c>
      <c r="AD93" s="233"/>
      <c r="AE93" s="234"/>
      <c r="AF93" s="235"/>
    </row>
    <row r="94" spans="1:32" ht="27" customHeight="1" thickTop="1" thickBot="1" x14ac:dyDescent="0.25">
      <c r="A94" s="16"/>
      <c r="B94" s="124" t="s">
        <v>131</v>
      </c>
      <c r="C94" s="124">
        <v>90</v>
      </c>
      <c r="D94" s="134" t="s">
        <v>211</v>
      </c>
      <c r="E94" s="193">
        <v>2</v>
      </c>
      <c r="F94" s="144">
        <v>20</v>
      </c>
      <c r="G94" s="145">
        <v>210</v>
      </c>
      <c r="H94" s="146">
        <v>837590</v>
      </c>
      <c r="I94" s="147">
        <f t="shared" si="11"/>
        <v>3988.5238095238096</v>
      </c>
      <c r="J94" s="145">
        <v>3968.5</v>
      </c>
      <c r="K94" s="146">
        <v>837590</v>
      </c>
      <c r="L94" s="147">
        <f t="shared" si="12"/>
        <v>211.05959430515307</v>
      </c>
      <c r="M94" s="22"/>
      <c r="N94" s="26">
        <v>20</v>
      </c>
      <c r="O94" s="27">
        <v>277</v>
      </c>
      <c r="P94" s="28">
        <v>831223</v>
      </c>
      <c r="Q94" s="31">
        <v>3000.8050541516245</v>
      </c>
      <c r="R94" s="29">
        <v>3449</v>
      </c>
      <c r="S94" s="42">
        <f t="shared" si="13"/>
        <v>831223</v>
      </c>
      <c r="T94" s="31">
        <f t="shared" si="14"/>
        <v>241.004059147579</v>
      </c>
      <c r="U94" s="52"/>
      <c r="V94" s="23"/>
      <c r="W94" s="63"/>
      <c r="X94" s="216">
        <v>5088.8501742160279</v>
      </c>
      <c r="Y94" s="217">
        <v>3470.6840390879479</v>
      </c>
      <c r="Z94" s="218">
        <v>3514.0065146579805</v>
      </c>
      <c r="AA94" s="216">
        <v>4000</v>
      </c>
      <c r="AB94" s="217">
        <v>4046.5116279069766</v>
      </c>
      <c r="AC94" s="218">
        <v>4046.5116279069766</v>
      </c>
      <c r="AD94" s="236"/>
      <c r="AE94" s="234"/>
      <c r="AF94" s="237"/>
    </row>
    <row r="95" spans="1:32" ht="27" customHeight="1" thickTop="1" thickBot="1" x14ac:dyDescent="0.25">
      <c r="A95" s="16"/>
      <c r="B95" s="124" t="s">
        <v>131</v>
      </c>
      <c r="C95" s="124">
        <v>91</v>
      </c>
      <c r="D95" s="195" t="s">
        <v>212</v>
      </c>
      <c r="E95" s="193">
        <v>5</v>
      </c>
      <c r="F95" s="144">
        <v>14</v>
      </c>
      <c r="G95" s="145">
        <v>89</v>
      </c>
      <c r="H95" s="146">
        <v>2196625</v>
      </c>
      <c r="I95" s="147">
        <f t="shared" si="11"/>
        <v>24681.1797752809</v>
      </c>
      <c r="J95" s="145">
        <v>8786.51</v>
      </c>
      <c r="K95" s="146">
        <v>2196625</v>
      </c>
      <c r="L95" s="147">
        <f t="shared" si="12"/>
        <v>249.99971547292384</v>
      </c>
      <c r="M95" s="22"/>
      <c r="N95" s="26"/>
      <c r="O95" s="27"/>
      <c r="P95" s="28"/>
      <c r="Q95" s="31"/>
      <c r="R95" s="29"/>
      <c r="S95" s="42"/>
      <c r="T95" s="31"/>
      <c r="U95" s="52"/>
      <c r="V95" s="23"/>
      <c r="W95" s="63"/>
      <c r="X95" s="216">
        <v>25454.545454545456</v>
      </c>
      <c r="Y95" s="217">
        <v>26917.293233082706</v>
      </c>
      <c r="Z95" s="218">
        <v>29259.259259259259</v>
      </c>
      <c r="AA95" s="216">
        <v>24333.333333333332</v>
      </c>
      <c r="AB95" s="217">
        <v>24285.714285714286</v>
      </c>
      <c r="AC95" s="218">
        <v>25274.725274725275</v>
      </c>
      <c r="AD95" s="233"/>
      <c r="AE95" s="234"/>
      <c r="AF95" s="235"/>
    </row>
    <row r="96" spans="1:32" ht="27" customHeight="1" thickTop="1" thickBot="1" x14ac:dyDescent="0.25">
      <c r="A96" s="16"/>
      <c r="B96" s="124" t="s">
        <v>131</v>
      </c>
      <c r="C96" s="124">
        <v>92</v>
      </c>
      <c r="D96" s="195" t="s">
        <v>213</v>
      </c>
      <c r="E96" s="193">
        <v>2</v>
      </c>
      <c r="F96" s="144">
        <v>20</v>
      </c>
      <c r="G96" s="145">
        <v>108</v>
      </c>
      <c r="H96" s="146">
        <v>908740</v>
      </c>
      <c r="I96" s="147">
        <f t="shared" si="11"/>
        <v>8414.2592592592591</v>
      </c>
      <c r="J96" s="145">
        <v>12960</v>
      </c>
      <c r="K96" s="146">
        <v>908740</v>
      </c>
      <c r="L96" s="147">
        <f t="shared" si="12"/>
        <v>70.118827160493822</v>
      </c>
      <c r="M96" s="22"/>
      <c r="N96" s="26">
        <v>10</v>
      </c>
      <c r="O96" s="27">
        <v>108</v>
      </c>
      <c r="P96" s="28">
        <v>1451800</v>
      </c>
      <c r="Q96" s="31">
        <v>13442.592592592593</v>
      </c>
      <c r="R96" s="29">
        <v>12960</v>
      </c>
      <c r="S96" s="42">
        <f t="shared" si="13"/>
        <v>1451800</v>
      </c>
      <c r="T96" s="31">
        <f t="shared" si="14"/>
        <v>112.02160493827161</v>
      </c>
      <c r="U96" s="52"/>
      <c r="V96" s="23"/>
      <c r="W96" s="63"/>
      <c r="X96" s="216">
        <v>7387.8833333333332</v>
      </c>
      <c r="Y96" s="217">
        <v>10540.981481481482</v>
      </c>
      <c r="Z96" s="218">
        <v>9532.2999999999993</v>
      </c>
      <c r="AA96" s="216">
        <v>8564.8148148148157</v>
      </c>
      <c r="AB96" s="217">
        <v>8666.6666666666661</v>
      </c>
      <c r="AC96" s="218">
        <v>9000</v>
      </c>
      <c r="AD96" s="236"/>
      <c r="AE96" s="234"/>
      <c r="AF96" s="237"/>
    </row>
    <row r="97" spans="1:32" ht="27" customHeight="1" thickTop="1" thickBot="1" x14ac:dyDescent="0.25">
      <c r="A97" s="16"/>
      <c r="B97" s="124" t="s">
        <v>131</v>
      </c>
      <c r="C97" s="124">
        <v>93</v>
      </c>
      <c r="D97" s="195" t="s">
        <v>214</v>
      </c>
      <c r="E97" s="193">
        <v>2</v>
      </c>
      <c r="F97" s="144">
        <v>20</v>
      </c>
      <c r="G97" s="145">
        <v>159</v>
      </c>
      <c r="H97" s="146">
        <v>2337197</v>
      </c>
      <c r="I97" s="147">
        <f t="shared" si="11"/>
        <v>14699.352201257861</v>
      </c>
      <c r="J97" s="145">
        <v>17156</v>
      </c>
      <c r="K97" s="146">
        <v>2337197</v>
      </c>
      <c r="L97" s="147">
        <f t="shared" si="12"/>
        <v>136.23204709722546</v>
      </c>
      <c r="M97" s="22"/>
      <c r="N97" s="26">
        <v>20</v>
      </c>
      <c r="O97" s="27">
        <v>158</v>
      </c>
      <c r="P97" s="28">
        <v>2402548</v>
      </c>
      <c r="Q97" s="31">
        <v>15206</v>
      </c>
      <c r="R97" s="29">
        <v>17616</v>
      </c>
      <c r="S97" s="42">
        <f t="shared" si="13"/>
        <v>2402548</v>
      </c>
      <c r="T97" s="31">
        <f t="shared" si="14"/>
        <v>136.38442325158945</v>
      </c>
      <c r="U97" s="52"/>
      <c r="V97" s="23"/>
      <c r="W97" s="63"/>
      <c r="X97" s="216">
        <v>13400</v>
      </c>
      <c r="Y97" s="217">
        <v>13480</v>
      </c>
      <c r="Z97" s="218">
        <v>13769.23076923077</v>
      </c>
      <c r="AA97" s="216">
        <v>15000</v>
      </c>
      <c r="AB97" s="217">
        <v>16000</v>
      </c>
      <c r="AC97" s="218">
        <v>17000</v>
      </c>
      <c r="AD97" s="236"/>
      <c r="AE97" s="234"/>
      <c r="AF97" s="235"/>
    </row>
    <row r="98" spans="1:32" ht="27" customHeight="1" thickTop="1" thickBot="1" x14ac:dyDescent="0.25">
      <c r="A98" s="16"/>
      <c r="B98" s="124" t="s">
        <v>131</v>
      </c>
      <c r="C98" s="124">
        <v>94</v>
      </c>
      <c r="D98" s="195" t="s">
        <v>215</v>
      </c>
      <c r="E98" s="193">
        <v>4</v>
      </c>
      <c r="F98" s="144">
        <v>20</v>
      </c>
      <c r="G98" s="145">
        <v>289</v>
      </c>
      <c r="H98" s="146">
        <v>3781480</v>
      </c>
      <c r="I98" s="147">
        <f t="shared" si="11"/>
        <v>13084.705882352941</v>
      </c>
      <c r="J98" s="145">
        <v>18207</v>
      </c>
      <c r="K98" s="146">
        <v>3781480</v>
      </c>
      <c r="L98" s="147">
        <f t="shared" si="12"/>
        <v>207.6937441643324</v>
      </c>
      <c r="M98" s="22"/>
      <c r="N98" s="26">
        <v>20</v>
      </c>
      <c r="O98" s="27">
        <v>246</v>
      </c>
      <c r="P98" s="28">
        <v>3170230</v>
      </c>
      <c r="Q98" s="31">
        <v>12887.113821138211</v>
      </c>
      <c r="R98" s="29">
        <v>20324</v>
      </c>
      <c r="S98" s="42">
        <f t="shared" si="13"/>
        <v>3170230</v>
      </c>
      <c r="T98" s="31">
        <f t="shared" si="14"/>
        <v>155.98455028537688</v>
      </c>
      <c r="U98" s="52"/>
      <c r="V98" s="23"/>
      <c r="W98" s="63"/>
      <c r="X98" s="216">
        <v>14629.62962962963</v>
      </c>
      <c r="Y98" s="217">
        <v>14074.074074074075</v>
      </c>
      <c r="Z98" s="218">
        <v>16296.296296296296</v>
      </c>
      <c r="AA98" s="216">
        <v>15000</v>
      </c>
      <c r="AB98" s="217">
        <v>16000</v>
      </c>
      <c r="AC98" s="218">
        <v>17000</v>
      </c>
      <c r="AD98" s="233" t="s">
        <v>434</v>
      </c>
      <c r="AE98" s="234">
        <v>0.76400000000000001</v>
      </c>
      <c r="AF98" s="235"/>
    </row>
    <row r="99" spans="1:32" ht="27" customHeight="1" thickTop="1" thickBot="1" x14ac:dyDescent="0.25">
      <c r="A99" s="16"/>
      <c r="B99" s="124" t="s">
        <v>131</v>
      </c>
      <c r="C99" s="124">
        <v>95</v>
      </c>
      <c r="D99" s="195" t="s">
        <v>216</v>
      </c>
      <c r="E99" s="193">
        <v>5</v>
      </c>
      <c r="F99" s="144">
        <v>40</v>
      </c>
      <c r="G99" s="145">
        <v>217</v>
      </c>
      <c r="H99" s="146">
        <v>3662650</v>
      </c>
      <c r="I99" s="147">
        <f t="shared" si="11"/>
        <v>16878.571428571428</v>
      </c>
      <c r="J99" s="145">
        <v>26030</v>
      </c>
      <c r="K99" s="146">
        <v>3662650</v>
      </c>
      <c r="L99" s="147">
        <f t="shared" si="12"/>
        <v>140.70879754129851</v>
      </c>
      <c r="M99" s="22"/>
      <c r="N99" s="26">
        <v>40</v>
      </c>
      <c r="O99" s="27">
        <v>241</v>
      </c>
      <c r="P99" s="28">
        <v>3810655</v>
      </c>
      <c r="Q99" s="31">
        <v>15811.846473029045</v>
      </c>
      <c r="R99" s="29">
        <v>26783</v>
      </c>
      <c r="S99" s="42">
        <f t="shared" si="13"/>
        <v>3810655</v>
      </c>
      <c r="T99" s="31">
        <f t="shared" si="14"/>
        <v>142.27887092558711</v>
      </c>
      <c r="U99" s="52"/>
      <c r="V99" s="23"/>
      <c r="W99" s="63"/>
      <c r="X99" s="216">
        <v>13725.490196078432</v>
      </c>
      <c r="Y99" s="217">
        <v>13799.283154121864</v>
      </c>
      <c r="Z99" s="218">
        <v>13814.432989690722</v>
      </c>
      <c r="AA99" s="216">
        <v>16921.658986175116</v>
      </c>
      <c r="AB99" s="217">
        <v>17050.691244239631</v>
      </c>
      <c r="AC99" s="218">
        <v>17188.9400921659</v>
      </c>
      <c r="AD99" s="236"/>
      <c r="AE99" s="234"/>
      <c r="AF99" s="237"/>
    </row>
    <row r="100" spans="1:32" ht="27" customHeight="1" thickTop="1" thickBot="1" x14ac:dyDescent="0.25">
      <c r="A100" s="16"/>
      <c r="B100" s="124" t="s">
        <v>131</v>
      </c>
      <c r="C100" s="124">
        <v>96</v>
      </c>
      <c r="D100" s="195" t="s">
        <v>217</v>
      </c>
      <c r="E100" s="193">
        <v>5</v>
      </c>
      <c r="F100" s="144">
        <v>40</v>
      </c>
      <c r="G100" s="145">
        <v>378</v>
      </c>
      <c r="H100" s="146">
        <v>5588696</v>
      </c>
      <c r="I100" s="147">
        <f t="shared" si="11"/>
        <v>14784.910052910052</v>
      </c>
      <c r="J100" s="145">
        <v>31971</v>
      </c>
      <c r="K100" s="146">
        <v>5588696</v>
      </c>
      <c r="L100" s="147">
        <f t="shared" si="12"/>
        <v>174.80516718275936</v>
      </c>
      <c r="M100" s="22"/>
      <c r="N100" s="26">
        <v>40</v>
      </c>
      <c r="O100" s="27">
        <v>326</v>
      </c>
      <c r="P100" s="28">
        <v>5504910</v>
      </c>
      <c r="Q100" s="31">
        <v>16886.226993865032</v>
      </c>
      <c r="R100" s="29">
        <v>30159</v>
      </c>
      <c r="S100" s="42">
        <f t="shared" si="13"/>
        <v>5504910</v>
      </c>
      <c r="T100" s="31">
        <f t="shared" si="14"/>
        <v>182.52959315627177</v>
      </c>
      <c r="U100" s="52"/>
      <c r="V100" s="23"/>
      <c r="W100" s="63"/>
      <c r="X100" s="216">
        <v>13560.209424083771</v>
      </c>
      <c r="Y100" s="217">
        <v>14263.959390862945</v>
      </c>
      <c r="Z100" s="218">
        <v>14433.497536945813</v>
      </c>
      <c r="AA100" s="216">
        <v>15139.784946236559</v>
      </c>
      <c r="AB100" s="217">
        <v>15569.89247311828</v>
      </c>
      <c r="AC100" s="218">
        <v>16000</v>
      </c>
      <c r="AD100" s="233"/>
      <c r="AE100" s="234"/>
      <c r="AF100" s="235"/>
    </row>
    <row r="101" spans="1:32" ht="27" customHeight="1" thickTop="1" thickBot="1" x14ac:dyDescent="0.25">
      <c r="A101" s="16"/>
      <c r="B101" s="124" t="s">
        <v>131</v>
      </c>
      <c r="C101" s="124">
        <v>97</v>
      </c>
      <c r="D101" s="195" t="s">
        <v>218</v>
      </c>
      <c r="E101" s="193">
        <v>2</v>
      </c>
      <c r="F101" s="144">
        <v>20</v>
      </c>
      <c r="G101" s="145">
        <v>213</v>
      </c>
      <c r="H101" s="146">
        <v>6408817</v>
      </c>
      <c r="I101" s="147">
        <f t="shared" si="11"/>
        <v>30088.342723004695</v>
      </c>
      <c r="J101" s="145">
        <v>19584.5</v>
      </c>
      <c r="K101" s="146">
        <v>6408817</v>
      </c>
      <c r="L101" s="147">
        <f t="shared" si="12"/>
        <v>327.2392453215553</v>
      </c>
      <c r="M101" s="22"/>
      <c r="N101" s="26">
        <v>20</v>
      </c>
      <c r="O101" s="27">
        <v>207</v>
      </c>
      <c r="P101" s="28">
        <v>6232813</v>
      </c>
      <c r="Q101" s="31">
        <v>30110.207729468599</v>
      </c>
      <c r="R101" s="29">
        <v>18268.5</v>
      </c>
      <c r="S101" s="42">
        <f t="shared" si="13"/>
        <v>6232813</v>
      </c>
      <c r="T101" s="31">
        <f t="shared" si="14"/>
        <v>341.17814817855873</v>
      </c>
      <c r="U101" s="52"/>
      <c r="V101" s="23"/>
      <c r="W101" s="63"/>
      <c r="X101" s="216">
        <v>27631.57894736842</v>
      </c>
      <c r="Y101" s="217">
        <v>27926.414746543778</v>
      </c>
      <c r="Z101" s="218">
        <v>28024.545454545456</v>
      </c>
      <c r="AA101" s="216">
        <v>30092.592592592591</v>
      </c>
      <c r="AB101" s="217">
        <v>30131.57894736842</v>
      </c>
      <c r="AC101" s="218">
        <v>30175.438596491229</v>
      </c>
      <c r="AD101" s="236"/>
      <c r="AE101" s="234"/>
      <c r="AF101" s="237"/>
    </row>
    <row r="102" spans="1:32" ht="27" customHeight="1" thickTop="1" thickBot="1" x14ac:dyDescent="0.25">
      <c r="A102" s="16"/>
      <c r="B102" s="124" t="s">
        <v>131</v>
      </c>
      <c r="C102" s="124">
        <v>98</v>
      </c>
      <c r="D102" s="195" t="s">
        <v>219</v>
      </c>
      <c r="E102" s="193">
        <v>5</v>
      </c>
      <c r="F102" s="144">
        <v>20</v>
      </c>
      <c r="G102" s="145">
        <v>591</v>
      </c>
      <c r="H102" s="146">
        <v>9512452</v>
      </c>
      <c r="I102" s="147">
        <f t="shared" si="11"/>
        <v>16095.519458544839</v>
      </c>
      <c r="J102" s="145">
        <v>31378</v>
      </c>
      <c r="K102" s="146">
        <v>9512452</v>
      </c>
      <c r="L102" s="147">
        <f t="shared" si="12"/>
        <v>303.15673401746449</v>
      </c>
      <c r="M102" s="22"/>
      <c r="N102" s="26">
        <v>20</v>
      </c>
      <c r="O102" s="27">
        <v>580</v>
      </c>
      <c r="P102" s="28">
        <v>9814681</v>
      </c>
      <c r="Q102" s="31">
        <v>16921.86379310345</v>
      </c>
      <c r="R102" s="29">
        <v>30946</v>
      </c>
      <c r="S102" s="42">
        <f t="shared" si="13"/>
        <v>9814681</v>
      </c>
      <c r="T102" s="31">
        <f t="shared" si="14"/>
        <v>317.15507658501906</v>
      </c>
      <c r="U102" s="52"/>
      <c r="V102" s="23"/>
      <c r="W102" s="63"/>
      <c r="X102" s="216">
        <v>15450</v>
      </c>
      <c r="Y102" s="217">
        <v>15508.196721311475</v>
      </c>
      <c r="Z102" s="218">
        <v>15709.677419354839</v>
      </c>
      <c r="AA102" s="216">
        <v>16271.186440677966</v>
      </c>
      <c r="AB102" s="217">
        <v>16806.722689075632</v>
      </c>
      <c r="AC102" s="218">
        <v>17333.333333333332</v>
      </c>
      <c r="AD102" s="233"/>
      <c r="AE102" s="234"/>
      <c r="AF102" s="235"/>
    </row>
    <row r="103" spans="1:32" ht="27" customHeight="1" thickTop="1" thickBot="1" x14ac:dyDescent="0.25">
      <c r="A103" s="16"/>
      <c r="B103" s="124" t="s">
        <v>131</v>
      </c>
      <c r="C103" s="124">
        <v>99</v>
      </c>
      <c r="D103" s="195" t="s">
        <v>495</v>
      </c>
      <c r="E103" s="193">
        <v>2</v>
      </c>
      <c r="F103" s="144">
        <v>10</v>
      </c>
      <c r="G103" s="145">
        <v>76</v>
      </c>
      <c r="H103" s="146">
        <v>1226754</v>
      </c>
      <c r="I103" s="147">
        <f t="shared" si="11"/>
        <v>16141.5</v>
      </c>
      <c r="J103" s="145">
        <v>5776</v>
      </c>
      <c r="K103" s="146">
        <v>1226754</v>
      </c>
      <c r="L103" s="147">
        <f t="shared" si="12"/>
        <v>212.38815789473685</v>
      </c>
      <c r="M103" s="22"/>
      <c r="N103" s="26">
        <v>10</v>
      </c>
      <c r="O103" s="27">
        <v>62</v>
      </c>
      <c r="P103" s="28">
        <v>1321809</v>
      </c>
      <c r="Q103" s="31">
        <f>P103/O103</f>
        <v>21319.5</v>
      </c>
      <c r="R103" s="29">
        <v>4872.5</v>
      </c>
      <c r="S103" s="42">
        <f t="shared" si="13"/>
        <v>1321809</v>
      </c>
      <c r="T103" s="31">
        <f t="shared" si="14"/>
        <v>271.27942534633144</v>
      </c>
      <c r="U103" s="52"/>
      <c r="V103" s="23"/>
      <c r="W103" s="63"/>
      <c r="X103" s="216">
        <v>12850</v>
      </c>
      <c r="Y103" s="217">
        <v>14240.625</v>
      </c>
      <c r="Z103" s="218">
        <v>14914.3125</v>
      </c>
      <c r="AA103" s="216">
        <v>16500</v>
      </c>
      <c r="AB103" s="217">
        <v>17000</v>
      </c>
      <c r="AC103" s="218">
        <v>17500</v>
      </c>
      <c r="AD103" s="236"/>
      <c r="AE103" s="234"/>
      <c r="AF103" s="237"/>
    </row>
    <row r="104" spans="1:32" ht="27" customHeight="1" thickTop="1" thickBot="1" x14ac:dyDescent="0.25">
      <c r="A104" s="16"/>
      <c r="B104" s="124" t="s">
        <v>131</v>
      </c>
      <c r="C104" s="124">
        <v>100</v>
      </c>
      <c r="D104" s="195" t="s">
        <v>496</v>
      </c>
      <c r="E104" s="193">
        <v>2</v>
      </c>
      <c r="F104" s="144">
        <v>28</v>
      </c>
      <c r="G104" s="145">
        <v>246</v>
      </c>
      <c r="H104" s="146">
        <v>2835850</v>
      </c>
      <c r="I104" s="147">
        <f t="shared" si="11"/>
        <v>11527.845528455284</v>
      </c>
      <c r="J104" s="145">
        <v>14804</v>
      </c>
      <c r="K104" s="146">
        <v>2835850</v>
      </c>
      <c r="L104" s="147">
        <f t="shared" si="12"/>
        <v>191.55971359092138</v>
      </c>
      <c r="M104" s="22"/>
      <c r="N104" s="26"/>
      <c r="O104" s="27"/>
      <c r="P104" s="28"/>
      <c r="Q104" s="31"/>
      <c r="R104" s="29"/>
      <c r="S104" s="42"/>
      <c r="T104" s="31"/>
      <c r="U104" s="52"/>
      <c r="V104" s="23"/>
      <c r="W104" s="287" t="s">
        <v>497</v>
      </c>
      <c r="X104" s="216">
        <v>15842.105263157895</v>
      </c>
      <c r="Y104" s="217">
        <v>13980.76923076923</v>
      </c>
      <c r="Z104" s="218">
        <v>15049.382716049382</v>
      </c>
      <c r="AA104" s="216">
        <v>12037</v>
      </c>
      <c r="AB104" s="217">
        <v>12647</v>
      </c>
      <c r="AC104" s="218">
        <v>13500</v>
      </c>
      <c r="AD104" s="236"/>
      <c r="AE104" s="234"/>
      <c r="AF104" s="235"/>
    </row>
    <row r="105" spans="1:32" ht="27" customHeight="1" thickTop="1" thickBot="1" x14ac:dyDescent="0.25">
      <c r="A105" s="16"/>
      <c r="B105" s="124" t="s">
        <v>131</v>
      </c>
      <c r="C105" s="124">
        <v>101</v>
      </c>
      <c r="D105" s="195" t="s">
        <v>220</v>
      </c>
      <c r="E105" s="193">
        <v>1</v>
      </c>
      <c r="F105" s="144">
        <v>10</v>
      </c>
      <c r="G105" s="145">
        <v>139</v>
      </c>
      <c r="H105" s="146">
        <v>639867</v>
      </c>
      <c r="I105" s="147">
        <f t="shared" si="11"/>
        <v>4603.3597122302162</v>
      </c>
      <c r="J105" s="145">
        <v>6600</v>
      </c>
      <c r="K105" s="146">
        <v>639867</v>
      </c>
      <c r="L105" s="147">
        <f t="shared" si="12"/>
        <v>96.949545454545458</v>
      </c>
      <c r="M105" s="22"/>
      <c r="N105" s="26">
        <v>10</v>
      </c>
      <c r="O105" s="27">
        <v>149</v>
      </c>
      <c r="P105" s="28">
        <v>800740</v>
      </c>
      <c r="Q105" s="31">
        <v>5374.0939597315437</v>
      </c>
      <c r="R105" s="29">
        <v>7686</v>
      </c>
      <c r="S105" s="42">
        <f t="shared" si="13"/>
        <v>800740</v>
      </c>
      <c r="T105" s="31">
        <f t="shared" si="14"/>
        <v>104.18162893572729</v>
      </c>
      <c r="U105" s="52"/>
      <c r="V105" s="23"/>
      <c r="W105" s="63"/>
      <c r="X105" s="216">
        <v>9482.954545454546</v>
      </c>
      <c r="Y105" s="217">
        <v>5750</v>
      </c>
      <c r="Z105" s="218">
        <v>5968.75</v>
      </c>
      <c r="AA105" s="216">
        <v>5375</v>
      </c>
      <c r="AB105" s="217">
        <v>5750</v>
      </c>
      <c r="AC105" s="218">
        <v>6125</v>
      </c>
      <c r="AD105" s="233"/>
      <c r="AE105" s="234"/>
      <c r="AF105" s="235"/>
    </row>
    <row r="106" spans="1:32" ht="27" customHeight="1" thickTop="1" thickBot="1" x14ac:dyDescent="0.25">
      <c r="A106" s="16"/>
      <c r="B106" s="124" t="s">
        <v>131</v>
      </c>
      <c r="C106" s="124">
        <v>102</v>
      </c>
      <c r="D106" s="195" t="s">
        <v>221</v>
      </c>
      <c r="E106" s="193">
        <v>5</v>
      </c>
      <c r="F106" s="144">
        <v>25</v>
      </c>
      <c r="G106" s="145">
        <v>300</v>
      </c>
      <c r="H106" s="146">
        <v>2010910</v>
      </c>
      <c r="I106" s="147">
        <f t="shared" ref="I106:I137" si="15">IF(AND(G106&gt;0,H106&gt;0),H106/G106,0)</f>
        <v>6703.0333333333338</v>
      </c>
      <c r="J106" s="145">
        <v>42500</v>
      </c>
      <c r="K106" s="146">
        <v>2010910</v>
      </c>
      <c r="L106" s="147">
        <f t="shared" ref="L106:L137" si="16">IF(AND(J106&gt;0,K106&gt;0),K106/J106,0)</f>
        <v>47.315529411764707</v>
      </c>
      <c r="M106" s="22"/>
      <c r="N106" s="26">
        <v>25</v>
      </c>
      <c r="O106" s="27">
        <v>369</v>
      </c>
      <c r="P106" s="28">
        <v>1953100</v>
      </c>
      <c r="Q106" s="31">
        <v>5292.9539295392951</v>
      </c>
      <c r="R106" s="29">
        <v>42500</v>
      </c>
      <c r="S106" s="42">
        <f t="shared" ref="S106:S137" si="17">P106</f>
        <v>1953100</v>
      </c>
      <c r="T106" s="31">
        <f t="shared" ref="T106:T137" si="18">IF(AND(R106&gt;0,S106&gt;0),S106/R106,0)</f>
        <v>45.955294117647057</v>
      </c>
      <c r="U106" s="52"/>
      <c r="V106" s="23"/>
      <c r="W106" s="113"/>
      <c r="X106" s="216">
        <v>8793.1034482758623</v>
      </c>
      <c r="Y106" s="217">
        <v>9333.3333333333339</v>
      </c>
      <c r="Z106" s="218">
        <v>10176.666666666666</v>
      </c>
      <c r="AA106" s="216">
        <v>7131.9677419354839</v>
      </c>
      <c r="AB106" s="217">
        <v>7818.7806451612905</v>
      </c>
      <c r="AC106" s="218">
        <v>8560.7161290322583</v>
      </c>
      <c r="AD106" s="236"/>
      <c r="AE106" s="234"/>
      <c r="AF106" s="237"/>
    </row>
    <row r="107" spans="1:32" ht="27" customHeight="1" thickTop="1" thickBot="1" x14ac:dyDescent="0.25">
      <c r="A107" s="16"/>
      <c r="B107" s="124" t="s">
        <v>131</v>
      </c>
      <c r="C107" s="124">
        <v>103</v>
      </c>
      <c r="D107" s="195" t="s">
        <v>222</v>
      </c>
      <c r="E107" s="193">
        <v>2</v>
      </c>
      <c r="F107" s="144">
        <v>25</v>
      </c>
      <c r="G107" s="145">
        <v>467</v>
      </c>
      <c r="H107" s="146">
        <v>5762982</v>
      </c>
      <c r="I107" s="147">
        <f t="shared" si="15"/>
        <v>12340.432548179871</v>
      </c>
      <c r="J107" s="145">
        <v>31196</v>
      </c>
      <c r="K107" s="146">
        <v>5762982</v>
      </c>
      <c r="L107" s="147">
        <f t="shared" si="16"/>
        <v>184.73464546736761</v>
      </c>
      <c r="M107" s="22"/>
      <c r="N107" s="26">
        <v>25</v>
      </c>
      <c r="O107" s="27">
        <v>444</v>
      </c>
      <c r="P107" s="28">
        <v>6028954</v>
      </c>
      <c r="Q107" s="31">
        <v>13578.725225225226</v>
      </c>
      <c r="R107" s="29">
        <v>27700.799999999999</v>
      </c>
      <c r="S107" s="42">
        <f t="shared" si="17"/>
        <v>6028954</v>
      </c>
      <c r="T107" s="31">
        <f t="shared" si="18"/>
        <v>217.64548316294116</v>
      </c>
      <c r="U107" s="52"/>
      <c r="V107" s="23"/>
      <c r="W107" s="63"/>
      <c r="X107" s="216">
        <v>10427.350427350428</v>
      </c>
      <c r="Y107" s="217">
        <v>11965.811965811965</v>
      </c>
      <c r="Z107" s="218">
        <v>12230.76923076923</v>
      </c>
      <c r="AA107" s="216">
        <v>12765.95744680851</v>
      </c>
      <c r="AB107" s="217">
        <v>12978.723404255319</v>
      </c>
      <c r="AC107" s="218">
        <v>14893.617021276596</v>
      </c>
      <c r="AD107" s="233"/>
      <c r="AE107" s="234"/>
      <c r="AF107" s="235"/>
    </row>
    <row r="108" spans="1:32" ht="27" customHeight="1" thickTop="1" thickBot="1" x14ac:dyDescent="0.25">
      <c r="A108" s="16"/>
      <c r="B108" s="124" t="s">
        <v>131</v>
      </c>
      <c r="C108" s="124">
        <v>104</v>
      </c>
      <c r="D108" s="197" t="s">
        <v>223</v>
      </c>
      <c r="E108" s="193">
        <v>2</v>
      </c>
      <c r="F108" s="144">
        <v>50</v>
      </c>
      <c r="G108" s="145">
        <v>552</v>
      </c>
      <c r="H108" s="146">
        <v>15743890</v>
      </c>
      <c r="I108" s="147">
        <f t="shared" si="15"/>
        <v>28521.539855072464</v>
      </c>
      <c r="J108" s="145">
        <v>44887.6</v>
      </c>
      <c r="K108" s="146">
        <v>15743890</v>
      </c>
      <c r="L108" s="147">
        <f t="shared" si="16"/>
        <v>350.74029353318065</v>
      </c>
      <c r="M108" s="22"/>
      <c r="N108" s="26">
        <v>50</v>
      </c>
      <c r="O108" s="27">
        <v>552</v>
      </c>
      <c r="P108" s="28">
        <v>15299690</v>
      </c>
      <c r="Q108" s="31">
        <v>27716.829710144928</v>
      </c>
      <c r="R108" s="29">
        <v>45294</v>
      </c>
      <c r="S108" s="42">
        <f t="shared" si="17"/>
        <v>15299690</v>
      </c>
      <c r="T108" s="31">
        <f t="shared" si="18"/>
        <v>337.78624100322338</v>
      </c>
      <c r="U108" s="52"/>
      <c r="V108" s="23"/>
      <c r="W108" s="63"/>
      <c r="X108" s="216">
        <v>21359.68153846154</v>
      </c>
      <c r="Y108" s="217">
        <v>22062.478461538463</v>
      </c>
      <c r="Z108" s="218">
        <v>23766.603076923078</v>
      </c>
      <c r="AA108" s="216">
        <v>27083.333333333332</v>
      </c>
      <c r="AB108" s="217">
        <v>28260.869565217392</v>
      </c>
      <c r="AC108" s="218">
        <v>28888.888888888891</v>
      </c>
      <c r="AD108" s="236"/>
      <c r="AE108" s="234"/>
      <c r="AF108" s="237"/>
    </row>
    <row r="109" spans="1:32" ht="27" customHeight="1" thickTop="1" thickBot="1" x14ac:dyDescent="0.25">
      <c r="A109" s="16"/>
      <c r="B109" s="124" t="s">
        <v>131</v>
      </c>
      <c r="C109" s="124">
        <v>105</v>
      </c>
      <c r="D109" s="138" t="s">
        <v>224</v>
      </c>
      <c r="E109" s="193">
        <v>2</v>
      </c>
      <c r="F109" s="144">
        <v>40</v>
      </c>
      <c r="G109" s="145">
        <v>548</v>
      </c>
      <c r="H109" s="146">
        <v>14267000</v>
      </c>
      <c r="I109" s="147">
        <f t="shared" si="15"/>
        <v>26034.671532846714</v>
      </c>
      <c r="J109" s="145">
        <v>55399</v>
      </c>
      <c r="K109" s="146">
        <v>14267000</v>
      </c>
      <c r="L109" s="147">
        <f t="shared" si="16"/>
        <v>257.53172439935742</v>
      </c>
      <c r="M109" s="22"/>
      <c r="N109" s="26">
        <v>40</v>
      </c>
      <c r="O109" s="27">
        <v>550</v>
      </c>
      <c r="P109" s="28">
        <v>14941000</v>
      </c>
      <c r="Q109" s="31">
        <v>27165.454545454544</v>
      </c>
      <c r="R109" s="29">
        <v>50793</v>
      </c>
      <c r="S109" s="42">
        <f t="shared" si="17"/>
        <v>14941000</v>
      </c>
      <c r="T109" s="31">
        <f t="shared" si="18"/>
        <v>294.1547063571752</v>
      </c>
      <c r="U109" s="52"/>
      <c r="V109" s="23"/>
      <c r="W109" s="63"/>
      <c r="X109" s="216">
        <v>25000</v>
      </c>
      <c r="Y109" s="217">
        <v>27000</v>
      </c>
      <c r="Z109" s="218">
        <v>29000</v>
      </c>
      <c r="AA109" s="216">
        <v>27272.727272727272</v>
      </c>
      <c r="AB109" s="217">
        <v>28181.81818181818</v>
      </c>
      <c r="AC109" s="218">
        <v>29090.909090909092</v>
      </c>
      <c r="AD109" s="236" t="s">
        <v>434</v>
      </c>
      <c r="AE109" s="234"/>
      <c r="AF109" s="237"/>
    </row>
    <row r="110" spans="1:32" ht="27" customHeight="1" thickTop="1" thickBot="1" x14ac:dyDescent="0.25">
      <c r="A110" s="16"/>
      <c r="B110" s="124" t="s">
        <v>131</v>
      </c>
      <c r="C110" s="124">
        <v>106</v>
      </c>
      <c r="D110" s="195" t="s">
        <v>225</v>
      </c>
      <c r="E110" s="193">
        <v>2</v>
      </c>
      <c r="F110" s="144">
        <v>34</v>
      </c>
      <c r="G110" s="145">
        <v>379</v>
      </c>
      <c r="H110" s="146">
        <v>6543938</v>
      </c>
      <c r="I110" s="147">
        <f t="shared" si="15"/>
        <v>17266.327176781004</v>
      </c>
      <c r="J110" s="145">
        <v>47030</v>
      </c>
      <c r="K110" s="146">
        <v>6543938</v>
      </c>
      <c r="L110" s="147">
        <f t="shared" si="16"/>
        <v>139.14390814373803</v>
      </c>
      <c r="M110" s="22"/>
      <c r="N110" s="26">
        <v>34</v>
      </c>
      <c r="O110" s="27">
        <v>370</v>
      </c>
      <c r="P110" s="28">
        <v>8295484</v>
      </c>
      <c r="Q110" s="31">
        <f>P110/O110</f>
        <v>22420.227027027027</v>
      </c>
      <c r="R110" s="29">
        <v>40404.5</v>
      </c>
      <c r="S110" s="42">
        <f t="shared" si="17"/>
        <v>8295484</v>
      </c>
      <c r="T110" s="31">
        <f t="shared" si="18"/>
        <v>205.31089358858543</v>
      </c>
      <c r="U110" s="52"/>
      <c r="V110" s="23"/>
      <c r="W110" s="63"/>
      <c r="X110" s="216">
        <v>19313.725490196077</v>
      </c>
      <c r="Y110" s="217">
        <v>19166.666666666668</v>
      </c>
      <c r="Z110" s="218">
        <v>19183.823529411766</v>
      </c>
      <c r="AA110" s="216">
        <v>17611</v>
      </c>
      <c r="AB110" s="217">
        <v>17963</v>
      </c>
      <c r="AC110" s="218">
        <v>18321.926470588234</v>
      </c>
      <c r="AD110" s="233"/>
      <c r="AE110" s="234"/>
      <c r="AF110" s="235"/>
    </row>
    <row r="111" spans="1:32" ht="27" customHeight="1" thickTop="1" thickBot="1" x14ac:dyDescent="0.25">
      <c r="A111" s="16"/>
      <c r="B111" s="124" t="s">
        <v>131</v>
      </c>
      <c r="C111" s="124">
        <v>107</v>
      </c>
      <c r="D111" s="195" t="s">
        <v>226</v>
      </c>
      <c r="E111" s="193">
        <v>2</v>
      </c>
      <c r="F111" s="144">
        <v>31</v>
      </c>
      <c r="G111" s="145">
        <v>349</v>
      </c>
      <c r="H111" s="146">
        <v>3412497</v>
      </c>
      <c r="I111" s="147">
        <f t="shared" si="15"/>
        <v>9777.9283667621785</v>
      </c>
      <c r="J111" s="145">
        <v>38053</v>
      </c>
      <c r="K111" s="146">
        <v>3412497</v>
      </c>
      <c r="L111" s="147">
        <f t="shared" si="16"/>
        <v>89.67747615168318</v>
      </c>
      <c r="M111" s="22"/>
      <c r="N111" s="26">
        <v>27</v>
      </c>
      <c r="O111" s="27">
        <v>332</v>
      </c>
      <c r="P111" s="28">
        <v>3606200</v>
      </c>
      <c r="Q111" s="31">
        <v>10862.048192771084</v>
      </c>
      <c r="R111" s="29">
        <v>35187</v>
      </c>
      <c r="S111" s="42">
        <f t="shared" si="17"/>
        <v>3606200</v>
      </c>
      <c r="T111" s="31">
        <f t="shared" si="18"/>
        <v>102.48671384318072</v>
      </c>
      <c r="U111" s="52"/>
      <c r="V111" s="23"/>
      <c r="W111" s="63"/>
      <c r="X111" s="216">
        <v>9899.4252873563219</v>
      </c>
      <c r="Y111" s="217">
        <v>8795.6989247311831</v>
      </c>
      <c r="Z111" s="218">
        <v>10546.875</v>
      </c>
      <c r="AA111" s="216">
        <v>11021.505376344086</v>
      </c>
      <c r="AB111" s="217">
        <v>12096.774193548386</v>
      </c>
      <c r="AC111" s="218">
        <v>12983.870967741936</v>
      </c>
      <c r="AD111" s="236"/>
      <c r="AE111" s="234"/>
      <c r="AF111" s="237"/>
    </row>
    <row r="112" spans="1:32" ht="27" customHeight="1" thickTop="1" thickBot="1" x14ac:dyDescent="0.25">
      <c r="A112" s="16"/>
      <c r="B112" s="124" t="s">
        <v>131</v>
      </c>
      <c r="C112" s="124">
        <v>108</v>
      </c>
      <c r="D112" s="195" t="s">
        <v>227</v>
      </c>
      <c r="E112" s="193">
        <v>2</v>
      </c>
      <c r="F112" s="144">
        <v>30</v>
      </c>
      <c r="G112" s="145">
        <v>420</v>
      </c>
      <c r="H112" s="146">
        <v>4440240</v>
      </c>
      <c r="I112" s="147">
        <f t="shared" si="15"/>
        <v>10572</v>
      </c>
      <c r="J112" s="145">
        <v>35280</v>
      </c>
      <c r="K112" s="146">
        <v>4440240</v>
      </c>
      <c r="L112" s="147">
        <f t="shared" si="16"/>
        <v>125.85714285714286</v>
      </c>
      <c r="M112" s="22"/>
      <c r="N112" s="26">
        <v>50</v>
      </c>
      <c r="O112" s="27">
        <v>417</v>
      </c>
      <c r="P112" s="28">
        <v>4354075</v>
      </c>
      <c r="Q112" s="31">
        <v>10441.426858513189</v>
      </c>
      <c r="R112" s="29">
        <v>32328</v>
      </c>
      <c r="S112" s="42">
        <f t="shared" si="17"/>
        <v>4354075</v>
      </c>
      <c r="T112" s="31">
        <f t="shared" si="18"/>
        <v>134.68432937391734</v>
      </c>
      <c r="U112" s="52"/>
      <c r="V112" s="23"/>
      <c r="W112" s="63"/>
      <c r="X112" s="216">
        <v>11311.111111111111</v>
      </c>
      <c r="Y112" s="217">
        <v>12068.181818181818</v>
      </c>
      <c r="Z112" s="218">
        <v>13125</v>
      </c>
      <c r="AA112" s="216">
        <v>15000</v>
      </c>
      <c r="AB112" s="217">
        <v>18000</v>
      </c>
      <c r="AC112" s="218">
        <v>20000</v>
      </c>
      <c r="AD112" s="233"/>
      <c r="AE112" s="234"/>
      <c r="AF112" s="235"/>
    </row>
    <row r="113" spans="1:32" ht="27" customHeight="1" thickTop="1" thickBot="1" x14ac:dyDescent="0.25">
      <c r="A113" s="16"/>
      <c r="B113" s="124" t="s">
        <v>131</v>
      </c>
      <c r="C113" s="124">
        <v>109</v>
      </c>
      <c r="D113" s="195" t="s">
        <v>228</v>
      </c>
      <c r="E113" s="193">
        <v>2</v>
      </c>
      <c r="F113" s="144">
        <v>40</v>
      </c>
      <c r="G113" s="145">
        <v>456</v>
      </c>
      <c r="H113" s="146">
        <v>4131385</v>
      </c>
      <c r="I113" s="147">
        <f t="shared" si="15"/>
        <v>9060.0548245614027</v>
      </c>
      <c r="J113" s="145">
        <v>51778</v>
      </c>
      <c r="K113" s="146">
        <v>4131385</v>
      </c>
      <c r="L113" s="147">
        <f t="shared" si="16"/>
        <v>79.790354977017273</v>
      </c>
      <c r="M113" s="22"/>
      <c r="N113" s="26">
        <v>40</v>
      </c>
      <c r="O113" s="27">
        <v>456</v>
      </c>
      <c r="P113" s="28">
        <v>4281631</v>
      </c>
      <c r="Q113" s="31">
        <v>9389.5416666666661</v>
      </c>
      <c r="R113" s="29">
        <v>46444</v>
      </c>
      <c r="S113" s="42">
        <f t="shared" si="17"/>
        <v>4281631</v>
      </c>
      <c r="T113" s="31">
        <f t="shared" si="18"/>
        <v>92.189109465162346</v>
      </c>
      <c r="U113" s="52"/>
      <c r="V113" s="23"/>
      <c r="W113" s="63"/>
      <c r="X113" s="216">
        <v>6087.5</v>
      </c>
      <c r="Y113" s="217">
        <v>6609.2436974789916</v>
      </c>
      <c r="Z113" s="218">
        <v>6952.9411764705883</v>
      </c>
      <c r="AA113" s="216">
        <v>9300</v>
      </c>
      <c r="AB113" s="217">
        <v>9500</v>
      </c>
      <c r="AC113" s="218">
        <v>10000</v>
      </c>
      <c r="AD113" s="236"/>
      <c r="AE113" s="234"/>
      <c r="AF113" s="237"/>
    </row>
    <row r="114" spans="1:32" ht="27" customHeight="1" thickTop="1" thickBot="1" x14ac:dyDescent="0.25">
      <c r="A114" s="16"/>
      <c r="B114" s="124" t="s">
        <v>131</v>
      </c>
      <c r="C114" s="124">
        <v>110</v>
      </c>
      <c r="D114" s="195" t="s">
        <v>229</v>
      </c>
      <c r="E114" s="193">
        <v>2</v>
      </c>
      <c r="F114" s="144">
        <v>19</v>
      </c>
      <c r="G114" s="145">
        <v>239</v>
      </c>
      <c r="H114" s="146">
        <v>6284000</v>
      </c>
      <c r="I114" s="147">
        <f t="shared" si="15"/>
        <v>26292.887029288704</v>
      </c>
      <c r="J114" s="145">
        <v>26685</v>
      </c>
      <c r="K114" s="146">
        <v>6284000</v>
      </c>
      <c r="L114" s="147">
        <f t="shared" si="16"/>
        <v>235.48810192992318</v>
      </c>
      <c r="M114" s="22"/>
      <c r="N114" s="26">
        <v>19</v>
      </c>
      <c r="O114" s="27">
        <v>270</v>
      </c>
      <c r="P114" s="28">
        <v>7465480</v>
      </c>
      <c r="Q114" s="31">
        <v>27649.925925925927</v>
      </c>
      <c r="R114" s="29">
        <v>31050</v>
      </c>
      <c r="S114" s="42">
        <f t="shared" si="17"/>
        <v>7465480</v>
      </c>
      <c r="T114" s="31">
        <f t="shared" si="18"/>
        <v>240.43413848631241</v>
      </c>
      <c r="U114" s="52"/>
      <c r="V114" s="23"/>
      <c r="W114" s="63"/>
      <c r="X114" s="216">
        <v>20858.609649122805</v>
      </c>
      <c r="Y114" s="217">
        <v>22122.807017543859</v>
      </c>
      <c r="Z114" s="218">
        <v>22815.78947368421</v>
      </c>
      <c r="AA114" s="216">
        <v>27000</v>
      </c>
      <c r="AB114" s="217">
        <v>27500</v>
      </c>
      <c r="AC114" s="218">
        <v>28000</v>
      </c>
      <c r="AD114" s="236"/>
      <c r="AE114" s="234"/>
      <c r="AF114" s="235"/>
    </row>
    <row r="115" spans="1:32" ht="27" customHeight="1" thickTop="1" thickBot="1" x14ac:dyDescent="0.25">
      <c r="A115" s="16"/>
      <c r="B115" s="124" t="s">
        <v>131</v>
      </c>
      <c r="C115" s="124">
        <v>111</v>
      </c>
      <c r="D115" s="195" t="s">
        <v>230</v>
      </c>
      <c r="E115" s="193">
        <v>2</v>
      </c>
      <c r="F115" s="144">
        <v>29</v>
      </c>
      <c r="G115" s="145">
        <v>314</v>
      </c>
      <c r="H115" s="146">
        <v>5794230</v>
      </c>
      <c r="I115" s="147">
        <f t="shared" si="15"/>
        <v>18452.961783439492</v>
      </c>
      <c r="J115" s="145">
        <v>37440</v>
      </c>
      <c r="K115" s="146">
        <v>5794230</v>
      </c>
      <c r="L115" s="147">
        <f t="shared" si="16"/>
        <v>154.76041666666666</v>
      </c>
      <c r="M115" s="22"/>
      <c r="N115" s="26">
        <v>29</v>
      </c>
      <c r="O115" s="27">
        <v>329</v>
      </c>
      <c r="P115" s="28">
        <v>5842561</v>
      </c>
      <c r="Q115" s="31">
        <v>17758.544072948327</v>
      </c>
      <c r="R115" s="29">
        <v>39660</v>
      </c>
      <c r="S115" s="42">
        <f t="shared" si="17"/>
        <v>5842561</v>
      </c>
      <c r="T115" s="31">
        <f t="shared" si="18"/>
        <v>147.31621280887543</v>
      </c>
      <c r="U115" s="52"/>
      <c r="V115" s="23"/>
      <c r="W115" s="63"/>
      <c r="X115" s="216">
        <v>12392.857142857143</v>
      </c>
      <c r="Y115" s="217">
        <v>16066.265060240963</v>
      </c>
      <c r="Z115" s="218">
        <v>16412.650602409638</v>
      </c>
      <c r="AA115" s="216">
        <v>17559.523809523809</v>
      </c>
      <c r="AB115" s="217">
        <v>17708.333333333332</v>
      </c>
      <c r="AC115" s="218">
        <v>17857.142857142859</v>
      </c>
      <c r="AD115" s="233"/>
      <c r="AE115" s="234"/>
      <c r="AF115" s="235"/>
    </row>
    <row r="116" spans="1:32" ht="27" customHeight="1" thickTop="1" thickBot="1" x14ac:dyDescent="0.25">
      <c r="A116" s="16"/>
      <c r="B116" s="124" t="s">
        <v>131</v>
      </c>
      <c r="C116" s="124">
        <v>112</v>
      </c>
      <c r="D116" s="198" t="s">
        <v>231</v>
      </c>
      <c r="E116" s="193">
        <v>2</v>
      </c>
      <c r="F116" s="144">
        <v>25</v>
      </c>
      <c r="G116" s="145">
        <v>211</v>
      </c>
      <c r="H116" s="146">
        <v>2685618</v>
      </c>
      <c r="I116" s="147">
        <f t="shared" si="15"/>
        <v>12728.047393364928</v>
      </c>
      <c r="J116" s="145">
        <v>25344</v>
      </c>
      <c r="K116" s="146">
        <v>2685618</v>
      </c>
      <c r="L116" s="147">
        <f t="shared" si="16"/>
        <v>105.96661931818181</v>
      </c>
      <c r="M116" s="22"/>
      <c r="N116" s="26"/>
      <c r="O116" s="27"/>
      <c r="P116" s="28"/>
      <c r="Q116" s="31"/>
      <c r="R116" s="29"/>
      <c r="S116" s="42"/>
      <c r="T116" s="31"/>
      <c r="U116" s="52"/>
      <c r="V116" s="23"/>
      <c r="W116" s="63"/>
      <c r="X116" s="216">
        <v>22462.527472527472</v>
      </c>
      <c r="Y116" s="217">
        <v>33000</v>
      </c>
      <c r="Z116" s="218">
        <v>27834.782608695652</v>
      </c>
      <c r="AA116" s="216">
        <v>12870.37037037037</v>
      </c>
      <c r="AB116" s="217">
        <v>13090.90909090909</v>
      </c>
      <c r="AC116" s="218">
        <v>13125</v>
      </c>
      <c r="AD116" s="236"/>
      <c r="AE116" s="234"/>
      <c r="AF116" s="237"/>
    </row>
    <row r="117" spans="1:32" ht="27" customHeight="1" thickTop="1" thickBot="1" x14ac:dyDescent="0.25">
      <c r="A117" s="16"/>
      <c r="B117" s="124" t="s">
        <v>131</v>
      </c>
      <c r="C117" s="124">
        <v>113</v>
      </c>
      <c r="D117" s="195" t="s">
        <v>232</v>
      </c>
      <c r="E117" s="193">
        <v>5</v>
      </c>
      <c r="F117" s="144">
        <v>20</v>
      </c>
      <c r="G117" s="145">
        <v>147</v>
      </c>
      <c r="H117" s="146">
        <v>1541521</v>
      </c>
      <c r="I117" s="147">
        <f t="shared" si="15"/>
        <v>10486.537414965986</v>
      </c>
      <c r="J117" s="145">
        <v>14700</v>
      </c>
      <c r="K117" s="146">
        <v>1541521</v>
      </c>
      <c r="L117" s="147">
        <f t="shared" si="16"/>
        <v>104.86537414965986</v>
      </c>
      <c r="M117" s="22"/>
      <c r="N117" s="26">
        <v>20</v>
      </c>
      <c r="O117" s="27">
        <v>153</v>
      </c>
      <c r="P117" s="28">
        <v>2053849</v>
      </c>
      <c r="Q117" s="31">
        <v>13423.849673202614</v>
      </c>
      <c r="R117" s="29">
        <v>15300</v>
      </c>
      <c r="S117" s="42">
        <f t="shared" si="17"/>
        <v>2053849</v>
      </c>
      <c r="T117" s="31">
        <f t="shared" si="18"/>
        <v>134.23849673202614</v>
      </c>
      <c r="U117" s="52"/>
      <c r="V117" s="23"/>
      <c r="W117" s="63"/>
      <c r="X117" s="216">
        <v>9196.0784313725489</v>
      </c>
      <c r="Y117" s="217">
        <v>9816.6666666666661</v>
      </c>
      <c r="Z117" s="218">
        <v>10594.594594594595</v>
      </c>
      <c r="AA117" s="216">
        <v>10923.076923076924</v>
      </c>
      <c r="AB117" s="217">
        <v>11226.190476190477</v>
      </c>
      <c r="AC117" s="218">
        <v>11388.888888888889</v>
      </c>
      <c r="AD117" s="233"/>
      <c r="AE117" s="234"/>
      <c r="AF117" s="235"/>
    </row>
    <row r="118" spans="1:32" ht="27" customHeight="1" thickTop="1" thickBot="1" x14ac:dyDescent="0.25">
      <c r="A118" s="16"/>
      <c r="B118" s="124" t="s">
        <v>131</v>
      </c>
      <c r="C118" s="124">
        <v>114</v>
      </c>
      <c r="D118" s="195" t="s">
        <v>233</v>
      </c>
      <c r="E118" s="193">
        <v>5</v>
      </c>
      <c r="F118" s="144">
        <v>14</v>
      </c>
      <c r="G118" s="145">
        <v>304</v>
      </c>
      <c r="H118" s="146">
        <v>2208492</v>
      </c>
      <c r="I118" s="147">
        <f t="shared" si="15"/>
        <v>7264.7763157894733</v>
      </c>
      <c r="J118" s="145">
        <v>11800</v>
      </c>
      <c r="K118" s="146">
        <v>2208492</v>
      </c>
      <c r="L118" s="147">
        <f t="shared" si="16"/>
        <v>187.16033898305085</v>
      </c>
      <c r="M118" s="22"/>
      <c r="N118" s="26">
        <v>34</v>
      </c>
      <c r="O118" s="27">
        <v>494</v>
      </c>
      <c r="P118" s="28">
        <v>5306779</v>
      </c>
      <c r="Q118" s="31">
        <v>10742.467611336033</v>
      </c>
      <c r="R118" s="29">
        <v>25146</v>
      </c>
      <c r="S118" s="42">
        <f t="shared" si="17"/>
        <v>5306779</v>
      </c>
      <c r="T118" s="31">
        <f t="shared" si="18"/>
        <v>211.03869402688301</v>
      </c>
      <c r="U118" s="52"/>
      <c r="V118" s="23"/>
      <c r="W118" s="63"/>
      <c r="X118" s="216">
        <v>4536.5853658536589</v>
      </c>
      <c r="Y118" s="217">
        <v>4883.333333333333</v>
      </c>
      <c r="Z118" s="218">
        <v>4917.6470588235297</v>
      </c>
      <c r="AA118" s="216">
        <v>10996.774193548386</v>
      </c>
      <c r="AB118" s="217">
        <v>11796.129032258064</v>
      </c>
      <c r="AC118" s="218">
        <v>12272.709677419354</v>
      </c>
      <c r="AD118" s="236"/>
      <c r="AE118" s="234"/>
      <c r="AF118" s="237"/>
    </row>
    <row r="119" spans="1:32" ht="27" customHeight="1" thickTop="1" thickBot="1" x14ac:dyDescent="0.25">
      <c r="A119" s="16"/>
      <c r="B119" s="124" t="s">
        <v>131</v>
      </c>
      <c r="C119" s="124">
        <v>115</v>
      </c>
      <c r="D119" s="195" t="s">
        <v>234</v>
      </c>
      <c r="E119" s="193">
        <v>5</v>
      </c>
      <c r="F119" s="144">
        <v>20</v>
      </c>
      <c r="G119" s="145">
        <v>180</v>
      </c>
      <c r="H119" s="146">
        <v>4117355</v>
      </c>
      <c r="I119" s="147">
        <f t="shared" si="15"/>
        <v>22874.194444444445</v>
      </c>
      <c r="J119" s="145">
        <v>13660</v>
      </c>
      <c r="K119" s="146">
        <v>4117355</v>
      </c>
      <c r="L119" s="147">
        <f t="shared" si="16"/>
        <v>301.41691068814055</v>
      </c>
      <c r="M119" s="22"/>
      <c r="N119" s="26"/>
      <c r="O119" s="27"/>
      <c r="P119" s="28"/>
      <c r="Q119" s="31"/>
      <c r="R119" s="29"/>
      <c r="S119" s="42"/>
      <c r="T119" s="31"/>
      <c r="U119" s="52"/>
      <c r="V119" s="23"/>
      <c r="W119" s="63"/>
      <c r="X119" s="216">
        <v>20910.783333333333</v>
      </c>
      <c r="Y119" s="217">
        <v>19010.416666666668</v>
      </c>
      <c r="Z119" s="218">
        <v>19125</v>
      </c>
      <c r="AA119" s="216">
        <v>21904.761904761905</v>
      </c>
      <c r="AB119" s="217">
        <v>22857.142857142859</v>
      </c>
      <c r="AC119" s="218">
        <v>23809.523809523809</v>
      </c>
      <c r="AD119" s="233"/>
      <c r="AE119" s="234"/>
      <c r="AF119" s="235"/>
    </row>
    <row r="120" spans="1:32" ht="27" customHeight="1" thickTop="1" thickBot="1" x14ac:dyDescent="0.25">
      <c r="A120" s="16"/>
      <c r="B120" s="124" t="s">
        <v>131</v>
      </c>
      <c r="C120" s="124">
        <v>116</v>
      </c>
      <c r="D120" s="195" t="s">
        <v>235</v>
      </c>
      <c r="E120" s="193">
        <v>5</v>
      </c>
      <c r="F120" s="144">
        <v>20</v>
      </c>
      <c r="G120" s="145">
        <v>233</v>
      </c>
      <c r="H120" s="146">
        <v>2874329</v>
      </c>
      <c r="I120" s="147">
        <f t="shared" si="15"/>
        <v>12336.175965665236</v>
      </c>
      <c r="J120" s="145">
        <v>20314.5</v>
      </c>
      <c r="K120" s="146">
        <v>2874329</v>
      </c>
      <c r="L120" s="147">
        <f t="shared" si="16"/>
        <v>141.49149622191047</v>
      </c>
      <c r="M120" s="22"/>
      <c r="N120" s="26">
        <v>20</v>
      </c>
      <c r="O120" s="27">
        <v>209</v>
      </c>
      <c r="P120" s="28">
        <v>2506406</v>
      </c>
      <c r="Q120" s="31">
        <v>11992.373205741627</v>
      </c>
      <c r="R120" s="29">
        <v>19923</v>
      </c>
      <c r="S120" s="42">
        <f t="shared" si="17"/>
        <v>2506406</v>
      </c>
      <c r="T120" s="31">
        <f t="shared" si="18"/>
        <v>125.80464789439341</v>
      </c>
      <c r="U120" s="52"/>
      <c r="V120" s="23"/>
      <c r="W120" s="63"/>
      <c r="X120" s="216">
        <v>12266.666666666666</v>
      </c>
      <c r="Y120" s="217">
        <v>15000</v>
      </c>
      <c r="Z120" s="218">
        <v>16000</v>
      </c>
      <c r="AA120" s="216">
        <v>12500</v>
      </c>
      <c r="AB120" s="217">
        <v>13333.333333333334</v>
      </c>
      <c r="AC120" s="218">
        <v>14166.666666666666</v>
      </c>
      <c r="AD120" s="236"/>
      <c r="AE120" s="234"/>
      <c r="AF120" s="237"/>
    </row>
    <row r="121" spans="1:32" ht="27" customHeight="1" thickTop="1" thickBot="1" x14ac:dyDescent="0.25">
      <c r="A121" s="16"/>
      <c r="B121" s="124" t="s">
        <v>131</v>
      </c>
      <c r="C121" s="124">
        <v>117</v>
      </c>
      <c r="D121" s="195" t="s">
        <v>236</v>
      </c>
      <c r="E121" s="193">
        <v>2</v>
      </c>
      <c r="F121" s="144">
        <v>10</v>
      </c>
      <c r="G121" s="145">
        <v>97</v>
      </c>
      <c r="H121" s="146">
        <v>828905</v>
      </c>
      <c r="I121" s="147">
        <f t="shared" si="15"/>
        <v>8545.4123711340198</v>
      </c>
      <c r="J121" s="145">
        <v>9000</v>
      </c>
      <c r="K121" s="146">
        <v>828905</v>
      </c>
      <c r="L121" s="147">
        <f t="shared" si="16"/>
        <v>92.100555555555559</v>
      </c>
      <c r="M121" s="22"/>
      <c r="N121" s="26">
        <v>10</v>
      </c>
      <c r="O121" s="27">
        <v>104</v>
      </c>
      <c r="P121" s="28">
        <v>812580</v>
      </c>
      <c r="Q121" s="31">
        <v>7813.2692307692305</v>
      </c>
      <c r="R121" s="29">
        <v>12120</v>
      </c>
      <c r="S121" s="42">
        <f t="shared" si="17"/>
        <v>812580</v>
      </c>
      <c r="T121" s="31">
        <f t="shared" si="18"/>
        <v>67.044554455445549</v>
      </c>
      <c r="U121" s="52"/>
      <c r="V121" s="23"/>
      <c r="W121" s="63"/>
      <c r="X121" s="216">
        <v>6928.4305555555557</v>
      </c>
      <c r="Y121" s="217">
        <v>6836.4416666666666</v>
      </c>
      <c r="Z121" s="218">
        <v>7308.333333333333</v>
      </c>
      <c r="AA121" s="216">
        <v>8857.0412371134025</v>
      </c>
      <c r="AB121" s="217">
        <v>9587.6288659793809</v>
      </c>
      <c r="AC121" s="218">
        <v>10309.278350515464</v>
      </c>
      <c r="AD121" s="236"/>
      <c r="AE121" s="234"/>
      <c r="AF121" s="235"/>
    </row>
    <row r="122" spans="1:32" ht="27" customHeight="1" thickTop="1" thickBot="1" x14ac:dyDescent="0.25">
      <c r="A122" s="16"/>
      <c r="B122" s="124" t="s">
        <v>131</v>
      </c>
      <c r="C122" s="124">
        <v>118</v>
      </c>
      <c r="D122" s="195" t="s">
        <v>237</v>
      </c>
      <c r="E122" s="193">
        <v>2</v>
      </c>
      <c r="F122" s="144">
        <v>20</v>
      </c>
      <c r="G122" s="145">
        <v>195</v>
      </c>
      <c r="H122" s="146">
        <v>1098886</v>
      </c>
      <c r="I122" s="147">
        <f t="shared" si="15"/>
        <v>5635.3128205128205</v>
      </c>
      <c r="J122" s="145">
        <v>20721</v>
      </c>
      <c r="K122" s="146">
        <v>1098886</v>
      </c>
      <c r="L122" s="147">
        <f t="shared" si="16"/>
        <v>53.03247912745524</v>
      </c>
      <c r="M122" s="22"/>
      <c r="N122" s="26">
        <v>20</v>
      </c>
      <c r="O122" s="27">
        <v>187</v>
      </c>
      <c r="P122" s="28">
        <v>1087245</v>
      </c>
      <c r="Q122" s="31">
        <v>5814.1443850267378</v>
      </c>
      <c r="R122" s="29">
        <v>20783.5</v>
      </c>
      <c r="S122" s="42">
        <f t="shared" si="17"/>
        <v>1087245</v>
      </c>
      <c r="T122" s="31">
        <f t="shared" si="18"/>
        <v>52.312892438713405</v>
      </c>
      <c r="U122" s="52"/>
      <c r="V122" s="23"/>
      <c r="W122" s="63"/>
      <c r="X122" s="216">
        <v>5636.5740740740739</v>
      </c>
      <c r="Y122" s="217">
        <v>5775.4629629629626</v>
      </c>
      <c r="Z122" s="218">
        <v>5776.2638888888887</v>
      </c>
      <c r="AA122" s="216">
        <v>5934.3434343434346</v>
      </c>
      <c r="AB122" s="217">
        <v>6442.7860696517409</v>
      </c>
      <c r="AC122" s="218">
        <v>6740.1960784313724</v>
      </c>
      <c r="AD122" s="233"/>
      <c r="AE122" s="234"/>
      <c r="AF122" s="235"/>
    </row>
    <row r="123" spans="1:32" ht="27" customHeight="1" thickTop="1" thickBot="1" x14ac:dyDescent="0.25">
      <c r="A123" s="16"/>
      <c r="B123" s="124" t="s">
        <v>131</v>
      </c>
      <c r="C123" s="124">
        <v>119</v>
      </c>
      <c r="D123" s="134" t="s">
        <v>238</v>
      </c>
      <c r="E123" s="193">
        <v>2</v>
      </c>
      <c r="F123" s="144">
        <v>25</v>
      </c>
      <c r="G123" s="145">
        <v>226</v>
      </c>
      <c r="H123" s="146">
        <v>2400990</v>
      </c>
      <c r="I123" s="147">
        <f t="shared" si="15"/>
        <v>10623.849557522124</v>
      </c>
      <c r="J123" s="145">
        <v>18300</v>
      </c>
      <c r="K123" s="146">
        <v>2400990</v>
      </c>
      <c r="L123" s="147">
        <f t="shared" si="16"/>
        <v>131.2016393442623</v>
      </c>
      <c r="M123" s="22"/>
      <c r="N123" s="26">
        <v>25</v>
      </c>
      <c r="O123" s="27">
        <v>234</v>
      </c>
      <c r="P123" s="28">
        <v>2543650</v>
      </c>
      <c r="Q123" s="31">
        <v>10870.299145299145</v>
      </c>
      <c r="R123" s="29">
        <v>20092</v>
      </c>
      <c r="S123" s="42">
        <f t="shared" si="17"/>
        <v>2543650</v>
      </c>
      <c r="T123" s="31">
        <f t="shared" si="18"/>
        <v>126.60013935894884</v>
      </c>
      <c r="U123" s="52"/>
      <c r="V123" s="23"/>
      <c r="W123" s="63"/>
      <c r="X123" s="216">
        <v>10912.698412698413</v>
      </c>
      <c r="Y123" s="217">
        <v>9711.9341563786002</v>
      </c>
      <c r="Z123" s="218">
        <v>10207.738095238095</v>
      </c>
      <c r="AA123" s="216">
        <v>11000</v>
      </c>
      <c r="AB123" s="217">
        <v>11300</v>
      </c>
      <c r="AC123" s="218">
        <v>11600</v>
      </c>
      <c r="AD123" s="236"/>
      <c r="AE123" s="234"/>
      <c r="AF123" s="237"/>
    </row>
    <row r="124" spans="1:32" ht="27" customHeight="1" thickTop="1" thickBot="1" x14ac:dyDescent="0.25">
      <c r="A124" s="16"/>
      <c r="B124" s="124" t="s">
        <v>131</v>
      </c>
      <c r="C124" s="124">
        <v>120</v>
      </c>
      <c r="D124" s="195" t="s">
        <v>239</v>
      </c>
      <c r="E124" s="193">
        <v>5</v>
      </c>
      <c r="F124" s="144">
        <v>14</v>
      </c>
      <c r="G124" s="145">
        <v>198</v>
      </c>
      <c r="H124" s="146">
        <v>1267500</v>
      </c>
      <c r="I124" s="147">
        <f t="shared" si="15"/>
        <v>6401.515151515152</v>
      </c>
      <c r="J124" s="145">
        <v>10116</v>
      </c>
      <c r="K124" s="146">
        <v>1267500</v>
      </c>
      <c r="L124" s="147">
        <f t="shared" si="16"/>
        <v>125.29655990510084</v>
      </c>
      <c r="M124" s="22"/>
      <c r="N124" s="26">
        <v>14</v>
      </c>
      <c r="O124" s="27">
        <v>165</v>
      </c>
      <c r="P124" s="28">
        <v>1871310</v>
      </c>
      <c r="Q124" s="31">
        <v>11341.272727272728</v>
      </c>
      <c r="R124" s="29">
        <v>13200</v>
      </c>
      <c r="S124" s="42">
        <f t="shared" si="17"/>
        <v>1871310</v>
      </c>
      <c r="T124" s="31">
        <f t="shared" si="18"/>
        <v>141.7659090909091</v>
      </c>
      <c r="U124" s="52"/>
      <c r="V124" s="23"/>
      <c r="W124" s="63"/>
      <c r="X124" s="216">
        <v>6960</v>
      </c>
      <c r="Y124" s="217">
        <v>7440</v>
      </c>
      <c r="Z124" s="218">
        <v>7808.0192307692305</v>
      </c>
      <c r="AA124" s="216">
        <v>7500</v>
      </c>
      <c r="AB124" s="217">
        <v>8000</v>
      </c>
      <c r="AC124" s="218">
        <v>8500</v>
      </c>
      <c r="AD124" s="233"/>
      <c r="AE124" s="234"/>
      <c r="AF124" s="235"/>
    </row>
    <row r="125" spans="1:32" ht="27" customHeight="1" thickTop="1" thickBot="1" x14ac:dyDescent="0.25">
      <c r="A125" s="16"/>
      <c r="B125" s="124" t="s">
        <v>131</v>
      </c>
      <c r="C125" s="124">
        <v>121</v>
      </c>
      <c r="D125" s="195" t="s">
        <v>240</v>
      </c>
      <c r="E125" s="193">
        <v>2</v>
      </c>
      <c r="F125" s="144">
        <v>25</v>
      </c>
      <c r="G125" s="145">
        <v>251</v>
      </c>
      <c r="H125" s="146">
        <v>3520526</v>
      </c>
      <c r="I125" s="147">
        <f t="shared" si="15"/>
        <v>14026</v>
      </c>
      <c r="J125" s="145">
        <v>29058</v>
      </c>
      <c r="K125" s="146">
        <v>3520526</v>
      </c>
      <c r="L125" s="147">
        <f t="shared" si="16"/>
        <v>121.15513799986235</v>
      </c>
      <c r="M125" s="22"/>
      <c r="N125" s="26">
        <v>25</v>
      </c>
      <c r="O125" s="27">
        <v>262</v>
      </c>
      <c r="P125" s="28">
        <v>3406262</v>
      </c>
      <c r="Q125" s="31">
        <f>P125/O125</f>
        <v>13001</v>
      </c>
      <c r="R125" s="29">
        <v>31440</v>
      </c>
      <c r="S125" s="42">
        <f t="shared" si="17"/>
        <v>3406262</v>
      </c>
      <c r="T125" s="31">
        <f t="shared" si="18"/>
        <v>108.34166666666667</v>
      </c>
      <c r="U125" s="52"/>
      <c r="V125" s="23"/>
      <c r="W125" s="63"/>
      <c r="X125" s="216">
        <v>14000</v>
      </c>
      <c r="Y125" s="217">
        <v>14500</v>
      </c>
      <c r="Z125" s="218">
        <v>15000</v>
      </c>
      <c r="AA125" s="216">
        <v>14565.217391304348</v>
      </c>
      <c r="AB125" s="217">
        <v>15005.208333333334</v>
      </c>
      <c r="AC125" s="218">
        <v>15510.5</v>
      </c>
      <c r="AD125" s="236"/>
      <c r="AE125" s="234"/>
      <c r="AF125" s="237"/>
    </row>
    <row r="126" spans="1:32" ht="27" customHeight="1" thickTop="1" thickBot="1" x14ac:dyDescent="0.25">
      <c r="A126" s="16"/>
      <c r="B126" s="124" t="s">
        <v>131</v>
      </c>
      <c r="C126" s="124">
        <v>122</v>
      </c>
      <c r="D126" s="195" t="s">
        <v>241</v>
      </c>
      <c r="E126" s="193">
        <v>2</v>
      </c>
      <c r="F126" s="144">
        <v>10</v>
      </c>
      <c r="G126" s="145">
        <v>467</v>
      </c>
      <c r="H126" s="146">
        <v>5901265</v>
      </c>
      <c r="I126" s="147">
        <f t="shared" si="15"/>
        <v>12636.541755888651</v>
      </c>
      <c r="J126" s="145">
        <v>13531</v>
      </c>
      <c r="K126" s="146">
        <v>5901265</v>
      </c>
      <c r="L126" s="147">
        <f t="shared" si="16"/>
        <v>436.12925873919147</v>
      </c>
      <c r="M126" s="22"/>
      <c r="N126" s="26">
        <v>14</v>
      </c>
      <c r="O126" s="27">
        <v>266</v>
      </c>
      <c r="P126" s="28">
        <v>3016430</v>
      </c>
      <c r="Q126" s="31">
        <v>11339.962406015038</v>
      </c>
      <c r="R126" s="29">
        <v>9322</v>
      </c>
      <c r="S126" s="42">
        <f t="shared" si="17"/>
        <v>3016430</v>
      </c>
      <c r="T126" s="31">
        <f t="shared" si="18"/>
        <v>323.58184938854322</v>
      </c>
      <c r="U126" s="52"/>
      <c r="V126" s="23"/>
      <c r="W126" s="63"/>
      <c r="X126" s="216">
        <v>17500</v>
      </c>
      <c r="Y126" s="217">
        <v>17000</v>
      </c>
      <c r="Z126" s="218">
        <v>17050</v>
      </c>
      <c r="AA126" s="216">
        <v>15000</v>
      </c>
      <c r="AB126" s="217">
        <v>16102.430555555555</v>
      </c>
      <c r="AC126" s="218">
        <v>17095.95882352941</v>
      </c>
      <c r="AD126" s="236"/>
      <c r="AE126" s="234"/>
      <c r="AF126" s="237"/>
    </row>
    <row r="127" spans="1:32" ht="27" customHeight="1" thickTop="1" thickBot="1" x14ac:dyDescent="0.25">
      <c r="A127" s="16"/>
      <c r="B127" s="124" t="s">
        <v>131</v>
      </c>
      <c r="C127" s="124">
        <v>123</v>
      </c>
      <c r="D127" s="195" t="s">
        <v>242</v>
      </c>
      <c r="E127" s="193">
        <v>5</v>
      </c>
      <c r="F127" s="144">
        <v>20</v>
      </c>
      <c r="G127" s="145">
        <v>247</v>
      </c>
      <c r="H127" s="146">
        <v>9733350</v>
      </c>
      <c r="I127" s="147">
        <f t="shared" si="15"/>
        <v>39406.275303643728</v>
      </c>
      <c r="J127" s="145">
        <v>25555</v>
      </c>
      <c r="K127" s="146">
        <v>9733350</v>
      </c>
      <c r="L127" s="147">
        <f t="shared" si="16"/>
        <v>380.87849735863824</v>
      </c>
      <c r="M127" s="22"/>
      <c r="N127" s="26">
        <v>20</v>
      </c>
      <c r="O127" s="27">
        <v>247</v>
      </c>
      <c r="P127" s="28">
        <v>9991940</v>
      </c>
      <c r="Q127" s="31">
        <v>40453.198380566799</v>
      </c>
      <c r="R127" s="29">
        <v>26265</v>
      </c>
      <c r="S127" s="42">
        <f t="shared" si="17"/>
        <v>9991940</v>
      </c>
      <c r="T127" s="31">
        <f t="shared" si="18"/>
        <v>380.42794593565583</v>
      </c>
      <c r="U127" s="52"/>
      <c r="V127" s="23"/>
      <c r="W127" s="63"/>
      <c r="X127" s="216">
        <v>31034.482758620688</v>
      </c>
      <c r="Y127" s="217">
        <v>32758.620689655174</v>
      </c>
      <c r="Z127" s="218">
        <v>34482.758620689652</v>
      </c>
      <c r="AA127" s="216">
        <v>40809</v>
      </c>
      <c r="AB127" s="217">
        <v>41200</v>
      </c>
      <c r="AC127" s="218">
        <v>42276</v>
      </c>
      <c r="AD127" s="233" t="s">
        <v>434</v>
      </c>
      <c r="AE127" s="234"/>
      <c r="AF127" s="235"/>
    </row>
    <row r="128" spans="1:32" ht="27" customHeight="1" thickTop="1" thickBot="1" x14ac:dyDescent="0.25">
      <c r="A128" s="16"/>
      <c r="B128" s="124" t="s">
        <v>131</v>
      </c>
      <c r="C128" s="124">
        <v>124</v>
      </c>
      <c r="D128" s="195" t="s">
        <v>243</v>
      </c>
      <c r="E128" s="193">
        <v>2</v>
      </c>
      <c r="F128" s="144">
        <v>40</v>
      </c>
      <c r="G128" s="145">
        <v>450</v>
      </c>
      <c r="H128" s="146">
        <v>3414226</v>
      </c>
      <c r="I128" s="147">
        <f t="shared" si="15"/>
        <v>7587.1688888888893</v>
      </c>
      <c r="J128" s="145">
        <v>45072</v>
      </c>
      <c r="K128" s="146">
        <v>3414226</v>
      </c>
      <c r="L128" s="147">
        <f t="shared" si="16"/>
        <v>75.750488107916226</v>
      </c>
      <c r="M128" s="22"/>
      <c r="N128" s="26">
        <v>40</v>
      </c>
      <c r="O128" s="27">
        <v>430</v>
      </c>
      <c r="P128" s="28">
        <v>3614794</v>
      </c>
      <c r="Q128" s="31">
        <v>8406.4976744186042</v>
      </c>
      <c r="R128" s="29">
        <v>44496</v>
      </c>
      <c r="S128" s="42">
        <f t="shared" si="17"/>
        <v>3614794</v>
      </c>
      <c r="T128" s="31">
        <f t="shared" si="18"/>
        <v>81.238628191298091</v>
      </c>
      <c r="U128" s="52"/>
      <c r="V128" s="23"/>
      <c r="W128" s="63"/>
      <c r="X128" s="216">
        <v>6142.6470588235297</v>
      </c>
      <c r="Y128" s="217">
        <v>6190.4761904761908</v>
      </c>
      <c r="Z128" s="218">
        <v>6182.8703703703704</v>
      </c>
      <c r="AA128" s="216">
        <v>7692.3076923076924</v>
      </c>
      <c r="AB128" s="217">
        <v>7826.086956521739</v>
      </c>
      <c r="AC128" s="218">
        <v>7956.989247311828</v>
      </c>
      <c r="AD128" s="236"/>
      <c r="AE128" s="234"/>
      <c r="AF128" s="237"/>
    </row>
    <row r="129" spans="1:32" ht="27" customHeight="1" thickTop="1" thickBot="1" x14ac:dyDescent="0.25">
      <c r="A129" s="16"/>
      <c r="B129" s="124" t="s">
        <v>131</v>
      </c>
      <c r="C129" s="124">
        <v>125</v>
      </c>
      <c r="D129" s="195" t="s">
        <v>244</v>
      </c>
      <c r="E129" s="193">
        <v>2</v>
      </c>
      <c r="F129" s="144">
        <v>30</v>
      </c>
      <c r="G129" s="145">
        <v>298</v>
      </c>
      <c r="H129" s="146">
        <v>3010873</v>
      </c>
      <c r="I129" s="147">
        <f t="shared" si="15"/>
        <v>10103.600671140939</v>
      </c>
      <c r="J129" s="145">
        <v>32376</v>
      </c>
      <c r="K129" s="146">
        <v>3010873</v>
      </c>
      <c r="L129" s="147">
        <f t="shared" si="16"/>
        <v>92.997065727699535</v>
      </c>
      <c r="M129" s="22"/>
      <c r="N129" s="26">
        <v>55</v>
      </c>
      <c r="O129" s="27">
        <v>279</v>
      </c>
      <c r="P129" s="28">
        <v>2939684</v>
      </c>
      <c r="Q129" s="31">
        <v>10536.501792114695</v>
      </c>
      <c r="R129" s="29">
        <v>26060</v>
      </c>
      <c r="S129" s="42">
        <f t="shared" si="17"/>
        <v>2939684</v>
      </c>
      <c r="T129" s="31">
        <f t="shared" si="18"/>
        <v>112.80445126630852</v>
      </c>
      <c r="U129" s="52"/>
      <c r="V129" s="23"/>
      <c r="W129" s="63"/>
      <c r="X129" s="216">
        <v>6526.5625</v>
      </c>
      <c r="Y129" s="217">
        <v>6218.75</v>
      </c>
      <c r="Z129" s="218">
        <v>6944.375</v>
      </c>
      <c r="AA129" s="216">
        <v>11071.428571428571</v>
      </c>
      <c r="AB129" s="217">
        <v>12075.471698113208</v>
      </c>
      <c r="AC129" s="218">
        <v>12307.692307692309</v>
      </c>
      <c r="AD129" s="233"/>
      <c r="AE129" s="234"/>
      <c r="AF129" s="235"/>
    </row>
    <row r="130" spans="1:32" ht="27" customHeight="1" thickTop="1" thickBot="1" x14ac:dyDescent="0.25">
      <c r="A130" s="16"/>
      <c r="B130" s="124" t="s">
        <v>131</v>
      </c>
      <c r="C130" s="124">
        <v>126</v>
      </c>
      <c r="D130" s="138" t="s">
        <v>245</v>
      </c>
      <c r="E130" s="193">
        <v>5</v>
      </c>
      <c r="F130" s="144">
        <v>20</v>
      </c>
      <c r="G130" s="145">
        <v>155</v>
      </c>
      <c r="H130" s="146">
        <v>958750</v>
      </c>
      <c r="I130" s="147">
        <f t="shared" si="15"/>
        <v>6185.4838709677415</v>
      </c>
      <c r="J130" s="145">
        <v>2785</v>
      </c>
      <c r="K130" s="146">
        <v>958750</v>
      </c>
      <c r="L130" s="147">
        <f t="shared" si="16"/>
        <v>344.25493716337525</v>
      </c>
      <c r="M130" s="22"/>
      <c r="N130" s="26">
        <v>20</v>
      </c>
      <c r="O130" s="27">
        <v>150</v>
      </c>
      <c r="P130" s="28">
        <v>1442730</v>
      </c>
      <c r="Q130" s="31">
        <v>9618.2000000000007</v>
      </c>
      <c r="R130" s="29">
        <v>12000</v>
      </c>
      <c r="S130" s="42">
        <f t="shared" si="17"/>
        <v>1442730</v>
      </c>
      <c r="T130" s="31">
        <f t="shared" si="18"/>
        <v>120.22750000000001</v>
      </c>
      <c r="U130" s="52"/>
      <c r="V130" s="23"/>
      <c r="W130" s="63"/>
      <c r="X130" s="216">
        <v>5842.7586206896549</v>
      </c>
      <c r="Y130" s="217">
        <v>8622.6111111111113</v>
      </c>
      <c r="Z130" s="218">
        <v>10122.019607843138</v>
      </c>
      <c r="AA130" s="216">
        <v>12740.878787878788</v>
      </c>
      <c r="AB130" s="217">
        <v>17954.545454545456</v>
      </c>
      <c r="AC130" s="218">
        <v>18181.81818181818</v>
      </c>
      <c r="AD130" s="236"/>
      <c r="AE130" s="234"/>
      <c r="AF130" s="237"/>
    </row>
    <row r="131" spans="1:32" ht="27" customHeight="1" thickTop="1" thickBot="1" x14ac:dyDescent="0.25">
      <c r="A131" s="16"/>
      <c r="B131" s="124" t="s">
        <v>131</v>
      </c>
      <c r="C131" s="124">
        <v>127</v>
      </c>
      <c r="D131" s="195" t="s">
        <v>246</v>
      </c>
      <c r="E131" s="193">
        <v>2</v>
      </c>
      <c r="F131" s="144">
        <v>20</v>
      </c>
      <c r="G131" s="145">
        <v>231</v>
      </c>
      <c r="H131" s="146">
        <v>3056591</v>
      </c>
      <c r="I131" s="147">
        <f t="shared" si="15"/>
        <v>13231.995670995671</v>
      </c>
      <c r="J131" s="145">
        <v>17138</v>
      </c>
      <c r="K131" s="146">
        <v>3056591</v>
      </c>
      <c r="L131" s="147">
        <f t="shared" si="16"/>
        <v>178.35167464114832</v>
      </c>
      <c r="M131" s="22"/>
      <c r="N131" s="26"/>
      <c r="O131" s="27"/>
      <c r="P131" s="28"/>
      <c r="Q131" s="31"/>
      <c r="R131" s="29"/>
      <c r="S131" s="42"/>
      <c r="T131" s="31"/>
      <c r="U131" s="52"/>
      <c r="V131" s="23"/>
      <c r="W131" s="63"/>
      <c r="X131" s="216">
        <v>14552.631578947368</v>
      </c>
      <c r="Y131" s="217">
        <v>14703.157894736842</v>
      </c>
      <c r="Z131" s="218">
        <v>14805.263157894737</v>
      </c>
      <c r="AA131" s="216">
        <v>13393.939393939394</v>
      </c>
      <c r="AB131" s="217">
        <v>13413.419913419913</v>
      </c>
      <c r="AC131" s="218">
        <v>13606.060606060606</v>
      </c>
      <c r="AD131" s="236"/>
      <c r="AE131" s="234"/>
      <c r="AF131" s="235"/>
    </row>
    <row r="132" spans="1:32" ht="27" customHeight="1" thickTop="1" thickBot="1" x14ac:dyDescent="0.25">
      <c r="A132" s="16"/>
      <c r="B132" s="124" t="s">
        <v>131</v>
      </c>
      <c r="C132" s="124">
        <v>128</v>
      </c>
      <c r="D132" s="195" t="s">
        <v>247</v>
      </c>
      <c r="E132" s="193">
        <v>5</v>
      </c>
      <c r="F132" s="144">
        <v>10</v>
      </c>
      <c r="G132" s="145">
        <v>112</v>
      </c>
      <c r="H132" s="146">
        <v>897000</v>
      </c>
      <c r="I132" s="147">
        <f t="shared" si="15"/>
        <v>8008.9285714285716</v>
      </c>
      <c r="J132" s="145">
        <v>15624</v>
      </c>
      <c r="K132" s="146">
        <v>897000</v>
      </c>
      <c r="L132" s="147">
        <f t="shared" si="16"/>
        <v>57.411674347158218</v>
      </c>
      <c r="M132" s="22"/>
      <c r="N132" s="26"/>
      <c r="O132" s="27"/>
      <c r="P132" s="28"/>
      <c r="Q132" s="31"/>
      <c r="R132" s="29"/>
      <c r="S132" s="42"/>
      <c r="T132" s="31"/>
      <c r="U132" s="52"/>
      <c r="V132" s="23"/>
      <c r="W132" s="63"/>
      <c r="X132" s="216">
        <v>9120.3703703703704</v>
      </c>
      <c r="Y132" s="217">
        <v>8495.3703703703704</v>
      </c>
      <c r="Z132" s="218">
        <v>8750</v>
      </c>
      <c r="AA132" s="216">
        <v>8250</v>
      </c>
      <c r="AB132" s="217">
        <v>8333.3333333333339</v>
      </c>
      <c r="AC132" s="218">
        <v>8750</v>
      </c>
      <c r="AD132" s="233"/>
      <c r="AE132" s="234"/>
      <c r="AF132" s="235"/>
    </row>
    <row r="133" spans="1:32" ht="27" customHeight="1" thickTop="1" thickBot="1" x14ac:dyDescent="0.25">
      <c r="A133" s="16"/>
      <c r="B133" s="124" t="s">
        <v>131</v>
      </c>
      <c r="C133" s="124">
        <v>129</v>
      </c>
      <c r="D133" s="195" t="s">
        <v>248</v>
      </c>
      <c r="E133" s="193">
        <v>5</v>
      </c>
      <c r="F133" s="144">
        <v>20</v>
      </c>
      <c r="G133" s="145">
        <v>143</v>
      </c>
      <c r="H133" s="146">
        <v>1695430</v>
      </c>
      <c r="I133" s="147">
        <f t="shared" si="15"/>
        <v>11856.153846153846</v>
      </c>
      <c r="J133" s="145">
        <v>11188</v>
      </c>
      <c r="K133" s="146">
        <v>1695430</v>
      </c>
      <c r="L133" s="147">
        <f t="shared" si="16"/>
        <v>151.54004290311047</v>
      </c>
      <c r="M133" s="22"/>
      <c r="N133" s="26"/>
      <c r="O133" s="27"/>
      <c r="P133" s="28"/>
      <c r="Q133" s="31"/>
      <c r="R133" s="29"/>
      <c r="S133" s="42"/>
      <c r="T133" s="31"/>
      <c r="U133" s="52"/>
      <c r="V133" s="23"/>
      <c r="W133" s="63"/>
      <c r="X133" s="216">
        <v>5000</v>
      </c>
      <c r="Y133" s="217">
        <v>7000</v>
      </c>
      <c r="Z133" s="218">
        <v>8316.3541666666661</v>
      </c>
      <c r="AA133" s="216">
        <v>13600.223183149672</v>
      </c>
      <c r="AB133" s="217">
        <v>15700.23027004396</v>
      </c>
      <c r="AC133" s="218">
        <v>18099.547511312216</v>
      </c>
      <c r="AD133" s="236"/>
      <c r="AE133" s="234"/>
      <c r="AF133" s="237"/>
    </row>
    <row r="134" spans="1:32" ht="27" customHeight="1" thickTop="1" thickBot="1" x14ac:dyDescent="0.25">
      <c r="A134" s="16"/>
      <c r="B134" s="124" t="s">
        <v>131</v>
      </c>
      <c r="C134" s="124">
        <v>130</v>
      </c>
      <c r="D134" s="195" t="s">
        <v>249</v>
      </c>
      <c r="E134" s="193">
        <v>2</v>
      </c>
      <c r="F134" s="144">
        <v>20</v>
      </c>
      <c r="G134" s="145">
        <v>230</v>
      </c>
      <c r="H134" s="146">
        <v>2188300</v>
      </c>
      <c r="I134" s="147">
        <f t="shared" si="15"/>
        <v>9514.347826086956</v>
      </c>
      <c r="J134" s="145">
        <v>19110</v>
      </c>
      <c r="K134" s="146">
        <v>2188300</v>
      </c>
      <c r="L134" s="147">
        <f t="shared" si="16"/>
        <v>114.51072736787023</v>
      </c>
      <c r="M134" s="22"/>
      <c r="N134" s="26">
        <v>20</v>
      </c>
      <c r="O134" s="27">
        <v>225</v>
      </c>
      <c r="P134" s="28">
        <v>2264000</v>
      </c>
      <c r="Q134" s="31">
        <v>10062.222222222223</v>
      </c>
      <c r="R134" s="29">
        <v>19685</v>
      </c>
      <c r="S134" s="42">
        <f t="shared" si="17"/>
        <v>2264000</v>
      </c>
      <c r="T134" s="31">
        <f t="shared" si="18"/>
        <v>115.01143002286004</v>
      </c>
      <c r="U134" s="52"/>
      <c r="V134" s="23"/>
      <c r="W134" s="63"/>
      <c r="X134" s="216">
        <v>6136.1702127659573</v>
      </c>
      <c r="Y134" s="217">
        <v>6493.6170212765956</v>
      </c>
      <c r="Z134" s="218">
        <v>6883.4042553191493</v>
      </c>
      <c r="AA134" s="216">
        <v>9782.608695652174</v>
      </c>
      <c r="AB134" s="217">
        <v>9956.5217391304341</v>
      </c>
      <c r="AC134" s="218">
        <v>10434.782608695652</v>
      </c>
      <c r="AD134" s="233"/>
      <c r="AE134" s="234"/>
      <c r="AF134" s="235"/>
    </row>
    <row r="135" spans="1:32" ht="27" customHeight="1" thickTop="1" thickBot="1" x14ac:dyDescent="0.25">
      <c r="A135" s="16"/>
      <c r="B135" s="124" t="s">
        <v>131</v>
      </c>
      <c r="C135" s="124">
        <v>131</v>
      </c>
      <c r="D135" s="195" t="s">
        <v>250</v>
      </c>
      <c r="E135" s="193">
        <v>5</v>
      </c>
      <c r="F135" s="144">
        <v>20</v>
      </c>
      <c r="G135" s="145">
        <v>248</v>
      </c>
      <c r="H135" s="146">
        <v>1706898</v>
      </c>
      <c r="I135" s="147">
        <f t="shared" si="15"/>
        <v>6882.6532258064517</v>
      </c>
      <c r="J135" s="145">
        <v>6918</v>
      </c>
      <c r="K135" s="146">
        <v>1706898</v>
      </c>
      <c r="L135" s="147">
        <f t="shared" si="16"/>
        <v>246.7328707718994</v>
      </c>
      <c r="M135" s="22"/>
      <c r="N135" s="26">
        <v>20</v>
      </c>
      <c r="O135" s="27">
        <v>234</v>
      </c>
      <c r="P135" s="28">
        <v>1700565</v>
      </c>
      <c r="Q135" s="31">
        <v>7267.3717948717949</v>
      </c>
      <c r="R135" s="29">
        <v>7605</v>
      </c>
      <c r="S135" s="42">
        <f t="shared" si="17"/>
        <v>1700565</v>
      </c>
      <c r="T135" s="31">
        <f t="shared" si="18"/>
        <v>223.61143984220908</v>
      </c>
      <c r="U135" s="52"/>
      <c r="V135" s="23"/>
      <c r="W135" s="63"/>
      <c r="X135" s="216">
        <v>5398.8888888888887</v>
      </c>
      <c r="Y135" s="217">
        <v>5471.8</v>
      </c>
      <c r="Z135" s="218">
        <v>5581.4620689655176</v>
      </c>
      <c r="AA135" s="216">
        <v>7115.3846153846152</v>
      </c>
      <c r="AB135" s="217">
        <v>7333.333333333333</v>
      </c>
      <c r="AC135" s="218">
        <v>7678.5714285714284</v>
      </c>
      <c r="AD135" s="236"/>
      <c r="AE135" s="234"/>
      <c r="AF135" s="237"/>
    </row>
    <row r="136" spans="1:32" ht="27" customHeight="1" thickTop="1" thickBot="1" x14ac:dyDescent="0.25">
      <c r="A136" s="16"/>
      <c r="B136" s="124" t="s">
        <v>131</v>
      </c>
      <c r="C136" s="124">
        <v>132</v>
      </c>
      <c r="D136" s="195" t="s">
        <v>251</v>
      </c>
      <c r="E136" s="193">
        <v>5</v>
      </c>
      <c r="F136" s="144">
        <v>20</v>
      </c>
      <c r="G136" s="145">
        <v>260</v>
      </c>
      <c r="H136" s="146">
        <v>2620576</v>
      </c>
      <c r="I136" s="147">
        <f t="shared" si="15"/>
        <v>10079.138461538461</v>
      </c>
      <c r="J136" s="145">
        <v>12277.8</v>
      </c>
      <c r="K136" s="146">
        <v>2620576</v>
      </c>
      <c r="L136" s="147">
        <f t="shared" si="16"/>
        <v>213.44019286842922</v>
      </c>
      <c r="M136" s="22"/>
      <c r="N136" s="26">
        <v>25</v>
      </c>
      <c r="O136" s="27">
        <v>299</v>
      </c>
      <c r="P136" s="28">
        <v>3406849</v>
      </c>
      <c r="Q136" s="31">
        <v>11394.14381270903</v>
      </c>
      <c r="R136" s="29">
        <v>13989</v>
      </c>
      <c r="S136" s="42">
        <f t="shared" si="17"/>
        <v>3406849</v>
      </c>
      <c r="T136" s="31">
        <f t="shared" si="18"/>
        <v>243.53770819929946</v>
      </c>
      <c r="U136" s="52"/>
      <c r="V136" s="23"/>
      <c r="W136" s="63"/>
      <c r="X136" s="216">
        <v>6406.4885496183206</v>
      </c>
      <c r="Y136" s="217">
        <v>7391.304347826087</v>
      </c>
      <c r="Z136" s="218">
        <v>7659.5744680851067</v>
      </c>
      <c r="AA136" s="216">
        <v>10370.37037037037</v>
      </c>
      <c r="AB136" s="217">
        <v>10545.454545454546</v>
      </c>
      <c r="AC136" s="218">
        <v>10714.285714285714</v>
      </c>
      <c r="AD136" s="233"/>
      <c r="AE136" s="234"/>
      <c r="AF136" s="235"/>
    </row>
    <row r="137" spans="1:32" ht="27" customHeight="1" thickTop="1" thickBot="1" x14ac:dyDescent="0.25">
      <c r="A137" s="16"/>
      <c r="B137" s="124" t="s">
        <v>131</v>
      </c>
      <c r="C137" s="124">
        <v>133</v>
      </c>
      <c r="D137" s="195" t="s">
        <v>252</v>
      </c>
      <c r="E137" s="193">
        <v>5</v>
      </c>
      <c r="F137" s="144">
        <v>20</v>
      </c>
      <c r="G137" s="145">
        <v>46</v>
      </c>
      <c r="H137" s="146">
        <v>1044330</v>
      </c>
      <c r="I137" s="147">
        <f t="shared" si="15"/>
        <v>22702.82608695652</v>
      </c>
      <c r="J137" s="145">
        <v>5592</v>
      </c>
      <c r="K137" s="146">
        <v>1044330</v>
      </c>
      <c r="L137" s="147">
        <f t="shared" si="16"/>
        <v>186.75429184549355</v>
      </c>
      <c r="M137" s="22"/>
      <c r="N137" s="26">
        <v>20</v>
      </c>
      <c r="O137" s="27">
        <v>50</v>
      </c>
      <c r="P137" s="28">
        <v>1315864</v>
      </c>
      <c r="Q137" s="31">
        <v>26317.279999999999</v>
      </c>
      <c r="R137" s="29">
        <v>6594</v>
      </c>
      <c r="S137" s="42">
        <f t="shared" si="17"/>
        <v>1315864</v>
      </c>
      <c r="T137" s="31">
        <f t="shared" si="18"/>
        <v>199.55474673946011</v>
      </c>
      <c r="U137" s="52"/>
      <c r="V137" s="23"/>
      <c r="W137" s="63"/>
      <c r="X137" s="216">
        <v>23055.555555555555</v>
      </c>
      <c r="Y137" s="217">
        <v>23604.166666666668</v>
      </c>
      <c r="Z137" s="218">
        <v>24791.666666666668</v>
      </c>
      <c r="AA137" s="216">
        <v>23518.518518518518</v>
      </c>
      <c r="AB137" s="217">
        <v>24166.666666666668</v>
      </c>
      <c r="AC137" s="218">
        <v>24242.424242424244</v>
      </c>
      <c r="AD137" s="236"/>
      <c r="AE137" s="234"/>
      <c r="AF137" s="237"/>
    </row>
    <row r="138" spans="1:32" ht="27" customHeight="1" thickTop="1" thickBot="1" x14ac:dyDescent="0.25">
      <c r="A138" s="16"/>
      <c r="B138" s="124" t="s">
        <v>131</v>
      </c>
      <c r="C138" s="124">
        <v>134</v>
      </c>
      <c r="D138" s="195" t="s">
        <v>253</v>
      </c>
      <c r="E138" s="193">
        <v>2</v>
      </c>
      <c r="F138" s="144">
        <v>30</v>
      </c>
      <c r="G138" s="145">
        <v>284</v>
      </c>
      <c r="H138" s="146">
        <v>4033000</v>
      </c>
      <c r="I138" s="147">
        <f t="shared" ref="I138:I141" si="19">IF(AND(G138&gt;0,H138&gt;0),H138/G138,0)</f>
        <v>14200.704225352112</v>
      </c>
      <c r="J138" s="145">
        <v>21752</v>
      </c>
      <c r="K138" s="146">
        <v>4033000</v>
      </c>
      <c r="L138" s="147">
        <f t="shared" ref="L138:L141" si="20">IF(AND(J138&gt;0,K138&gt;0),K138/J138,0)</f>
        <v>185.40823832291284</v>
      </c>
      <c r="M138" s="22"/>
      <c r="N138" s="26">
        <v>30</v>
      </c>
      <c r="O138" s="27">
        <v>266</v>
      </c>
      <c r="P138" s="28">
        <v>3956000</v>
      </c>
      <c r="Q138" s="31">
        <v>14872.180451127819</v>
      </c>
      <c r="R138" s="29">
        <v>20308</v>
      </c>
      <c r="S138" s="42">
        <f t="shared" ref="S138:S163" si="21">P138</f>
        <v>3956000</v>
      </c>
      <c r="T138" s="31">
        <f t="shared" ref="T138:T163" si="22">IF(AND(R138&gt;0,S138&gt;0),S138/R138,0)</f>
        <v>194.80007878668505</v>
      </c>
      <c r="U138" s="52"/>
      <c r="V138" s="23"/>
      <c r="W138" s="63"/>
      <c r="X138" s="216">
        <v>11438.596491228071</v>
      </c>
      <c r="Y138" s="217">
        <v>13893.992932862191</v>
      </c>
      <c r="Z138" s="218">
        <v>14678.571428571429</v>
      </c>
      <c r="AA138" s="216">
        <v>14956.521739130434</v>
      </c>
      <c r="AB138" s="217">
        <v>15942.028985507246</v>
      </c>
      <c r="AC138" s="218">
        <v>16942.028985507248</v>
      </c>
      <c r="AD138" s="236"/>
      <c r="AE138" s="234"/>
      <c r="AF138" s="235"/>
    </row>
    <row r="139" spans="1:32" ht="27" customHeight="1" thickTop="1" thickBot="1" x14ac:dyDescent="0.25">
      <c r="A139" s="16"/>
      <c r="B139" s="124" t="s">
        <v>131</v>
      </c>
      <c r="C139" s="124">
        <v>135</v>
      </c>
      <c r="D139" s="195" t="s">
        <v>254</v>
      </c>
      <c r="E139" s="193">
        <v>2</v>
      </c>
      <c r="F139" s="144">
        <v>20</v>
      </c>
      <c r="G139" s="145">
        <v>348</v>
      </c>
      <c r="H139" s="146">
        <v>3514029</v>
      </c>
      <c r="I139" s="147">
        <f t="shared" si="19"/>
        <v>10097.784482758621</v>
      </c>
      <c r="J139" s="145">
        <v>20697</v>
      </c>
      <c r="K139" s="146">
        <v>3514029</v>
      </c>
      <c r="L139" s="147">
        <f t="shared" si="20"/>
        <v>169.78446151616177</v>
      </c>
      <c r="M139" s="22"/>
      <c r="N139" s="26">
        <v>20</v>
      </c>
      <c r="O139" s="27">
        <v>348</v>
      </c>
      <c r="P139" s="28">
        <v>3655672</v>
      </c>
      <c r="Q139" s="31">
        <v>10504.80459770115</v>
      </c>
      <c r="R139" s="29">
        <v>25724</v>
      </c>
      <c r="S139" s="42">
        <f t="shared" si="21"/>
        <v>3655672</v>
      </c>
      <c r="T139" s="31">
        <f t="shared" si="22"/>
        <v>142.11133571761778</v>
      </c>
      <c r="U139" s="52"/>
      <c r="V139" s="23"/>
      <c r="W139" s="63"/>
      <c r="X139" s="216">
        <v>9606.060606060606</v>
      </c>
      <c r="Y139" s="217">
        <v>10666.666666666666</v>
      </c>
      <c r="Z139" s="218">
        <v>11348.484848484848</v>
      </c>
      <c r="AA139" s="216">
        <v>10201.149425287356</v>
      </c>
      <c r="AB139" s="217">
        <v>10344.827586206897</v>
      </c>
      <c r="AC139" s="218">
        <v>10488.505747126437</v>
      </c>
      <c r="AD139" s="233"/>
      <c r="AE139" s="234"/>
      <c r="AF139" s="235"/>
    </row>
    <row r="140" spans="1:32" ht="27" customHeight="1" thickTop="1" thickBot="1" x14ac:dyDescent="0.25">
      <c r="A140" s="16"/>
      <c r="B140" s="124" t="s">
        <v>131</v>
      </c>
      <c r="C140" s="124">
        <v>136</v>
      </c>
      <c r="D140" s="199" t="s">
        <v>255</v>
      </c>
      <c r="E140" s="193">
        <v>2</v>
      </c>
      <c r="F140" s="144">
        <v>40</v>
      </c>
      <c r="G140" s="145">
        <v>480</v>
      </c>
      <c r="H140" s="146">
        <v>5784000</v>
      </c>
      <c r="I140" s="147">
        <f t="shared" si="19"/>
        <v>12050</v>
      </c>
      <c r="J140" s="145">
        <v>49780</v>
      </c>
      <c r="K140" s="146">
        <v>5784000</v>
      </c>
      <c r="L140" s="147">
        <f t="shared" si="20"/>
        <v>116.19124146243472</v>
      </c>
      <c r="M140" s="22"/>
      <c r="N140" s="26">
        <v>40</v>
      </c>
      <c r="O140" s="27">
        <v>485</v>
      </c>
      <c r="P140" s="28">
        <v>5325804</v>
      </c>
      <c r="Q140" s="31">
        <v>10981.039175257732</v>
      </c>
      <c r="R140" s="29">
        <v>48417</v>
      </c>
      <c r="S140" s="42">
        <f t="shared" si="21"/>
        <v>5325804</v>
      </c>
      <c r="T140" s="31">
        <f t="shared" si="22"/>
        <v>109.99863684243138</v>
      </c>
      <c r="U140" s="52"/>
      <c r="V140" s="23"/>
      <c r="W140" s="63"/>
      <c r="X140" s="216">
        <v>11813.008130081302</v>
      </c>
      <c r="Y140" s="217">
        <v>12117.886178861789</v>
      </c>
      <c r="Z140" s="218">
        <v>12700.203252032521</v>
      </c>
      <c r="AA140" s="216">
        <v>11219.791666666666</v>
      </c>
      <c r="AB140" s="217">
        <v>11224.479166666666</v>
      </c>
      <c r="AC140" s="218">
        <v>11224.479166666666</v>
      </c>
      <c r="AD140" s="236"/>
      <c r="AE140" s="234"/>
      <c r="AF140" s="237"/>
    </row>
    <row r="141" spans="1:32" ht="27" customHeight="1" thickTop="1" thickBot="1" x14ac:dyDescent="0.25">
      <c r="A141" s="16"/>
      <c r="B141" s="124" t="s">
        <v>131</v>
      </c>
      <c r="C141" s="124">
        <v>137</v>
      </c>
      <c r="D141" s="199" t="s">
        <v>256</v>
      </c>
      <c r="E141" s="193">
        <v>5</v>
      </c>
      <c r="F141" s="144">
        <v>34</v>
      </c>
      <c r="G141" s="145">
        <v>456</v>
      </c>
      <c r="H141" s="146">
        <v>9164586</v>
      </c>
      <c r="I141" s="147">
        <f t="shared" si="19"/>
        <v>20097.776315789473</v>
      </c>
      <c r="J141" s="145">
        <v>26478</v>
      </c>
      <c r="K141" s="146">
        <v>9164586</v>
      </c>
      <c r="L141" s="147">
        <f t="shared" si="20"/>
        <v>346.1207795150691</v>
      </c>
      <c r="M141" s="22"/>
      <c r="N141" s="26">
        <v>34</v>
      </c>
      <c r="O141" s="27">
        <v>458</v>
      </c>
      <c r="P141" s="28">
        <v>7999288</v>
      </c>
      <c r="Q141" s="31">
        <v>17465.694323144104</v>
      </c>
      <c r="R141" s="29">
        <v>24758</v>
      </c>
      <c r="S141" s="42">
        <f t="shared" si="21"/>
        <v>7999288</v>
      </c>
      <c r="T141" s="31">
        <f t="shared" si="22"/>
        <v>323.09911947653285</v>
      </c>
      <c r="U141" s="52"/>
      <c r="V141" s="23"/>
      <c r="W141" s="63"/>
      <c r="X141" s="216">
        <v>16877.551020408162</v>
      </c>
      <c r="Y141" s="217">
        <v>17719.587628865978</v>
      </c>
      <c r="Z141" s="218">
        <v>17962.244897959183</v>
      </c>
      <c r="AA141" s="216">
        <v>20742.358078602621</v>
      </c>
      <c r="AB141" s="217">
        <v>20869.565217391304</v>
      </c>
      <c r="AC141" s="218">
        <v>20995.670995670996</v>
      </c>
      <c r="AD141" s="233"/>
      <c r="AE141" s="234"/>
      <c r="AF141" s="235"/>
    </row>
    <row r="142" spans="1:32" ht="27" customHeight="1" thickTop="1" thickBot="1" x14ac:dyDescent="0.25">
      <c r="A142" s="16"/>
      <c r="B142" s="124" t="s">
        <v>131</v>
      </c>
      <c r="C142" s="124">
        <v>138</v>
      </c>
      <c r="D142" s="199" t="s">
        <v>483</v>
      </c>
      <c r="E142" s="193">
        <v>5</v>
      </c>
      <c r="F142" s="144">
        <v>32</v>
      </c>
      <c r="G142" s="145"/>
      <c r="H142" s="146"/>
      <c r="I142" s="147"/>
      <c r="J142" s="145"/>
      <c r="K142" s="146"/>
      <c r="L142" s="147"/>
      <c r="M142" s="22"/>
      <c r="N142" s="26">
        <v>20</v>
      </c>
      <c r="O142" s="27">
        <v>47</v>
      </c>
      <c r="P142" s="28">
        <v>-279207</v>
      </c>
      <c r="Q142" s="31">
        <v>0</v>
      </c>
      <c r="R142" s="29">
        <v>5060</v>
      </c>
      <c r="S142" s="42">
        <f t="shared" si="21"/>
        <v>-279207</v>
      </c>
      <c r="T142" s="31">
        <f t="shared" si="22"/>
        <v>0</v>
      </c>
      <c r="U142" s="52"/>
      <c r="V142" s="23"/>
      <c r="W142" s="63"/>
      <c r="X142" s="216"/>
      <c r="Y142" s="217"/>
      <c r="Z142" s="218"/>
      <c r="AA142" s="216" t="s">
        <v>425</v>
      </c>
      <c r="AB142" s="217" t="s">
        <v>425</v>
      </c>
      <c r="AC142" s="218" t="s">
        <v>425</v>
      </c>
      <c r="AD142" s="236"/>
      <c r="AE142" s="234"/>
      <c r="AF142" s="237"/>
    </row>
    <row r="143" spans="1:32" ht="27" customHeight="1" thickTop="1" thickBot="1" x14ac:dyDescent="0.25">
      <c r="A143" s="16"/>
      <c r="B143" s="124" t="s">
        <v>131</v>
      </c>
      <c r="C143" s="124">
        <v>139</v>
      </c>
      <c r="D143" s="199" t="s">
        <v>257</v>
      </c>
      <c r="E143" s="193">
        <v>6</v>
      </c>
      <c r="F143" s="144">
        <v>14</v>
      </c>
      <c r="G143" s="145">
        <v>122</v>
      </c>
      <c r="H143" s="146">
        <v>1690438</v>
      </c>
      <c r="I143" s="147">
        <f t="shared" ref="I143:I163" si="23">IF(AND(G143&gt;0,H143&gt;0),H143/G143,0)</f>
        <v>13856.049180327869</v>
      </c>
      <c r="J143" s="145">
        <v>9184</v>
      </c>
      <c r="K143" s="146">
        <v>1690438</v>
      </c>
      <c r="L143" s="147">
        <f t="shared" ref="L143:L163" si="24">IF(AND(J143&gt;0,K143&gt;0),K143/J143,0)</f>
        <v>184.06337108013938</v>
      </c>
      <c r="M143" s="22"/>
      <c r="N143" s="26">
        <v>14</v>
      </c>
      <c r="O143" s="27">
        <v>138</v>
      </c>
      <c r="P143" s="28">
        <v>998923</v>
      </c>
      <c r="Q143" s="31">
        <v>7238.572463768116</v>
      </c>
      <c r="R143" s="29">
        <v>9140</v>
      </c>
      <c r="S143" s="42">
        <f t="shared" si="21"/>
        <v>998923</v>
      </c>
      <c r="T143" s="31">
        <f t="shared" si="22"/>
        <v>109.29135667396061</v>
      </c>
      <c r="U143" s="52"/>
      <c r="V143" s="23"/>
      <c r="W143" s="63"/>
      <c r="X143" s="216">
        <v>8240.4761904761908</v>
      </c>
      <c r="Y143" s="217">
        <v>10005.428571428571</v>
      </c>
      <c r="Z143" s="218">
        <v>10666.666666666666</v>
      </c>
      <c r="AA143" s="216">
        <v>16181.674242424242</v>
      </c>
      <c r="AB143" s="217">
        <v>15278.201388888889</v>
      </c>
      <c r="AC143" s="218">
        <v>14526.044871794871</v>
      </c>
      <c r="AD143" s="236"/>
      <c r="AE143" s="234"/>
      <c r="AF143" s="237"/>
    </row>
    <row r="144" spans="1:32" ht="27" customHeight="1" thickTop="1" thickBot="1" x14ac:dyDescent="0.25">
      <c r="A144" s="16"/>
      <c r="B144" s="124" t="s">
        <v>131</v>
      </c>
      <c r="C144" s="124">
        <v>140</v>
      </c>
      <c r="D144" s="199" t="s">
        <v>258</v>
      </c>
      <c r="E144" s="193">
        <v>5</v>
      </c>
      <c r="F144" s="144">
        <v>20</v>
      </c>
      <c r="G144" s="145">
        <v>204</v>
      </c>
      <c r="H144" s="146">
        <v>1619277</v>
      </c>
      <c r="I144" s="147">
        <f t="shared" si="23"/>
        <v>7937.6323529411766</v>
      </c>
      <c r="J144" s="145">
        <v>19808</v>
      </c>
      <c r="K144" s="146">
        <v>1619277</v>
      </c>
      <c r="L144" s="147">
        <f t="shared" si="24"/>
        <v>81.748636914378025</v>
      </c>
      <c r="M144" s="22"/>
      <c r="N144" s="26">
        <v>20</v>
      </c>
      <c r="O144" s="27">
        <v>216</v>
      </c>
      <c r="P144" s="28">
        <v>1430365</v>
      </c>
      <c r="Q144" s="31">
        <v>6622.0601851851852</v>
      </c>
      <c r="R144" s="29">
        <v>18618</v>
      </c>
      <c r="S144" s="42">
        <f t="shared" si="21"/>
        <v>1430365</v>
      </c>
      <c r="T144" s="31">
        <f t="shared" si="22"/>
        <v>76.826995380814267</v>
      </c>
      <c r="U144" s="52"/>
      <c r="V144" s="23"/>
      <c r="W144" s="63"/>
      <c r="X144" s="216">
        <v>5125</v>
      </c>
      <c r="Y144" s="217">
        <v>6898.1481481481478</v>
      </c>
      <c r="Z144" s="218">
        <v>6944.4444444444443</v>
      </c>
      <c r="AA144" s="216">
        <v>8088.2352941176468</v>
      </c>
      <c r="AB144" s="217">
        <v>8333.3333333333339</v>
      </c>
      <c r="AC144" s="218">
        <v>8578.4313725490192</v>
      </c>
      <c r="AD144" s="233"/>
      <c r="AE144" s="234"/>
      <c r="AF144" s="235"/>
    </row>
    <row r="145" spans="1:32" ht="27" customHeight="1" thickTop="1" thickBot="1" x14ac:dyDescent="0.25">
      <c r="A145" s="16"/>
      <c r="B145" s="124" t="s">
        <v>131</v>
      </c>
      <c r="C145" s="124">
        <v>141</v>
      </c>
      <c r="D145" s="199" t="s">
        <v>259</v>
      </c>
      <c r="E145" s="193">
        <v>2</v>
      </c>
      <c r="F145" s="144">
        <v>40</v>
      </c>
      <c r="G145" s="145">
        <v>419</v>
      </c>
      <c r="H145" s="146">
        <v>7870382</v>
      </c>
      <c r="I145" s="147">
        <f t="shared" si="23"/>
        <v>18783.727923627685</v>
      </c>
      <c r="J145" s="145">
        <v>44880</v>
      </c>
      <c r="K145" s="146">
        <v>7870382</v>
      </c>
      <c r="L145" s="147">
        <f t="shared" si="24"/>
        <v>175.36501782531195</v>
      </c>
      <c r="M145" s="22"/>
      <c r="N145" s="26">
        <v>30</v>
      </c>
      <c r="O145" s="27">
        <v>409</v>
      </c>
      <c r="P145" s="28">
        <v>7460000</v>
      </c>
      <c r="Q145" s="31">
        <v>18239.60880195599</v>
      </c>
      <c r="R145" s="29">
        <v>44370</v>
      </c>
      <c r="S145" s="42">
        <f t="shared" si="21"/>
        <v>7460000</v>
      </c>
      <c r="T145" s="31">
        <f t="shared" si="22"/>
        <v>168.13162046427766</v>
      </c>
      <c r="U145" s="52"/>
      <c r="V145" s="23"/>
      <c r="W145" s="63"/>
      <c r="X145" s="216">
        <v>19463.942307692309</v>
      </c>
      <c r="Y145" s="217">
        <v>20725</v>
      </c>
      <c r="Z145" s="218">
        <v>20787.037037037036</v>
      </c>
      <c r="AA145" s="216">
        <v>20000</v>
      </c>
      <c r="AB145" s="217">
        <v>20945.945945945947</v>
      </c>
      <c r="AC145" s="218">
        <v>22072.072072072071</v>
      </c>
      <c r="AD145" s="236"/>
      <c r="AE145" s="234"/>
      <c r="AF145" s="237"/>
    </row>
    <row r="146" spans="1:32" ht="27" customHeight="1" thickTop="1" thickBot="1" x14ac:dyDescent="0.25">
      <c r="A146" s="16"/>
      <c r="B146" s="124" t="s">
        <v>131</v>
      </c>
      <c r="C146" s="124">
        <v>142</v>
      </c>
      <c r="D146" s="200" t="s">
        <v>260</v>
      </c>
      <c r="E146" s="193">
        <v>6</v>
      </c>
      <c r="F146" s="144">
        <v>20</v>
      </c>
      <c r="G146" s="145">
        <v>273</v>
      </c>
      <c r="H146" s="146">
        <v>2509380</v>
      </c>
      <c r="I146" s="147">
        <f t="shared" si="23"/>
        <v>9191.868131868132</v>
      </c>
      <c r="J146" s="145">
        <v>20705.5</v>
      </c>
      <c r="K146" s="146">
        <v>2509380</v>
      </c>
      <c r="L146" s="147">
        <f t="shared" si="24"/>
        <v>121.19388568254811</v>
      </c>
      <c r="M146" s="22"/>
      <c r="N146" s="26">
        <v>20</v>
      </c>
      <c r="O146" s="27">
        <v>271</v>
      </c>
      <c r="P146" s="28">
        <v>2172076</v>
      </c>
      <c r="Q146" s="31">
        <v>8015.0405904059044</v>
      </c>
      <c r="R146" s="29">
        <v>20494.5</v>
      </c>
      <c r="S146" s="42">
        <f t="shared" si="21"/>
        <v>2172076</v>
      </c>
      <c r="T146" s="31">
        <f t="shared" si="22"/>
        <v>105.98336138964112</v>
      </c>
      <c r="U146" s="52"/>
      <c r="V146" s="23"/>
      <c r="W146" s="63"/>
      <c r="X146" s="216">
        <v>8695.652173913044</v>
      </c>
      <c r="Y146" s="217">
        <v>10606.060606060606</v>
      </c>
      <c r="Z146" s="218">
        <v>11050.72463768116</v>
      </c>
      <c r="AA146" s="216">
        <v>9500</v>
      </c>
      <c r="AB146" s="217">
        <v>9700</v>
      </c>
      <c r="AC146" s="218">
        <v>10000</v>
      </c>
      <c r="AD146" s="233"/>
      <c r="AE146" s="234"/>
      <c r="AF146" s="235"/>
    </row>
    <row r="147" spans="1:32" ht="27" customHeight="1" thickTop="1" thickBot="1" x14ac:dyDescent="0.25">
      <c r="A147" s="16"/>
      <c r="B147" s="124" t="s">
        <v>131</v>
      </c>
      <c r="C147" s="124">
        <v>143</v>
      </c>
      <c r="D147" s="199" t="s">
        <v>261</v>
      </c>
      <c r="E147" s="193">
        <v>5</v>
      </c>
      <c r="F147" s="144">
        <v>20</v>
      </c>
      <c r="G147" s="145">
        <v>255</v>
      </c>
      <c r="H147" s="146">
        <v>8027265</v>
      </c>
      <c r="I147" s="147">
        <f t="shared" si="23"/>
        <v>31479.470588235294</v>
      </c>
      <c r="J147" s="145">
        <v>24282</v>
      </c>
      <c r="K147" s="146">
        <v>8027265</v>
      </c>
      <c r="L147" s="147">
        <f t="shared" si="24"/>
        <v>330.58500123548305</v>
      </c>
      <c r="M147" s="22"/>
      <c r="N147" s="26">
        <v>20</v>
      </c>
      <c r="O147" s="27">
        <v>241</v>
      </c>
      <c r="P147" s="28">
        <v>7549908</v>
      </c>
      <c r="Q147" s="31">
        <v>31327.419087136928</v>
      </c>
      <c r="R147" s="29">
        <v>23665</v>
      </c>
      <c r="S147" s="42">
        <f t="shared" si="21"/>
        <v>7549908</v>
      </c>
      <c r="T147" s="31">
        <f t="shared" si="22"/>
        <v>319.03266427213185</v>
      </c>
      <c r="U147" s="52"/>
      <c r="V147" s="23"/>
      <c r="W147" s="63"/>
      <c r="X147" s="216">
        <v>36251.879699248122</v>
      </c>
      <c r="Y147" s="217">
        <v>31836.54887218045</v>
      </c>
      <c r="Z147" s="218">
        <v>32410.793233082706</v>
      </c>
      <c r="AA147" s="216">
        <v>31980.392156862745</v>
      </c>
      <c r="AB147" s="217">
        <v>32388.235294117647</v>
      </c>
      <c r="AC147" s="218">
        <v>32722.352941176472</v>
      </c>
      <c r="AD147" s="236"/>
      <c r="AE147" s="234"/>
      <c r="AF147" s="237"/>
    </row>
    <row r="148" spans="1:32" ht="27" customHeight="1" thickTop="1" thickBot="1" x14ac:dyDescent="0.25">
      <c r="A148" s="16"/>
      <c r="B148" s="124" t="s">
        <v>131</v>
      </c>
      <c r="C148" s="124">
        <v>144</v>
      </c>
      <c r="D148" s="199" t="s">
        <v>262</v>
      </c>
      <c r="E148" s="193">
        <v>4</v>
      </c>
      <c r="F148" s="151">
        <v>20</v>
      </c>
      <c r="G148" s="207">
        <v>209</v>
      </c>
      <c r="H148" s="208">
        <v>639000</v>
      </c>
      <c r="I148" s="147">
        <f t="shared" si="23"/>
        <v>3057.4162679425835</v>
      </c>
      <c r="J148" s="207">
        <v>12682</v>
      </c>
      <c r="K148" s="208">
        <v>639000</v>
      </c>
      <c r="L148" s="147">
        <f t="shared" si="24"/>
        <v>50.38637438889765</v>
      </c>
      <c r="M148" s="22"/>
      <c r="N148" s="26">
        <v>20</v>
      </c>
      <c r="O148" s="27">
        <v>210</v>
      </c>
      <c r="P148" s="28">
        <v>713000</v>
      </c>
      <c r="Q148" s="31">
        <v>3395.2380952380954</v>
      </c>
      <c r="R148" s="29">
        <v>14891</v>
      </c>
      <c r="S148" s="42">
        <f t="shared" si="21"/>
        <v>713000</v>
      </c>
      <c r="T148" s="31">
        <f t="shared" si="22"/>
        <v>47.881270566113763</v>
      </c>
      <c r="U148" s="52"/>
      <c r="V148" s="23"/>
      <c r="W148" s="63"/>
      <c r="X148" s="216">
        <v>3325.2212389380529</v>
      </c>
      <c r="Y148" s="217">
        <v>3478.2608695652175</v>
      </c>
      <c r="Z148" s="218">
        <v>3913.0434782608695</v>
      </c>
      <c r="AA148" s="216">
        <v>4000</v>
      </c>
      <c r="AB148" s="217">
        <v>4500</v>
      </c>
      <c r="AC148" s="218">
        <v>5000</v>
      </c>
      <c r="AD148" s="236"/>
      <c r="AE148" s="234"/>
      <c r="AF148" s="235"/>
    </row>
    <row r="149" spans="1:32" ht="27" customHeight="1" thickTop="1" thickBot="1" x14ac:dyDescent="0.25">
      <c r="A149" s="16"/>
      <c r="B149" s="124" t="s">
        <v>131</v>
      </c>
      <c r="C149" s="124">
        <v>145</v>
      </c>
      <c r="D149" s="199" t="s">
        <v>263</v>
      </c>
      <c r="E149" s="193">
        <v>5</v>
      </c>
      <c r="F149" s="151">
        <v>20</v>
      </c>
      <c r="G149" s="207">
        <v>229</v>
      </c>
      <c r="H149" s="208">
        <v>1376565</v>
      </c>
      <c r="I149" s="147">
        <f t="shared" si="23"/>
        <v>6011.2008733624452</v>
      </c>
      <c r="J149" s="207">
        <v>6983</v>
      </c>
      <c r="K149" s="208">
        <v>1376565</v>
      </c>
      <c r="L149" s="147">
        <f t="shared" si="24"/>
        <v>197.13088930259201</v>
      </c>
      <c r="M149" s="22"/>
      <c r="N149" s="26">
        <v>20</v>
      </c>
      <c r="O149" s="27">
        <v>236</v>
      </c>
      <c r="P149" s="28">
        <v>1474547</v>
      </c>
      <c r="Q149" s="31">
        <v>6248.0805084745762</v>
      </c>
      <c r="R149" s="29">
        <v>397572</v>
      </c>
      <c r="S149" s="42">
        <f t="shared" si="21"/>
        <v>1474547</v>
      </c>
      <c r="T149" s="31">
        <f t="shared" si="22"/>
        <v>3.7088804040525991</v>
      </c>
      <c r="U149" s="52"/>
      <c r="V149" s="23"/>
      <c r="W149" s="63"/>
      <c r="X149" s="216">
        <v>5858.7443946188341</v>
      </c>
      <c r="Y149" s="217">
        <v>3948.6692015209123</v>
      </c>
      <c r="Z149" s="218">
        <v>3965.7727272727275</v>
      </c>
      <c r="AA149" s="216">
        <v>4069.3941018766754</v>
      </c>
      <c r="AB149" s="217">
        <v>3229.5396518375242</v>
      </c>
      <c r="AC149" s="218">
        <v>2910.1921331316189</v>
      </c>
      <c r="AD149" s="233"/>
      <c r="AE149" s="234"/>
      <c r="AF149" s="235"/>
    </row>
    <row r="150" spans="1:32" ht="27" customHeight="1" thickTop="1" thickBot="1" x14ac:dyDescent="0.25">
      <c r="A150" s="16"/>
      <c r="B150" s="124" t="s">
        <v>131</v>
      </c>
      <c r="C150" s="124">
        <v>146</v>
      </c>
      <c r="D150" s="201" t="s">
        <v>264</v>
      </c>
      <c r="E150" s="193">
        <v>2</v>
      </c>
      <c r="F150" s="151">
        <v>20</v>
      </c>
      <c r="G150" s="207">
        <v>412</v>
      </c>
      <c r="H150" s="208">
        <v>6850250</v>
      </c>
      <c r="I150" s="147">
        <f t="shared" si="23"/>
        <v>16626.820388349515</v>
      </c>
      <c r="J150" s="207">
        <v>29135</v>
      </c>
      <c r="K150" s="208">
        <v>6850250</v>
      </c>
      <c r="L150" s="147">
        <f t="shared" si="24"/>
        <v>235.12098850180195</v>
      </c>
      <c r="M150" s="22"/>
      <c r="N150" s="26">
        <v>20</v>
      </c>
      <c r="O150" s="27">
        <v>386</v>
      </c>
      <c r="P150" s="28">
        <v>7196500</v>
      </c>
      <c r="Q150" s="31">
        <v>18643.78238341969</v>
      </c>
      <c r="R150" s="29">
        <v>28995</v>
      </c>
      <c r="S150" s="42">
        <f t="shared" si="21"/>
        <v>7196500</v>
      </c>
      <c r="T150" s="31">
        <f t="shared" si="22"/>
        <v>248.19796516640801</v>
      </c>
      <c r="U150" s="52"/>
      <c r="V150" s="23"/>
      <c r="W150" s="63"/>
      <c r="X150" s="216">
        <v>17100</v>
      </c>
      <c r="Y150" s="217">
        <v>18000</v>
      </c>
      <c r="Z150" s="218">
        <v>19000</v>
      </c>
      <c r="AA150" s="216">
        <v>20000</v>
      </c>
      <c r="AB150" s="217">
        <v>20000</v>
      </c>
      <c r="AC150" s="218">
        <v>20000</v>
      </c>
      <c r="AD150" s="236"/>
      <c r="AE150" s="234"/>
      <c r="AF150" s="237"/>
    </row>
    <row r="151" spans="1:32" ht="27" customHeight="1" thickTop="1" thickBot="1" x14ac:dyDescent="0.25">
      <c r="A151" s="16"/>
      <c r="B151" s="124" t="s">
        <v>131</v>
      </c>
      <c r="C151" s="124">
        <v>147</v>
      </c>
      <c r="D151" s="199" t="s">
        <v>265</v>
      </c>
      <c r="E151" s="193">
        <v>5</v>
      </c>
      <c r="F151" s="151">
        <v>20</v>
      </c>
      <c r="G151" s="207">
        <v>144</v>
      </c>
      <c r="H151" s="208">
        <v>1656897</v>
      </c>
      <c r="I151" s="147">
        <f t="shared" si="23"/>
        <v>11506.229166666666</v>
      </c>
      <c r="J151" s="207">
        <v>3960</v>
      </c>
      <c r="K151" s="208">
        <v>1656897</v>
      </c>
      <c r="L151" s="147">
        <f t="shared" si="24"/>
        <v>418.40833333333336</v>
      </c>
      <c r="M151" s="22"/>
      <c r="N151" s="26">
        <v>20</v>
      </c>
      <c r="O151" s="27">
        <v>96</v>
      </c>
      <c r="P151" s="28">
        <v>1241747</v>
      </c>
      <c r="Q151" s="31">
        <v>12934.864583333334</v>
      </c>
      <c r="R151" s="29">
        <v>2341</v>
      </c>
      <c r="S151" s="42">
        <f t="shared" si="21"/>
        <v>1241747</v>
      </c>
      <c r="T151" s="31">
        <f t="shared" si="22"/>
        <v>530.43442973088429</v>
      </c>
      <c r="U151" s="52"/>
      <c r="V151" s="23"/>
      <c r="W151" s="63"/>
      <c r="X151" s="216">
        <v>8295</v>
      </c>
      <c r="Y151" s="217">
        <v>8350</v>
      </c>
      <c r="Z151" s="218">
        <v>8500</v>
      </c>
      <c r="AA151" s="216">
        <v>12179.48717948718</v>
      </c>
      <c r="AB151" s="217">
        <v>12500</v>
      </c>
      <c r="AC151" s="218">
        <v>13095.238095238095</v>
      </c>
      <c r="AD151" s="233"/>
      <c r="AE151" s="234"/>
      <c r="AF151" s="235"/>
    </row>
    <row r="152" spans="1:32" ht="27" customHeight="1" thickTop="1" thickBot="1" x14ac:dyDescent="0.25">
      <c r="A152" s="16"/>
      <c r="B152" s="124" t="s">
        <v>131</v>
      </c>
      <c r="C152" s="124">
        <v>148</v>
      </c>
      <c r="D152" s="199" t="s">
        <v>266</v>
      </c>
      <c r="E152" s="193">
        <v>2</v>
      </c>
      <c r="F152" s="151">
        <v>20</v>
      </c>
      <c r="G152" s="207">
        <v>168</v>
      </c>
      <c r="H152" s="208">
        <v>3255306</v>
      </c>
      <c r="I152" s="147">
        <f t="shared" si="23"/>
        <v>19376.821428571428</v>
      </c>
      <c r="J152" s="207">
        <v>18711</v>
      </c>
      <c r="K152" s="208">
        <v>3255306</v>
      </c>
      <c r="L152" s="147">
        <f t="shared" si="24"/>
        <v>173.9781946448613</v>
      </c>
      <c r="M152" s="22"/>
      <c r="N152" s="26">
        <v>20</v>
      </c>
      <c r="O152" s="27">
        <v>168</v>
      </c>
      <c r="P152" s="28">
        <v>3499298</v>
      </c>
      <c r="Q152" s="31">
        <v>20829.154761904763</v>
      </c>
      <c r="R152" s="29">
        <v>19344</v>
      </c>
      <c r="S152" s="42">
        <f t="shared" si="21"/>
        <v>3499298</v>
      </c>
      <c r="T152" s="31">
        <f t="shared" si="22"/>
        <v>180.8983664185277</v>
      </c>
      <c r="U152" s="52"/>
      <c r="V152" s="23"/>
      <c r="W152" s="63"/>
      <c r="X152" s="216">
        <v>17890.128205128207</v>
      </c>
      <c r="Y152" s="217">
        <v>18385.678571428572</v>
      </c>
      <c r="Z152" s="218">
        <v>20029.977777777778</v>
      </c>
      <c r="AA152" s="216">
        <v>20000</v>
      </c>
      <c r="AB152" s="217">
        <v>20500</v>
      </c>
      <c r="AC152" s="218">
        <v>21000</v>
      </c>
      <c r="AD152" s="236"/>
      <c r="AE152" s="234"/>
      <c r="AF152" s="237"/>
    </row>
    <row r="153" spans="1:32" ht="27" customHeight="1" thickTop="1" thickBot="1" x14ac:dyDescent="0.25">
      <c r="A153" s="16"/>
      <c r="B153" s="124" t="s">
        <v>131</v>
      </c>
      <c r="C153" s="124">
        <v>149</v>
      </c>
      <c r="D153" s="202" t="s">
        <v>267</v>
      </c>
      <c r="E153" s="193">
        <v>2</v>
      </c>
      <c r="F153" s="151">
        <v>40</v>
      </c>
      <c r="G153" s="207">
        <v>485</v>
      </c>
      <c r="H153" s="208">
        <v>7767990</v>
      </c>
      <c r="I153" s="147">
        <f t="shared" si="23"/>
        <v>16016.474226804125</v>
      </c>
      <c r="J153" s="207">
        <v>40852</v>
      </c>
      <c r="K153" s="208">
        <v>7767990</v>
      </c>
      <c r="L153" s="147">
        <f t="shared" si="24"/>
        <v>190.14956428081857</v>
      </c>
      <c r="M153" s="22"/>
      <c r="N153" s="26">
        <v>40</v>
      </c>
      <c r="O153" s="27">
        <v>453</v>
      </c>
      <c r="P153" s="28">
        <v>8196945</v>
      </c>
      <c r="Q153" s="31">
        <v>18094.801324503311</v>
      </c>
      <c r="R153" s="29">
        <v>38718</v>
      </c>
      <c r="S153" s="42">
        <f t="shared" si="21"/>
        <v>8196945</v>
      </c>
      <c r="T153" s="31">
        <f t="shared" si="22"/>
        <v>211.70889508755619</v>
      </c>
      <c r="U153" s="52"/>
      <c r="V153" s="23"/>
      <c r="W153" s="63"/>
      <c r="X153" s="216">
        <v>19573.643410852714</v>
      </c>
      <c r="Y153" s="217">
        <v>17866.927592954991</v>
      </c>
      <c r="Z153" s="218">
        <v>18219.178082191782</v>
      </c>
      <c r="AA153" s="216">
        <v>16666.666666666668</v>
      </c>
      <c r="AB153" s="217">
        <v>17063.492063492064</v>
      </c>
      <c r="AC153" s="218">
        <v>17829.457364341084</v>
      </c>
      <c r="AD153" s="233"/>
      <c r="AE153" s="234"/>
      <c r="AF153" s="235"/>
    </row>
    <row r="154" spans="1:32" ht="27" customHeight="1" thickTop="1" thickBot="1" x14ac:dyDescent="0.25">
      <c r="A154" s="16"/>
      <c r="B154" s="124" t="s">
        <v>131</v>
      </c>
      <c r="C154" s="124">
        <v>150</v>
      </c>
      <c r="D154" s="202" t="s">
        <v>268</v>
      </c>
      <c r="E154" s="193">
        <v>5</v>
      </c>
      <c r="F154" s="151">
        <v>20</v>
      </c>
      <c r="G154" s="207">
        <v>241</v>
      </c>
      <c r="H154" s="208">
        <v>4877825</v>
      </c>
      <c r="I154" s="147">
        <f t="shared" si="23"/>
        <v>20239.937759336099</v>
      </c>
      <c r="J154" s="207">
        <v>14789</v>
      </c>
      <c r="K154" s="208">
        <v>4877825</v>
      </c>
      <c r="L154" s="147">
        <f t="shared" si="24"/>
        <v>329.82791263777131</v>
      </c>
      <c r="M154" s="22"/>
      <c r="N154" s="26"/>
      <c r="O154" s="27"/>
      <c r="P154" s="28"/>
      <c r="Q154" s="31"/>
      <c r="R154" s="29"/>
      <c r="S154" s="42"/>
      <c r="T154" s="31"/>
      <c r="U154" s="52"/>
      <c r="V154" s="23"/>
      <c r="W154" s="63"/>
      <c r="X154" s="216">
        <v>18297.872340425532</v>
      </c>
      <c r="Y154" s="217">
        <v>23190.476190476191</v>
      </c>
      <c r="Z154" s="218">
        <v>21931.81818181818</v>
      </c>
      <c r="AA154" s="216">
        <v>20512.244897959183</v>
      </c>
      <c r="AB154" s="217">
        <v>21000</v>
      </c>
      <c r="AC154" s="218">
        <v>21500</v>
      </c>
      <c r="AD154" s="236"/>
      <c r="AE154" s="234"/>
      <c r="AF154" s="237"/>
    </row>
    <row r="155" spans="1:32" ht="27" customHeight="1" thickTop="1" thickBot="1" x14ac:dyDescent="0.25">
      <c r="A155" s="16"/>
      <c r="B155" s="124" t="s">
        <v>131</v>
      </c>
      <c r="C155" s="124">
        <v>151</v>
      </c>
      <c r="D155" s="202" t="s">
        <v>269</v>
      </c>
      <c r="E155" s="193">
        <v>3</v>
      </c>
      <c r="F155" s="151">
        <v>10</v>
      </c>
      <c r="G155" s="207">
        <v>150</v>
      </c>
      <c r="H155" s="208">
        <v>1891406</v>
      </c>
      <c r="I155" s="147">
        <f t="shared" si="23"/>
        <v>12609.373333333333</v>
      </c>
      <c r="J155" s="207">
        <v>9422.19</v>
      </c>
      <c r="K155" s="208">
        <v>1891406</v>
      </c>
      <c r="L155" s="147">
        <f t="shared" si="24"/>
        <v>200.7395308309427</v>
      </c>
      <c r="M155" s="22"/>
      <c r="N155" s="26">
        <v>10</v>
      </c>
      <c r="O155" s="27">
        <v>149</v>
      </c>
      <c r="P155" s="28">
        <v>1790693</v>
      </c>
      <c r="Q155" s="31">
        <v>12018.073825503356</v>
      </c>
      <c r="R155" s="29">
        <v>8953</v>
      </c>
      <c r="S155" s="42">
        <f t="shared" si="21"/>
        <v>1790693</v>
      </c>
      <c r="T155" s="31">
        <f t="shared" si="22"/>
        <v>200.01038757958227</v>
      </c>
      <c r="U155" s="52"/>
      <c r="V155" s="23"/>
      <c r="W155" s="63"/>
      <c r="X155" s="216">
        <v>12621.544</v>
      </c>
      <c r="Y155" s="217">
        <v>11027.632653061224</v>
      </c>
      <c r="Z155" s="218">
        <v>12831.565384615385</v>
      </c>
      <c r="AA155" s="216">
        <v>14459.388888888889</v>
      </c>
      <c r="AB155" s="217">
        <v>16206.508474576271</v>
      </c>
      <c r="AC155" s="218">
        <v>18344.195767195768</v>
      </c>
      <c r="AD155" s="236"/>
      <c r="AE155" s="234"/>
      <c r="AF155" s="235"/>
    </row>
    <row r="156" spans="1:32" ht="27" customHeight="1" thickTop="1" thickBot="1" x14ac:dyDescent="0.25">
      <c r="A156" s="16"/>
      <c r="B156" s="124" t="s">
        <v>131</v>
      </c>
      <c r="C156" s="124">
        <v>152</v>
      </c>
      <c r="D156" s="199" t="s">
        <v>270</v>
      </c>
      <c r="E156" s="193">
        <v>2</v>
      </c>
      <c r="F156" s="151">
        <v>20</v>
      </c>
      <c r="G156" s="207">
        <v>275</v>
      </c>
      <c r="H156" s="208">
        <v>2786673</v>
      </c>
      <c r="I156" s="147">
        <f t="shared" si="23"/>
        <v>10133.356363636363</v>
      </c>
      <c r="J156" s="207">
        <v>24105</v>
      </c>
      <c r="K156" s="208">
        <v>2786673</v>
      </c>
      <c r="L156" s="147">
        <f t="shared" si="24"/>
        <v>115.60560049782202</v>
      </c>
      <c r="M156" s="22"/>
      <c r="N156" s="26">
        <v>20</v>
      </c>
      <c r="O156" s="27">
        <v>259</v>
      </c>
      <c r="P156" s="28">
        <v>3371678</v>
      </c>
      <c r="Q156" s="31">
        <v>13018.061776061775</v>
      </c>
      <c r="R156" s="29">
        <v>22815.25</v>
      </c>
      <c r="S156" s="42">
        <f t="shared" si="21"/>
        <v>3371678</v>
      </c>
      <c r="T156" s="31">
        <f t="shared" si="22"/>
        <v>147.78176877307942</v>
      </c>
      <c r="U156" s="52"/>
      <c r="V156" s="23"/>
      <c r="W156" s="63"/>
      <c r="X156" s="216">
        <v>15000</v>
      </c>
      <c r="Y156" s="217">
        <v>10683.666666666666</v>
      </c>
      <c r="Z156" s="218">
        <v>11286.235294117647</v>
      </c>
      <c r="AA156" s="216">
        <v>12065.217391304348</v>
      </c>
      <c r="AB156" s="217">
        <v>12934.782608695652</v>
      </c>
      <c r="AC156" s="218">
        <v>13550.72463768116</v>
      </c>
      <c r="AD156" s="233"/>
      <c r="AE156" s="234"/>
      <c r="AF156" s="235"/>
    </row>
    <row r="157" spans="1:32" ht="27" customHeight="1" thickTop="1" thickBot="1" x14ac:dyDescent="0.25">
      <c r="A157" s="16"/>
      <c r="B157" s="124" t="s">
        <v>131</v>
      </c>
      <c r="C157" s="124">
        <v>153</v>
      </c>
      <c r="D157" s="199" t="s">
        <v>271</v>
      </c>
      <c r="E157" s="193">
        <v>2</v>
      </c>
      <c r="F157" s="151">
        <v>15</v>
      </c>
      <c r="G157" s="207">
        <v>228</v>
      </c>
      <c r="H157" s="208">
        <v>3095673</v>
      </c>
      <c r="I157" s="147">
        <f t="shared" si="23"/>
        <v>13577.513157894737</v>
      </c>
      <c r="J157" s="207">
        <v>18428</v>
      </c>
      <c r="K157" s="208">
        <v>3095673</v>
      </c>
      <c r="L157" s="147">
        <f t="shared" si="24"/>
        <v>167.98746472758845</v>
      </c>
      <c r="M157" s="22"/>
      <c r="N157" s="26">
        <v>20</v>
      </c>
      <c r="O157" s="27">
        <v>236</v>
      </c>
      <c r="P157" s="28">
        <v>3390709</v>
      </c>
      <c r="Q157" s="31">
        <v>14367.411016949152</v>
      </c>
      <c r="R157" s="29">
        <v>21887</v>
      </c>
      <c r="S157" s="42">
        <f t="shared" si="21"/>
        <v>3390709</v>
      </c>
      <c r="T157" s="31">
        <f t="shared" si="22"/>
        <v>154.91885594188332</v>
      </c>
      <c r="U157" s="52"/>
      <c r="V157" s="23"/>
      <c r="W157" s="63"/>
      <c r="X157" s="216">
        <v>11952.195121951219</v>
      </c>
      <c r="Y157" s="217">
        <v>16696.666666666668</v>
      </c>
      <c r="Z157" s="218">
        <v>17062.162162162163</v>
      </c>
      <c r="AA157" s="216">
        <v>13731</v>
      </c>
      <c r="AB157" s="217">
        <v>13842.553191489362</v>
      </c>
      <c r="AC157" s="218">
        <v>13953.191489361701</v>
      </c>
      <c r="AD157" s="236"/>
      <c r="AE157" s="234"/>
      <c r="AF157" s="237"/>
    </row>
    <row r="158" spans="1:32" ht="27" customHeight="1" thickTop="1" thickBot="1" x14ac:dyDescent="0.25">
      <c r="A158" s="16"/>
      <c r="B158" s="124" t="s">
        <v>131</v>
      </c>
      <c r="C158" s="124">
        <v>154</v>
      </c>
      <c r="D158" s="199" t="s">
        <v>272</v>
      </c>
      <c r="E158" s="193">
        <v>2</v>
      </c>
      <c r="F158" s="151">
        <v>10</v>
      </c>
      <c r="G158" s="207">
        <v>84</v>
      </c>
      <c r="H158" s="208">
        <v>1162354</v>
      </c>
      <c r="I158" s="147">
        <f t="shared" si="23"/>
        <v>13837.547619047618</v>
      </c>
      <c r="J158" s="207">
        <v>7236.5</v>
      </c>
      <c r="K158" s="208">
        <v>1162354</v>
      </c>
      <c r="L158" s="147">
        <f t="shared" si="24"/>
        <v>160.62378221515925</v>
      </c>
      <c r="M158" s="22"/>
      <c r="N158" s="26">
        <v>10</v>
      </c>
      <c r="O158" s="27">
        <v>94</v>
      </c>
      <c r="P158" s="28">
        <v>1302318</v>
      </c>
      <c r="Q158" s="31">
        <v>13854.446808510638</v>
      </c>
      <c r="R158" s="29">
        <v>8160</v>
      </c>
      <c r="S158" s="42">
        <f t="shared" si="21"/>
        <v>1302318</v>
      </c>
      <c r="T158" s="31">
        <f t="shared" si="22"/>
        <v>159.59779411764706</v>
      </c>
      <c r="U158" s="52"/>
      <c r="V158" s="23"/>
      <c r="W158" s="63"/>
      <c r="X158" s="216">
        <v>18166.666666666668</v>
      </c>
      <c r="Y158" s="217">
        <v>17342.28187919463</v>
      </c>
      <c r="Z158" s="218">
        <v>20033.333333333332</v>
      </c>
      <c r="AA158" s="216">
        <v>15000</v>
      </c>
      <c r="AB158" s="217">
        <v>16000</v>
      </c>
      <c r="AC158" s="218">
        <v>17000</v>
      </c>
      <c r="AD158" s="233"/>
      <c r="AE158" s="234"/>
      <c r="AF158" s="235"/>
    </row>
    <row r="159" spans="1:32" ht="27" customHeight="1" thickTop="1" thickBot="1" x14ac:dyDescent="0.25">
      <c r="A159" s="16"/>
      <c r="B159" s="124" t="s">
        <v>131</v>
      </c>
      <c r="C159" s="124">
        <v>155</v>
      </c>
      <c r="D159" s="199" t="s">
        <v>273</v>
      </c>
      <c r="E159" s="193">
        <v>2</v>
      </c>
      <c r="F159" s="151">
        <v>20</v>
      </c>
      <c r="G159" s="207">
        <v>231</v>
      </c>
      <c r="H159" s="208">
        <v>2592070</v>
      </c>
      <c r="I159" s="147">
        <f t="shared" si="23"/>
        <v>11221.082251082251</v>
      </c>
      <c r="J159" s="207">
        <v>23100</v>
      </c>
      <c r="K159" s="208">
        <v>2592070</v>
      </c>
      <c r="L159" s="147">
        <f t="shared" si="24"/>
        <v>112.21082251082251</v>
      </c>
      <c r="M159" s="22"/>
      <c r="N159" s="26">
        <v>20</v>
      </c>
      <c r="O159" s="27">
        <v>228</v>
      </c>
      <c r="P159" s="28">
        <v>2987960</v>
      </c>
      <c r="Q159" s="31">
        <v>13105.087719298246</v>
      </c>
      <c r="R159" s="29">
        <v>22800</v>
      </c>
      <c r="S159" s="42">
        <f t="shared" si="21"/>
        <v>2987960</v>
      </c>
      <c r="T159" s="31">
        <f t="shared" si="22"/>
        <v>131.05087719298245</v>
      </c>
      <c r="U159" s="52"/>
      <c r="V159" s="23"/>
      <c r="W159" s="63"/>
      <c r="X159" s="216">
        <v>12303.74358974359</v>
      </c>
      <c r="Y159" s="217">
        <v>15903.258333333333</v>
      </c>
      <c r="Z159" s="218">
        <v>22635.695833333335</v>
      </c>
      <c r="AA159" s="216">
        <v>12416.666666666666</v>
      </c>
      <c r="AB159" s="217">
        <v>14279.166666666666</v>
      </c>
      <c r="AC159" s="218">
        <v>16420.833333333332</v>
      </c>
      <c r="AD159" s="236"/>
      <c r="AE159" s="234"/>
      <c r="AF159" s="237"/>
    </row>
    <row r="160" spans="1:32" ht="27" customHeight="1" thickTop="1" thickBot="1" x14ac:dyDescent="0.25">
      <c r="A160" s="16"/>
      <c r="B160" s="124" t="s">
        <v>131</v>
      </c>
      <c r="C160" s="124">
        <v>156</v>
      </c>
      <c r="D160" s="199" t="s">
        <v>274</v>
      </c>
      <c r="E160" s="193">
        <v>5</v>
      </c>
      <c r="F160" s="151">
        <v>20</v>
      </c>
      <c r="G160" s="207">
        <v>293</v>
      </c>
      <c r="H160" s="208">
        <v>3387000</v>
      </c>
      <c r="I160" s="147">
        <f t="shared" si="23"/>
        <v>11559.726962457338</v>
      </c>
      <c r="J160" s="207">
        <v>31500</v>
      </c>
      <c r="K160" s="208">
        <v>3387000</v>
      </c>
      <c r="L160" s="147">
        <f t="shared" si="24"/>
        <v>107.52380952380952</v>
      </c>
      <c r="M160" s="22"/>
      <c r="N160" s="26">
        <v>20</v>
      </c>
      <c r="O160" s="27">
        <v>303</v>
      </c>
      <c r="P160" s="28">
        <v>3557067</v>
      </c>
      <c r="Q160" s="31">
        <v>11739.495049504951</v>
      </c>
      <c r="R160" s="29">
        <v>31740</v>
      </c>
      <c r="S160" s="42">
        <f t="shared" si="21"/>
        <v>3557067</v>
      </c>
      <c r="T160" s="31">
        <f t="shared" si="22"/>
        <v>112.06890359168241</v>
      </c>
      <c r="U160" s="52"/>
      <c r="V160" s="23"/>
      <c r="W160" s="63"/>
      <c r="X160" s="216">
        <v>15148.231884057972</v>
      </c>
      <c r="Y160" s="217">
        <v>12033.333333333334</v>
      </c>
      <c r="Z160" s="218">
        <v>12129.62962962963</v>
      </c>
      <c r="AA160" s="216">
        <v>11666.666666666666</v>
      </c>
      <c r="AB160" s="217">
        <v>12000</v>
      </c>
      <c r="AC160" s="218">
        <v>12333.333333333334</v>
      </c>
      <c r="AD160" s="236"/>
      <c r="AE160" s="234"/>
      <c r="AF160" s="237"/>
    </row>
    <row r="161" spans="1:32" ht="27" customHeight="1" thickTop="1" thickBot="1" x14ac:dyDescent="0.25">
      <c r="A161" s="16"/>
      <c r="B161" s="124" t="s">
        <v>131</v>
      </c>
      <c r="C161" s="124">
        <v>157</v>
      </c>
      <c r="D161" s="199" t="s">
        <v>275</v>
      </c>
      <c r="E161" s="193">
        <v>4</v>
      </c>
      <c r="F161" s="151">
        <v>20</v>
      </c>
      <c r="G161" s="207">
        <v>365</v>
      </c>
      <c r="H161" s="208">
        <v>5308062</v>
      </c>
      <c r="I161" s="147">
        <f t="shared" si="23"/>
        <v>14542.635616438356</v>
      </c>
      <c r="J161" s="207">
        <v>11661</v>
      </c>
      <c r="K161" s="208">
        <v>5308062</v>
      </c>
      <c r="L161" s="147">
        <f t="shared" si="24"/>
        <v>455.19783895034732</v>
      </c>
      <c r="M161" s="22"/>
      <c r="N161" s="26">
        <v>20</v>
      </c>
      <c r="O161" s="27">
        <v>392</v>
      </c>
      <c r="P161" s="28">
        <v>5239554</v>
      </c>
      <c r="Q161" s="31">
        <v>13366.209183673469</v>
      </c>
      <c r="R161" s="29">
        <v>12794</v>
      </c>
      <c r="S161" s="42">
        <f t="shared" si="21"/>
        <v>5239554</v>
      </c>
      <c r="T161" s="31">
        <f t="shared" si="22"/>
        <v>409.53212443332814</v>
      </c>
      <c r="U161" s="52"/>
      <c r="V161" s="23"/>
      <c r="W161" s="63"/>
      <c r="X161" s="216">
        <v>16266.666666666666</v>
      </c>
      <c r="Y161" s="217">
        <v>21160</v>
      </c>
      <c r="Z161" s="218">
        <v>24799.999999999996</v>
      </c>
      <c r="AA161" s="216">
        <v>16382.454545454546</v>
      </c>
      <c r="AB161" s="217">
        <v>15724.25516619124</v>
      </c>
      <c r="AC161" s="218">
        <v>15137.212476578021</v>
      </c>
      <c r="AD161" s="233"/>
      <c r="AE161" s="234"/>
      <c r="AF161" s="235"/>
    </row>
    <row r="162" spans="1:32" ht="27" customHeight="1" thickTop="1" thickBot="1" x14ac:dyDescent="0.25">
      <c r="A162" s="16"/>
      <c r="B162" s="124" t="s">
        <v>131</v>
      </c>
      <c r="C162" s="124">
        <v>158</v>
      </c>
      <c r="D162" s="200" t="s">
        <v>276</v>
      </c>
      <c r="E162" s="193">
        <v>5</v>
      </c>
      <c r="F162" s="151">
        <v>20</v>
      </c>
      <c r="G162" s="207">
        <v>131</v>
      </c>
      <c r="H162" s="208">
        <v>1572900</v>
      </c>
      <c r="I162" s="147">
        <f t="shared" si="23"/>
        <v>12006.870229007634</v>
      </c>
      <c r="J162" s="207">
        <v>4494</v>
      </c>
      <c r="K162" s="208">
        <v>1572900</v>
      </c>
      <c r="L162" s="147">
        <f t="shared" si="24"/>
        <v>350</v>
      </c>
      <c r="M162" s="22"/>
      <c r="N162" s="26"/>
      <c r="O162" s="27"/>
      <c r="P162" s="28"/>
      <c r="Q162" s="31"/>
      <c r="R162" s="29"/>
      <c r="S162" s="42"/>
      <c r="T162" s="31"/>
      <c r="U162" s="52"/>
      <c r="V162" s="23"/>
      <c r="W162" s="63"/>
      <c r="X162" s="216">
        <v>10303.030303030304</v>
      </c>
      <c r="Y162" s="217">
        <v>13151.515151515152</v>
      </c>
      <c r="Z162" s="218">
        <v>15272.727272727272</v>
      </c>
      <c r="AA162" s="216">
        <v>12307.692307692309</v>
      </c>
      <c r="AB162" s="217">
        <v>13076.923076923076</v>
      </c>
      <c r="AC162" s="218">
        <v>13846.153846153846</v>
      </c>
      <c r="AD162" s="236"/>
      <c r="AE162" s="234"/>
      <c r="AF162" s="237"/>
    </row>
    <row r="163" spans="1:32" ht="27" customHeight="1" thickTop="1" thickBot="1" x14ac:dyDescent="0.25">
      <c r="A163" s="16"/>
      <c r="B163" s="124" t="s">
        <v>131</v>
      </c>
      <c r="C163" s="124">
        <v>159</v>
      </c>
      <c r="D163" s="199" t="s">
        <v>277</v>
      </c>
      <c r="E163" s="193">
        <v>4</v>
      </c>
      <c r="F163" s="151">
        <v>24</v>
      </c>
      <c r="G163" s="207">
        <v>565</v>
      </c>
      <c r="H163" s="208">
        <v>11840439</v>
      </c>
      <c r="I163" s="147">
        <f t="shared" si="23"/>
        <v>20956.529203539823</v>
      </c>
      <c r="J163" s="207">
        <v>39445</v>
      </c>
      <c r="K163" s="208">
        <v>11840439</v>
      </c>
      <c r="L163" s="147">
        <f t="shared" si="24"/>
        <v>300.17591583217137</v>
      </c>
      <c r="M163" s="22"/>
      <c r="N163" s="26">
        <v>24</v>
      </c>
      <c r="O163" s="27">
        <v>524</v>
      </c>
      <c r="P163" s="28">
        <v>11394255</v>
      </c>
      <c r="Q163" s="31">
        <v>21744.76145038168</v>
      </c>
      <c r="R163" s="29">
        <v>37978</v>
      </c>
      <c r="S163" s="42">
        <f t="shared" si="21"/>
        <v>11394255</v>
      </c>
      <c r="T163" s="31">
        <f t="shared" si="22"/>
        <v>300.02251303386169</v>
      </c>
      <c r="U163" s="52"/>
      <c r="V163" s="23"/>
      <c r="W163" s="63"/>
      <c r="X163" s="216">
        <v>23700</v>
      </c>
      <c r="Y163" s="217">
        <v>24579.45</v>
      </c>
      <c r="Z163" s="218">
        <v>27034.666666666668</v>
      </c>
      <c r="AA163" s="216">
        <v>22096.083050847457</v>
      </c>
      <c r="AB163" s="217">
        <v>23333.333333333332</v>
      </c>
      <c r="AC163" s="218">
        <v>23387.096774193549</v>
      </c>
      <c r="AD163" s="233"/>
      <c r="AE163" s="234"/>
      <c r="AF163" s="235"/>
    </row>
    <row r="164" spans="1:32" ht="27" customHeight="1" thickTop="1" thickBot="1" x14ac:dyDescent="0.25">
      <c r="A164" s="16"/>
      <c r="B164" s="124" t="s">
        <v>131</v>
      </c>
      <c r="C164" s="124">
        <v>160</v>
      </c>
      <c r="D164" s="199" t="s">
        <v>486</v>
      </c>
      <c r="E164" s="193">
        <v>2</v>
      </c>
      <c r="F164" s="151"/>
      <c r="G164" s="207"/>
      <c r="H164" s="208"/>
      <c r="I164" s="147"/>
      <c r="J164" s="207"/>
      <c r="K164" s="208"/>
      <c r="L164" s="147"/>
      <c r="M164" s="22"/>
      <c r="N164" s="26">
        <v>24</v>
      </c>
      <c r="O164" s="27"/>
      <c r="P164" s="28"/>
      <c r="Q164" s="31">
        <v>0</v>
      </c>
      <c r="R164" s="29"/>
      <c r="S164" s="42">
        <v>0</v>
      </c>
      <c r="T164" s="31">
        <v>0</v>
      </c>
      <c r="U164" s="52"/>
      <c r="V164" s="23"/>
      <c r="W164" s="63">
        <v>43556</v>
      </c>
      <c r="X164" s="216"/>
      <c r="Y164" s="217"/>
      <c r="Z164" s="218"/>
      <c r="AA164" s="216">
        <v>16666.666666666668</v>
      </c>
      <c r="AB164" s="217">
        <v>16927.083333333332</v>
      </c>
      <c r="AC164" s="218">
        <v>17083.333333333332</v>
      </c>
      <c r="AD164" s="236"/>
      <c r="AE164" s="234"/>
      <c r="AF164" s="237"/>
    </row>
    <row r="165" spans="1:32" ht="27" customHeight="1" thickTop="1" thickBot="1" x14ac:dyDescent="0.25">
      <c r="A165" s="16"/>
      <c r="B165" s="124" t="s">
        <v>131</v>
      </c>
      <c r="C165" s="124">
        <v>161</v>
      </c>
      <c r="D165" s="199" t="s">
        <v>278</v>
      </c>
      <c r="E165" s="193">
        <v>4</v>
      </c>
      <c r="F165" s="151">
        <v>20</v>
      </c>
      <c r="G165" s="207">
        <v>269</v>
      </c>
      <c r="H165" s="208">
        <v>1908392</v>
      </c>
      <c r="I165" s="147">
        <f t="shared" ref="I165:I193" si="25">IF(AND(G165&gt;0,H165&gt;0),H165/G165,0)</f>
        <v>7094.3940520446095</v>
      </c>
      <c r="J165" s="207">
        <v>9055.5</v>
      </c>
      <c r="K165" s="208">
        <v>1908392</v>
      </c>
      <c r="L165" s="147">
        <f t="shared" ref="L165:L193" si="26">IF(AND(J165&gt;0,K165&gt;0),K165/J165,0)</f>
        <v>210.7439677544034</v>
      </c>
      <c r="M165" s="22"/>
      <c r="N165" s="26">
        <v>20</v>
      </c>
      <c r="O165" s="27">
        <v>259</v>
      </c>
      <c r="P165" s="28">
        <v>1875028</v>
      </c>
      <c r="Q165" s="31">
        <v>7239.4903474903476</v>
      </c>
      <c r="R165" s="29">
        <v>7903</v>
      </c>
      <c r="S165" s="42">
        <f t="shared" ref="S165:S193" si="27">P165</f>
        <v>1875028</v>
      </c>
      <c r="T165" s="31">
        <f t="shared" ref="T165:T176" si="28">IF(AND(R165&gt;0,S165&gt;0),S165/R165,0)</f>
        <v>237.25521953688474</v>
      </c>
      <c r="U165" s="52"/>
      <c r="V165" s="23"/>
      <c r="W165" s="63"/>
      <c r="X165" s="216">
        <v>7633.333333333333</v>
      </c>
      <c r="Y165" s="217">
        <v>7888</v>
      </c>
      <c r="Z165" s="218">
        <v>10051.576923076924</v>
      </c>
      <c r="AA165" s="216">
        <v>8518.5185185185182</v>
      </c>
      <c r="AB165" s="217">
        <v>9927.2727272727279</v>
      </c>
      <c r="AC165" s="218">
        <v>12000</v>
      </c>
      <c r="AD165" s="236"/>
      <c r="AE165" s="234"/>
      <c r="AF165" s="235"/>
    </row>
    <row r="166" spans="1:32" ht="27" customHeight="1" thickTop="1" thickBot="1" x14ac:dyDescent="0.25">
      <c r="A166" s="16"/>
      <c r="B166" s="124" t="s">
        <v>131</v>
      </c>
      <c r="C166" s="124">
        <v>162</v>
      </c>
      <c r="D166" s="200" t="s">
        <v>279</v>
      </c>
      <c r="E166" s="193">
        <v>5</v>
      </c>
      <c r="F166" s="151">
        <v>20</v>
      </c>
      <c r="G166" s="207">
        <v>287</v>
      </c>
      <c r="H166" s="208">
        <v>3066056</v>
      </c>
      <c r="I166" s="147">
        <f t="shared" si="25"/>
        <v>10683.121951219513</v>
      </c>
      <c r="J166" s="207">
        <v>20874.5</v>
      </c>
      <c r="K166" s="208">
        <v>3066056</v>
      </c>
      <c r="L166" s="147">
        <f t="shared" si="26"/>
        <v>146.88045222640062</v>
      </c>
      <c r="M166" s="22"/>
      <c r="N166" s="26">
        <v>20</v>
      </c>
      <c r="O166" s="27">
        <v>304</v>
      </c>
      <c r="P166" s="28">
        <v>3385609</v>
      </c>
      <c r="Q166" s="31">
        <v>11136.871710526315</v>
      </c>
      <c r="R166" s="29">
        <v>20188</v>
      </c>
      <c r="S166" s="42">
        <f t="shared" si="27"/>
        <v>3385609</v>
      </c>
      <c r="T166" s="31">
        <f t="shared" si="28"/>
        <v>167.7040320982762</v>
      </c>
      <c r="U166" s="52"/>
      <c r="V166" s="23"/>
      <c r="W166" s="63"/>
      <c r="X166" s="216">
        <v>13814.814814814816</v>
      </c>
      <c r="Y166" s="217">
        <v>11621.336666666666</v>
      </c>
      <c r="Z166" s="218">
        <v>14650</v>
      </c>
      <c r="AA166" s="216">
        <v>11000</v>
      </c>
      <c r="AB166" s="217">
        <v>12701.754385964912</v>
      </c>
      <c r="AC166" s="218">
        <v>14385.964912280702</v>
      </c>
      <c r="AD166" s="233"/>
      <c r="AE166" s="234"/>
      <c r="AF166" s="235"/>
    </row>
    <row r="167" spans="1:32" ht="27" customHeight="1" thickTop="1" thickBot="1" x14ac:dyDescent="0.25">
      <c r="A167" s="16"/>
      <c r="B167" s="124" t="s">
        <v>131</v>
      </c>
      <c r="C167" s="124">
        <v>163</v>
      </c>
      <c r="D167" s="195" t="s">
        <v>280</v>
      </c>
      <c r="E167" s="193">
        <v>4</v>
      </c>
      <c r="F167" s="151">
        <v>14</v>
      </c>
      <c r="G167" s="207">
        <v>121</v>
      </c>
      <c r="H167" s="208">
        <v>1293050</v>
      </c>
      <c r="I167" s="147">
        <f t="shared" si="25"/>
        <v>10686.363636363636</v>
      </c>
      <c r="J167" s="207">
        <v>9680</v>
      </c>
      <c r="K167" s="208">
        <v>1293050</v>
      </c>
      <c r="L167" s="147">
        <f t="shared" si="26"/>
        <v>133.57954545454547</v>
      </c>
      <c r="M167" s="22"/>
      <c r="N167" s="26"/>
      <c r="O167" s="27"/>
      <c r="P167" s="28"/>
      <c r="Q167" s="31"/>
      <c r="R167" s="29"/>
      <c r="S167" s="42"/>
      <c r="T167" s="31"/>
      <c r="U167" s="52"/>
      <c r="V167" s="23"/>
      <c r="W167" s="63"/>
      <c r="X167" s="216">
        <v>10000</v>
      </c>
      <c r="Y167" s="217">
        <v>12241.379310344828</v>
      </c>
      <c r="Z167" s="218">
        <v>15402.777777777777</v>
      </c>
      <c r="AA167" s="216">
        <v>10416.666666666666</v>
      </c>
      <c r="AB167" s="217">
        <v>11538.461538461539</v>
      </c>
      <c r="AC167" s="218">
        <v>11904.761904761905</v>
      </c>
      <c r="AD167" s="236"/>
      <c r="AE167" s="234"/>
      <c r="AF167" s="237"/>
    </row>
    <row r="168" spans="1:32" ht="27" customHeight="1" thickTop="1" thickBot="1" x14ac:dyDescent="0.25">
      <c r="A168" s="16"/>
      <c r="B168" s="124" t="s">
        <v>131</v>
      </c>
      <c r="C168" s="124">
        <v>164</v>
      </c>
      <c r="D168" s="195" t="s">
        <v>281</v>
      </c>
      <c r="E168" s="193">
        <v>2</v>
      </c>
      <c r="F168" s="151">
        <v>10</v>
      </c>
      <c r="G168" s="207">
        <v>74</v>
      </c>
      <c r="H168" s="208">
        <v>1790780</v>
      </c>
      <c r="I168" s="147">
        <f t="shared" si="25"/>
        <v>24199.72972972973</v>
      </c>
      <c r="J168" s="207">
        <v>9618</v>
      </c>
      <c r="K168" s="208">
        <v>1790780</v>
      </c>
      <c r="L168" s="147">
        <f t="shared" si="26"/>
        <v>186.1904761904762</v>
      </c>
      <c r="M168" s="22"/>
      <c r="N168" s="26"/>
      <c r="O168" s="27"/>
      <c r="P168" s="28"/>
      <c r="Q168" s="31"/>
      <c r="R168" s="29"/>
      <c r="S168" s="42"/>
      <c r="T168" s="31"/>
      <c r="U168" s="52"/>
      <c r="V168" s="23"/>
      <c r="W168" s="63"/>
      <c r="X168" s="216">
        <v>22675</v>
      </c>
      <c r="Y168" s="217">
        <v>24225</v>
      </c>
      <c r="Z168" s="218">
        <v>24700</v>
      </c>
      <c r="AA168" s="216">
        <v>17857.142857142859</v>
      </c>
      <c r="AB168" s="217">
        <v>23958.333333333332</v>
      </c>
      <c r="AC168" s="218">
        <v>24074.074074074073</v>
      </c>
      <c r="AD168" s="233"/>
      <c r="AE168" s="234"/>
      <c r="AF168" s="235"/>
    </row>
    <row r="169" spans="1:32" ht="27" customHeight="1" thickTop="1" thickBot="1" x14ac:dyDescent="0.25">
      <c r="A169" s="16"/>
      <c r="B169" s="124" t="s">
        <v>131</v>
      </c>
      <c r="C169" s="124">
        <v>165</v>
      </c>
      <c r="D169" s="195" t="s">
        <v>282</v>
      </c>
      <c r="E169" s="193">
        <v>2</v>
      </c>
      <c r="F169" s="151">
        <v>10</v>
      </c>
      <c r="G169" s="207">
        <v>89</v>
      </c>
      <c r="H169" s="208">
        <v>376500</v>
      </c>
      <c r="I169" s="147">
        <f t="shared" si="25"/>
        <v>4230.3370786516853</v>
      </c>
      <c r="J169" s="207">
        <v>11094</v>
      </c>
      <c r="K169" s="208">
        <v>376500</v>
      </c>
      <c r="L169" s="147">
        <f t="shared" si="26"/>
        <v>33.937263385613846</v>
      </c>
      <c r="M169" s="22"/>
      <c r="N169" s="26">
        <v>10</v>
      </c>
      <c r="O169" s="27">
        <v>113</v>
      </c>
      <c r="P169" s="28">
        <v>392000</v>
      </c>
      <c r="Q169" s="31">
        <v>3469.0265486725662</v>
      </c>
      <c r="R169" s="29">
        <v>13956</v>
      </c>
      <c r="S169" s="42">
        <f t="shared" si="27"/>
        <v>392000</v>
      </c>
      <c r="T169" s="31">
        <f t="shared" si="28"/>
        <v>28.088277443393523</v>
      </c>
      <c r="U169" s="52"/>
      <c r="V169" s="23"/>
      <c r="W169" s="63"/>
      <c r="X169" s="216">
        <v>10112.359550561798</v>
      </c>
      <c r="Y169" s="217">
        <v>8148.1481481481478</v>
      </c>
      <c r="Z169" s="218">
        <v>10092.592592592593</v>
      </c>
      <c r="AA169" s="216">
        <v>4629.6296296296296</v>
      </c>
      <c r="AB169" s="217">
        <v>5555.5555555555557</v>
      </c>
      <c r="AC169" s="218">
        <v>6250</v>
      </c>
      <c r="AD169" s="236"/>
      <c r="AE169" s="234"/>
      <c r="AF169" s="237"/>
    </row>
    <row r="170" spans="1:32" ht="27" customHeight="1" thickTop="1" thickBot="1" x14ac:dyDescent="0.25">
      <c r="A170" s="16"/>
      <c r="B170" s="124" t="s">
        <v>131</v>
      </c>
      <c r="C170" s="124">
        <v>166</v>
      </c>
      <c r="D170" s="195" t="s">
        <v>283</v>
      </c>
      <c r="E170" s="193">
        <v>2</v>
      </c>
      <c r="F170" s="151">
        <v>20</v>
      </c>
      <c r="G170" s="207">
        <v>132</v>
      </c>
      <c r="H170" s="208">
        <v>1719361</v>
      </c>
      <c r="I170" s="147">
        <f t="shared" si="25"/>
        <v>13025.462121212122</v>
      </c>
      <c r="J170" s="207">
        <v>7896</v>
      </c>
      <c r="K170" s="208">
        <v>1719361</v>
      </c>
      <c r="L170" s="147">
        <f t="shared" si="26"/>
        <v>217.7508865248227</v>
      </c>
      <c r="M170" s="22"/>
      <c r="N170" s="26">
        <v>14</v>
      </c>
      <c r="O170" s="27">
        <v>168</v>
      </c>
      <c r="P170" s="28">
        <v>2082000</v>
      </c>
      <c r="Q170" s="31">
        <v>12392.857142857143</v>
      </c>
      <c r="R170" s="29">
        <v>8048</v>
      </c>
      <c r="S170" s="42">
        <f t="shared" si="27"/>
        <v>2082000</v>
      </c>
      <c r="T170" s="31">
        <f t="shared" si="28"/>
        <v>258.69781312127236</v>
      </c>
      <c r="U170" s="52"/>
      <c r="V170" s="23"/>
      <c r="W170" s="63"/>
      <c r="X170" s="216">
        <v>11923.611111111111</v>
      </c>
      <c r="Y170" s="217">
        <v>13448.979591836734</v>
      </c>
      <c r="Z170" s="218">
        <v>13664.660194174758</v>
      </c>
      <c r="AA170" s="216">
        <v>13082.089552238805</v>
      </c>
      <c r="AB170" s="217">
        <v>13144.927536231884</v>
      </c>
      <c r="AC170" s="218">
        <v>13150</v>
      </c>
      <c r="AD170" s="233"/>
      <c r="AE170" s="234"/>
      <c r="AF170" s="235"/>
    </row>
    <row r="171" spans="1:32" ht="27" customHeight="1" thickTop="1" thickBot="1" x14ac:dyDescent="0.25">
      <c r="A171" s="16"/>
      <c r="B171" s="124" t="s">
        <v>131</v>
      </c>
      <c r="C171" s="124">
        <v>167</v>
      </c>
      <c r="D171" s="195" t="s">
        <v>284</v>
      </c>
      <c r="E171" s="193">
        <v>4</v>
      </c>
      <c r="F171" s="151">
        <v>20</v>
      </c>
      <c r="G171" s="207">
        <v>263</v>
      </c>
      <c r="H171" s="208">
        <v>2763700</v>
      </c>
      <c r="I171" s="147">
        <f t="shared" si="25"/>
        <v>10508.365019011408</v>
      </c>
      <c r="J171" s="207">
        <v>35316</v>
      </c>
      <c r="K171" s="208">
        <v>2763700</v>
      </c>
      <c r="L171" s="147">
        <f t="shared" si="26"/>
        <v>78.256314418393927</v>
      </c>
      <c r="M171" s="22"/>
      <c r="N171" s="26">
        <v>20</v>
      </c>
      <c r="O171" s="27">
        <v>263</v>
      </c>
      <c r="P171" s="28">
        <v>2763700</v>
      </c>
      <c r="Q171" s="31">
        <v>10508.365019011408</v>
      </c>
      <c r="R171" s="29">
        <v>27976</v>
      </c>
      <c r="S171" s="42">
        <f t="shared" si="27"/>
        <v>2763700</v>
      </c>
      <c r="T171" s="31">
        <f t="shared" si="28"/>
        <v>98.78824706891622</v>
      </c>
      <c r="U171" s="52"/>
      <c r="V171" s="23"/>
      <c r="W171" s="63"/>
      <c r="X171" s="216">
        <v>8900</v>
      </c>
      <c r="Y171" s="217">
        <v>7669.565217391304</v>
      </c>
      <c r="Z171" s="218">
        <v>8108.217391304348</v>
      </c>
      <c r="AA171" s="216">
        <v>11625</v>
      </c>
      <c r="AB171" s="217">
        <v>11845.833333333334</v>
      </c>
      <c r="AC171" s="218">
        <v>12062.5</v>
      </c>
      <c r="AD171" s="236"/>
      <c r="AE171" s="234"/>
      <c r="AF171" s="237"/>
    </row>
    <row r="172" spans="1:32" ht="27" customHeight="1" thickTop="1" thickBot="1" x14ac:dyDescent="0.25">
      <c r="A172" s="16"/>
      <c r="B172" s="124" t="s">
        <v>131</v>
      </c>
      <c r="C172" s="124">
        <v>168</v>
      </c>
      <c r="D172" s="195" t="s">
        <v>285</v>
      </c>
      <c r="E172" s="193">
        <v>4</v>
      </c>
      <c r="F172" s="151">
        <v>10</v>
      </c>
      <c r="G172" s="207">
        <v>195</v>
      </c>
      <c r="H172" s="208">
        <v>2085000</v>
      </c>
      <c r="I172" s="147">
        <f t="shared" si="25"/>
        <v>10692.307692307691</v>
      </c>
      <c r="J172" s="207">
        <v>16896</v>
      </c>
      <c r="K172" s="208">
        <v>2085000</v>
      </c>
      <c r="L172" s="147">
        <f t="shared" si="26"/>
        <v>123.40198863636364</v>
      </c>
      <c r="M172" s="22"/>
      <c r="N172" s="26">
        <v>14</v>
      </c>
      <c r="O172" s="27">
        <v>178</v>
      </c>
      <c r="P172" s="28">
        <v>1927000</v>
      </c>
      <c r="Q172" s="31">
        <v>10825.842696629214</v>
      </c>
      <c r="R172" s="29">
        <v>15237</v>
      </c>
      <c r="S172" s="42">
        <f t="shared" si="27"/>
        <v>1927000</v>
      </c>
      <c r="T172" s="31">
        <f t="shared" si="28"/>
        <v>126.46846492091619</v>
      </c>
      <c r="U172" s="52"/>
      <c r="V172" s="23"/>
      <c r="W172" s="63"/>
      <c r="X172" s="216">
        <v>13245.25</v>
      </c>
      <c r="Y172" s="217">
        <v>13675.384615384615</v>
      </c>
      <c r="Z172" s="218">
        <v>18230.76923076923</v>
      </c>
      <c r="AA172" s="216">
        <v>12512.820512820514</v>
      </c>
      <c r="AB172" s="217">
        <v>13025.641025641025</v>
      </c>
      <c r="AC172" s="218">
        <v>14051.282051282051</v>
      </c>
      <c r="AD172" s="236"/>
      <c r="AE172" s="234"/>
      <c r="AF172" s="235"/>
    </row>
    <row r="173" spans="1:32" ht="27" customHeight="1" thickTop="1" thickBot="1" x14ac:dyDescent="0.25">
      <c r="A173" s="16"/>
      <c r="B173" s="124" t="s">
        <v>131</v>
      </c>
      <c r="C173" s="124">
        <v>169</v>
      </c>
      <c r="D173" s="195" t="s">
        <v>286</v>
      </c>
      <c r="E173" s="193">
        <v>5</v>
      </c>
      <c r="F173" s="151">
        <v>20</v>
      </c>
      <c r="G173" s="207">
        <v>204</v>
      </c>
      <c r="H173" s="208">
        <v>2815415</v>
      </c>
      <c r="I173" s="147">
        <f t="shared" si="25"/>
        <v>13801.053921568628</v>
      </c>
      <c r="J173" s="207">
        <v>24480</v>
      </c>
      <c r="K173" s="208">
        <v>2815415</v>
      </c>
      <c r="L173" s="147">
        <f t="shared" si="26"/>
        <v>115.00878267973856</v>
      </c>
      <c r="M173" s="22"/>
      <c r="N173" s="26">
        <v>20</v>
      </c>
      <c r="O173" s="27">
        <v>223</v>
      </c>
      <c r="P173" s="28">
        <v>2996535</v>
      </c>
      <c r="Q173" s="31">
        <v>13437.376681614351</v>
      </c>
      <c r="R173" s="29">
        <v>17390</v>
      </c>
      <c r="S173" s="42">
        <f t="shared" si="27"/>
        <v>2996535</v>
      </c>
      <c r="T173" s="31">
        <f t="shared" si="28"/>
        <v>172.31368602645199</v>
      </c>
      <c r="U173" s="52"/>
      <c r="V173" s="23"/>
      <c r="W173" s="63"/>
      <c r="X173" s="216">
        <v>6349.2063492063489</v>
      </c>
      <c r="Y173" s="217">
        <v>7500</v>
      </c>
      <c r="Z173" s="218">
        <v>8088.2352941176468</v>
      </c>
      <c r="AA173" s="216">
        <v>14120.37037037037</v>
      </c>
      <c r="AB173" s="217">
        <v>15046.296296296296</v>
      </c>
      <c r="AC173" s="218">
        <v>15972.222222222223</v>
      </c>
      <c r="AD173" s="233"/>
      <c r="AE173" s="234"/>
      <c r="AF173" s="235"/>
    </row>
    <row r="174" spans="1:32" ht="27" customHeight="1" thickTop="1" thickBot="1" x14ac:dyDescent="0.25">
      <c r="A174" s="16"/>
      <c r="B174" s="124" t="s">
        <v>131</v>
      </c>
      <c r="C174" s="124">
        <v>170</v>
      </c>
      <c r="D174" s="195" t="s">
        <v>287</v>
      </c>
      <c r="E174" s="193">
        <v>4</v>
      </c>
      <c r="F174" s="151">
        <v>20</v>
      </c>
      <c r="G174" s="207">
        <v>193</v>
      </c>
      <c r="H174" s="208">
        <v>1079936</v>
      </c>
      <c r="I174" s="147">
        <f t="shared" si="25"/>
        <v>5595.5233160621765</v>
      </c>
      <c r="J174" s="207">
        <v>12352</v>
      </c>
      <c r="K174" s="208">
        <v>1079936</v>
      </c>
      <c r="L174" s="147">
        <f t="shared" si="26"/>
        <v>87.430051813471508</v>
      </c>
      <c r="M174" s="22"/>
      <c r="N174" s="26"/>
      <c r="O174" s="27"/>
      <c r="P174" s="28"/>
      <c r="Q174" s="31"/>
      <c r="R174" s="29"/>
      <c r="S174" s="42"/>
      <c r="T174" s="31"/>
      <c r="U174" s="52"/>
      <c r="V174" s="23"/>
      <c r="W174" s="63"/>
      <c r="X174" s="216">
        <v>5437.5</v>
      </c>
      <c r="Y174" s="217">
        <v>6055.5555555555557</v>
      </c>
      <c r="Z174" s="218">
        <v>7500</v>
      </c>
      <c r="AA174" s="216">
        <v>7631.5789473684208</v>
      </c>
      <c r="AB174" s="217">
        <v>8684.21052631579</v>
      </c>
      <c r="AC174" s="218">
        <v>10000</v>
      </c>
      <c r="AD174" s="236"/>
      <c r="AE174" s="234"/>
      <c r="AF174" s="237"/>
    </row>
    <row r="175" spans="1:32" ht="27" customHeight="1" thickTop="1" thickBot="1" x14ac:dyDescent="0.25">
      <c r="A175" s="16"/>
      <c r="B175" s="124" t="s">
        <v>131</v>
      </c>
      <c r="C175" s="124">
        <v>171</v>
      </c>
      <c r="D175" s="192" t="s">
        <v>288</v>
      </c>
      <c r="E175" s="193">
        <v>2</v>
      </c>
      <c r="F175" s="151">
        <v>50</v>
      </c>
      <c r="G175" s="207">
        <v>589</v>
      </c>
      <c r="H175" s="208">
        <v>13862512</v>
      </c>
      <c r="I175" s="147">
        <f t="shared" si="25"/>
        <v>23535.674023769101</v>
      </c>
      <c r="J175" s="207">
        <v>65914</v>
      </c>
      <c r="K175" s="208">
        <v>13862512</v>
      </c>
      <c r="L175" s="147">
        <f t="shared" si="26"/>
        <v>210.31210365021087</v>
      </c>
      <c r="M175" s="22"/>
      <c r="N175" s="26">
        <v>50</v>
      </c>
      <c r="O175" s="27">
        <v>604</v>
      </c>
      <c r="P175" s="28">
        <v>15101090</v>
      </c>
      <c r="Q175" s="31">
        <v>25001.804635761589</v>
      </c>
      <c r="R175" s="29">
        <v>67481</v>
      </c>
      <c r="S175" s="42">
        <f t="shared" si="27"/>
        <v>15101090</v>
      </c>
      <c r="T175" s="31">
        <f t="shared" si="28"/>
        <v>223.78284257791083</v>
      </c>
      <c r="U175" s="52"/>
      <c r="V175" s="23"/>
      <c r="W175" s="63"/>
      <c r="X175" s="216">
        <v>22500</v>
      </c>
      <c r="Y175" s="217">
        <v>23000</v>
      </c>
      <c r="Z175" s="218">
        <v>23500</v>
      </c>
      <c r="AA175" s="216">
        <v>24000</v>
      </c>
      <c r="AB175" s="217">
        <v>24500</v>
      </c>
      <c r="AC175" s="218">
        <v>25000.00134408602</v>
      </c>
      <c r="AD175" s="233"/>
      <c r="AE175" s="234"/>
      <c r="AF175" s="235"/>
    </row>
    <row r="176" spans="1:32" ht="27" customHeight="1" thickTop="1" thickBot="1" x14ac:dyDescent="0.25">
      <c r="A176" s="16"/>
      <c r="B176" s="124" t="s">
        <v>131</v>
      </c>
      <c r="C176" s="124">
        <v>172</v>
      </c>
      <c r="D176" s="192" t="s">
        <v>289</v>
      </c>
      <c r="E176" s="193">
        <v>1</v>
      </c>
      <c r="F176" s="151">
        <v>20</v>
      </c>
      <c r="G176" s="207">
        <v>214</v>
      </c>
      <c r="H176" s="208">
        <v>2967721</v>
      </c>
      <c r="I176" s="147">
        <f t="shared" si="25"/>
        <v>13867.855140186915</v>
      </c>
      <c r="J176" s="207">
        <v>12383</v>
      </c>
      <c r="K176" s="208">
        <v>2967721</v>
      </c>
      <c r="L176" s="147">
        <f t="shared" si="26"/>
        <v>239.66090608091739</v>
      </c>
      <c r="M176" s="22"/>
      <c r="N176" s="26">
        <v>20</v>
      </c>
      <c r="O176" s="27">
        <v>178</v>
      </c>
      <c r="P176" s="28">
        <v>2202835</v>
      </c>
      <c r="Q176" s="31">
        <v>12375.477528089888</v>
      </c>
      <c r="R176" s="29">
        <v>10918</v>
      </c>
      <c r="S176" s="42">
        <f t="shared" si="27"/>
        <v>2202835</v>
      </c>
      <c r="T176" s="31">
        <f t="shared" si="28"/>
        <v>201.76176955486352</v>
      </c>
      <c r="U176" s="52"/>
      <c r="V176" s="23"/>
      <c r="W176" s="63"/>
      <c r="X176" s="216">
        <v>13865.800865800866</v>
      </c>
      <c r="Y176" s="217">
        <v>14011.85</v>
      </c>
      <c r="Z176" s="218">
        <v>14711.9375</v>
      </c>
      <c r="AA176" s="216">
        <v>14013.020833333334</v>
      </c>
      <c r="AB176" s="217">
        <v>14541.5</v>
      </c>
      <c r="AC176" s="218">
        <v>14577.619047619048</v>
      </c>
      <c r="AD176" s="236"/>
      <c r="AE176" s="234"/>
      <c r="AF176" s="237"/>
    </row>
    <row r="177" spans="1:32" ht="27" customHeight="1" thickTop="1" thickBot="1" x14ac:dyDescent="0.3">
      <c r="A177" s="16"/>
      <c r="B177" s="124" t="s">
        <v>131</v>
      </c>
      <c r="C177" s="124">
        <v>173</v>
      </c>
      <c r="D177" s="192" t="s">
        <v>290</v>
      </c>
      <c r="E177" s="193">
        <v>5</v>
      </c>
      <c r="F177" s="151">
        <v>20</v>
      </c>
      <c r="G177" s="207">
        <v>251</v>
      </c>
      <c r="H177" s="208">
        <v>3056678</v>
      </c>
      <c r="I177" s="147">
        <f t="shared" si="25"/>
        <v>12178</v>
      </c>
      <c r="J177" s="207">
        <v>28800</v>
      </c>
      <c r="K177" s="208">
        <v>3056678</v>
      </c>
      <c r="L177" s="147">
        <f t="shared" si="26"/>
        <v>106.13465277777777</v>
      </c>
      <c r="M177" s="22"/>
      <c r="N177" s="26">
        <v>20</v>
      </c>
      <c r="O177" s="27">
        <v>236</v>
      </c>
      <c r="P177" s="28">
        <v>4363238</v>
      </c>
      <c r="Q177" s="31">
        <v>18488.296610169491</v>
      </c>
      <c r="R177" s="298">
        <v>22392</v>
      </c>
      <c r="S177" s="42">
        <f t="shared" si="27"/>
        <v>4363238</v>
      </c>
      <c r="T177" s="299">
        <v>157.98611111111111</v>
      </c>
      <c r="U177" s="52"/>
      <c r="V177" s="23"/>
      <c r="W177" s="63"/>
      <c r="X177" s="216">
        <v>6000</v>
      </c>
      <c r="Y177" s="217">
        <v>6441.666666666667</v>
      </c>
      <c r="Z177" s="218">
        <v>6808.333333333333</v>
      </c>
      <c r="AA177" s="216">
        <v>13000</v>
      </c>
      <c r="AB177" s="217">
        <v>13500</v>
      </c>
      <c r="AC177" s="218">
        <v>14000</v>
      </c>
      <c r="AD177" s="236"/>
      <c r="AE177" s="234"/>
      <c r="AF177" s="237"/>
    </row>
    <row r="178" spans="1:32" ht="27" customHeight="1" thickTop="1" thickBot="1" x14ac:dyDescent="0.25">
      <c r="A178" s="16"/>
      <c r="B178" s="124" t="s">
        <v>131</v>
      </c>
      <c r="C178" s="124">
        <v>174</v>
      </c>
      <c r="D178" s="192" t="s">
        <v>291</v>
      </c>
      <c r="E178" s="193">
        <v>5</v>
      </c>
      <c r="F178" s="151">
        <v>20</v>
      </c>
      <c r="G178" s="207">
        <v>343</v>
      </c>
      <c r="H178" s="208">
        <v>2318022</v>
      </c>
      <c r="I178" s="147">
        <f t="shared" si="25"/>
        <v>6758.0816326530612</v>
      </c>
      <c r="J178" s="207">
        <v>12162</v>
      </c>
      <c r="K178" s="208">
        <v>2318022</v>
      </c>
      <c r="L178" s="147">
        <f t="shared" si="26"/>
        <v>190.59546127281698</v>
      </c>
      <c r="M178" s="22"/>
      <c r="N178" s="26">
        <v>20</v>
      </c>
      <c r="O178" s="27">
        <v>316</v>
      </c>
      <c r="P178" s="28">
        <v>1442065</v>
      </c>
      <c r="Q178" s="31">
        <v>4563.4968354430375</v>
      </c>
      <c r="R178" s="29">
        <v>9030</v>
      </c>
      <c r="S178" s="42">
        <f t="shared" si="27"/>
        <v>1442065</v>
      </c>
      <c r="T178" s="31">
        <f t="shared" ref="T178:T193" si="29">IF(AND(R178&gt;0,S178&gt;0),S178/R178,0)</f>
        <v>159.69712070874863</v>
      </c>
      <c r="U178" s="52"/>
      <c r="V178" s="23"/>
      <c r="W178" s="63"/>
      <c r="X178" s="216">
        <v>12500</v>
      </c>
      <c r="Y178" s="217">
        <v>12500</v>
      </c>
      <c r="Z178" s="218">
        <v>12500</v>
      </c>
      <c r="AA178" s="216">
        <v>5750</v>
      </c>
      <c r="AB178" s="217">
        <v>5465.1162790697672</v>
      </c>
      <c r="AC178" s="218">
        <v>5333.333333333333</v>
      </c>
      <c r="AD178" s="233"/>
      <c r="AE178" s="234"/>
      <c r="AF178" s="235"/>
    </row>
    <row r="179" spans="1:32" ht="27" customHeight="1" thickTop="1" thickBot="1" x14ac:dyDescent="0.25">
      <c r="A179" s="16"/>
      <c r="B179" s="124" t="s">
        <v>131</v>
      </c>
      <c r="C179" s="124">
        <v>175</v>
      </c>
      <c r="D179" s="192" t="s">
        <v>292</v>
      </c>
      <c r="E179" s="193">
        <v>1</v>
      </c>
      <c r="F179" s="151">
        <v>20</v>
      </c>
      <c r="G179" s="207">
        <v>194</v>
      </c>
      <c r="H179" s="208">
        <v>1522812</v>
      </c>
      <c r="I179" s="147">
        <f t="shared" si="25"/>
        <v>7849.5463917525776</v>
      </c>
      <c r="J179" s="207">
        <v>21144</v>
      </c>
      <c r="K179" s="208">
        <v>1522812</v>
      </c>
      <c r="L179" s="147">
        <f t="shared" si="26"/>
        <v>72.020998864926227</v>
      </c>
      <c r="M179" s="22"/>
      <c r="N179" s="26">
        <v>20</v>
      </c>
      <c r="O179" s="27">
        <v>207</v>
      </c>
      <c r="P179" s="28">
        <v>1587458</v>
      </c>
      <c r="Q179" s="31">
        <v>7668.8792270531403</v>
      </c>
      <c r="R179" s="29">
        <v>22842</v>
      </c>
      <c r="S179" s="42">
        <f t="shared" si="27"/>
        <v>1587458</v>
      </c>
      <c r="T179" s="31">
        <f t="shared" si="29"/>
        <v>69.497329480781019</v>
      </c>
      <c r="U179" s="52"/>
      <c r="V179" s="23"/>
      <c r="W179" s="63"/>
      <c r="X179" s="216">
        <v>7526.7326732673264</v>
      </c>
      <c r="Y179" s="217">
        <v>8371.287128712871</v>
      </c>
      <c r="Z179" s="218">
        <v>8457.9439252336451</v>
      </c>
      <c r="AA179" s="216">
        <v>8168.3168316831679</v>
      </c>
      <c r="AB179" s="217">
        <v>8714.2857142857138</v>
      </c>
      <c r="AC179" s="218">
        <v>8809.5238095238092</v>
      </c>
      <c r="AD179" s="236"/>
      <c r="AE179" s="234"/>
      <c r="AF179" s="237"/>
    </row>
    <row r="180" spans="1:32" ht="27" customHeight="1" thickTop="1" thickBot="1" x14ac:dyDescent="0.25">
      <c r="A180" s="16"/>
      <c r="B180" s="124" t="s">
        <v>131</v>
      </c>
      <c r="C180" s="124">
        <v>176</v>
      </c>
      <c r="D180" s="192" t="s">
        <v>293</v>
      </c>
      <c r="E180" s="193">
        <v>5</v>
      </c>
      <c r="F180" s="151">
        <v>20</v>
      </c>
      <c r="G180" s="207">
        <v>279</v>
      </c>
      <c r="H180" s="208">
        <v>2386853</v>
      </c>
      <c r="I180" s="147">
        <f t="shared" si="25"/>
        <v>8555.028673835126</v>
      </c>
      <c r="J180" s="207">
        <v>24000</v>
      </c>
      <c r="K180" s="208">
        <v>2386853</v>
      </c>
      <c r="L180" s="147">
        <f t="shared" si="26"/>
        <v>99.452208333333331</v>
      </c>
      <c r="M180" s="22"/>
      <c r="N180" s="26">
        <v>20</v>
      </c>
      <c r="O180" s="27">
        <v>296</v>
      </c>
      <c r="P180" s="28">
        <v>2434332</v>
      </c>
      <c r="Q180" s="31">
        <v>8224.094594594595</v>
      </c>
      <c r="R180" s="29">
        <v>25160</v>
      </c>
      <c r="S180" s="42">
        <f t="shared" si="27"/>
        <v>2434332</v>
      </c>
      <c r="T180" s="31">
        <f t="shared" si="29"/>
        <v>96.754054054054052</v>
      </c>
      <c r="U180" s="52"/>
      <c r="V180" s="23"/>
      <c r="W180" s="63"/>
      <c r="X180" s="216">
        <v>7194.2307692307695</v>
      </c>
      <c r="Y180" s="217">
        <v>8733.0246913580249</v>
      </c>
      <c r="Z180" s="218">
        <v>10944.444444444445</v>
      </c>
      <c r="AA180" s="216">
        <v>10375</v>
      </c>
      <c r="AB180" s="217">
        <v>11089.285714285714</v>
      </c>
      <c r="AC180" s="218">
        <v>12160.714285714286</v>
      </c>
      <c r="AD180" s="233"/>
      <c r="AE180" s="234"/>
      <c r="AF180" s="235"/>
    </row>
    <row r="181" spans="1:32" ht="27" customHeight="1" thickTop="1" thickBot="1" x14ac:dyDescent="0.25">
      <c r="A181" s="16"/>
      <c r="B181" s="124" t="s">
        <v>131</v>
      </c>
      <c r="C181" s="124">
        <v>177</v>
      </c>
      <c r="D181" s="192" t="s">
        <v>294</v>
      </c>
      <c r="E181" s="193">
        <v>4</v>
      </c>
      <c r="F181" s="151">
        <v>30</v>
      </c>
      <c r="G181" s="207">
        <v>353</v>
      </c>
      <c r="H181" s="208">
        <v>3990006</v>
      </c>
      <c r="I181" s="147">
        <f t="shared" si="25"/>
        <v>11303.13314447592</v>
      </c>
      <c r="J181" s="207">
        <v>22874</v>
      </c>
      <c r="K181" s="208">
        <v>3990006</v>
      </c>
      <c r="L181" s="147">
        <f t="shared" si="26"/>
        <v>174.4341173384629</v>
      </c>
      <c r="M181" s="22"/>
      <c r="N181" s="26">
        <v>20</v>
      </c>
      <c r="O181" s="27">
        <v>353</v>
      </c>
      <c r="P181" s="28">
        <v>4493370</v>
      </c>
      <c r="Q181" s="31">
        <v>12729.093484419263</v>
      </c>
      <c r="R181" s="29">
        <v>22983</v>
      </c>
      <c r="S181" s="42">
        <f t="shared" si="27"/>
        <v>4493370</v>
      </c>
      <c r="T181" s="31">
        <f t="shared" si="29"/>
        <v>195.50841926641431</v>
      </c>
      <c r="U181" s="52"/>
      <c r="V181" s="23"/>
      <c r="W181" s="63"/>
      <c r="X181" s="216">
        <v>9998.3212851405624</v>
      </c>
      <c r="Y181" s="217">
        <v>9000</v>
      </c>
      <c r="Z181" s="218">
        <v>9000</v>
      </c>
      <c r="AA181" s="216">
        <v>12166.666666666666</v>
      </c>
      <c r="AB181" s="217">
        <v>13000</v>
      </c>
      <c r="AC181" s="218">
        <v>13500</v>
      </c>
      <c r="AD181" s="236"/>
      <c r="AE181" s="234"/>
      <c r="AF181" s="237"/>
    </row>
    <row r="182" spans="1:32" ht="27" customHeight="1" thickTop="1" thickBot="1" x14ac:dyDescent="0.25">
      <c r="A182" s="16"/>
      <c r="B182" s="124" t="s">
        <v>131</v>
      </c>
      <c r="C182" s="124">
        <v>178</v>
      </c>
      <c r="D182" s="192" t="s">
        <v>295</v>
      </c>
      <c r="E182" s="193">
        <v>4</v>
      </c>
      <c r="F182" s="151">
        <v>20</v>
      </c>
      <c r="G182" s="207">
        <v>390</v>
      </c>
      <c r="H182" s="208">
        <v>6829172</v>
      </c>
      <c r="I182" s="147">
        <f t="shared" si="25"/>
        <v>17510.697435897437</v>
      </c>
      <c r="J182" s="207">
        <v>16769</v>
      </c>
      <c r="K182" s="208">
        <v>6829172</v>
      </c>
      <c r="L182" s="147">
        <f t="shared" si="26"/>
        <v>407.24980618999342</v>
      </c>
      <c r="M182" s="22"/>
      <c r="N182" s="26">
        <v>20</v>
      </c>
      <c r="O182" s="27">
        <v>398</v>
      </c>
      <c r="P182" s="28">
        <v>7545917</v>
      </c>
      <c r="Q182" s="31">
        <v>18959.590452261305</v>
      </c>
      <c r="R182" s="29">
        <v>17362</v>
      </c>
      <c r="S182" s="42">
        <f t="shared" si="27"/>
        <v>7545917</v>
      </c>
      <c r="T182" s="31">
        <f t="shared" si="29"/>
        <v>434.62256652459394</v>
      </c>
      <c r="U182" s="52"/>
      <c r="V182" s="23"/>
      <c r="W182" s="63"/>
      <c r="X182" s="216">
        <v>12571.428571428571</v>
      </c>
      <c r="Y182" s="217">
        <v>17697.674418604653</v>
      </c>
      <c r="Z182" s="218">
        <v>17982.222222222223</v>
      </c>
      <c r="AA182" s="216">
        <v>18500</v>
      </c>
      <c r="AB182" s="217">
        <v>19625</v>
      </c>
      <c r="AC182" s="218">
        <v>20000</v>
      </c>
      <c r="AD182" s="236"/>
      <c r="AE182" s="234"/>
      <c r="AF182" s="235"/>
    </row>
    <row r="183" spans="1:32" ht="27" customHeight="1" thickTop="1" thickBot="1" x14ac:dyDescent="0.25">
      <c r="A183" s="16"/>
      <c r="B183" s="124" t="s">
        <v>131</v>
      </c>
      <c r="C183" s="124">
        <v>179</v>
      </c>
      <c r="D183" s="192" t="s">
        <v>296</v>
      </c>
      <c r="E183" s="193">
        <v>4</v>
      </c>
      <c r="F183" s="151">
        <v>20</v>
      </c>
      <c r="G183" s="207">
        <v>116</v>
      </c>
      <c r="H183" s="208">
        <v>1434240</v>
      </c>
      <c r="I183" s="147">
        <f t="shared" si="25"/>
        <v>12364.137931034482</v>
      </c>
      <c r="J183" s="207">
        <v>21696</v>
      </c>
      <c r="K183" s="208">
        <v>1434240</v>
      </c>
      <c r="L183" s="147">
        <f t="shared" si="26"/>
        <v>66.106194690265482</v>
      </c>
      <c r="M183" s="22"/>
      <c r="N183" s="26">
        <v>20</v>
      </c>
      <c r="O183" s="27">
        <v>107</v>
      </c>
      <c r="P183" s="28">
        <v>1593798</v>
      </c>
      <c r="Q183" s="31">
        <v>14895.308411214954</v>
      </c>
      <c r="R183" s="29">
        <v>8560</v>
      </c>
      <c r="S183" s="42">
        <f t="shared" si="27"/>
        <v>1593798</v>
      </c>
      <c r="T183" s="31">
        <f t="shared" si="29"/>
        <v>186.19135514018691</v>
      </c>
      <c r="U183" s="52"/>
      <c r="V183" s="23"/>
      <c r="W183" s="63"/>
      <c r="X183" s="216">
        <v>7051.2820512820517</v>
      </c>
      <c r="Y183" s="217">
        <v>5405.9829059829062</v>
      </c>
      <c r="Z183" s="218" t="s">
        <v>121</v>
      </c>
      <c r="AA183" s="216">
        <v>13454.545454545454</v>
      </c>
      <c r="AB183" s="217">
        <v>13909.09090909091</v>
      </c>
      <c r="AC183" s="218">
        <v>14363.636363636364</v>
      </c>
      <c r="AD183" s="233"/>
      <c r="AE183" s="234"/>
      <c r="AF183" s="235"/>
    </row>
    <row r="184" spans="1:32" ht="27" customHeight="1" thickTop="1" thickBot="1" x14ac:dyDescent="0.25">
      <c r="A184" s="16"/>
      <c r="B184" s="124" t="s">
        <v>131</v>
      </c>
      <c r="C184" s="124">
        <v>180</v>
      </c>
      <c r="D184" s="192" t="s">
        <v>297</v>
      </c>
      <c r="E184" s="193">
        <v>2</v>
      </c>
      <c r="F184" s="151">
        <v>24</v>
      </c>
      <c r="G184" s="207">
        <v>275</v>
      </c>
      <c r="H184" s="208">
        <v>5559374</v>
      </c>
      <c r="I184" s="147">
        <f t="shared" si="25"/>
        <v>20215.905454545453</v>
      </c>
      <c r="J184" s="207">
        <v>40504</v>
      </c>
      <c r="K184" s="208">
        <v>5559374</v>
      </c>
      <c r="L184" s="147">
        <f t="shared" si="26"/>
        <v>137.25493778392257</v>
      </c>
      <c r="M184" s="22"/>
      <c r="N184" s="26">
        <v>24</v>
      </c>
      <c r="O184" s="27">
        <v>338</v>
      </c>
      <c r="P184" s="28">
        <v>8785115</v>
      </c>
      <c r="Q184" s="31">
        <v>25991.464497041419</v>
      </c>
      <c r="R184" s="29">
        <v>20774</v>
      </c>
      <c r="S184" s="42">
        <f t="shared" si="27"/>
        <v>8785115</v>
      </c>
      <c r="T184" s="31">
        <f t="shared" si="29"/>
        <v>422.88991046500433</v>
      </c>
      <c r="U184" s="52"/>
      <c r="V184" s="23"/>
      <c r="W184" s="63"/>
      <c r="X184" s="216">
        <v>12252.42718446602</v>
      </c>
      <c r="Y184" s="217">
        <v>13478.571428571429</v>
      </c>
      <c r="Z184" s="218">
        <v>16113.492063492064</v>
      </c>
      <c r="AA184" s="216">
        <v>20655.172413793105</v>
      </c>
      <c r="AB184" s="217">
        <v>23550</v>
      </c>
      <c r="AC184" s="218">
        <v>25050</v>
      </c>
      <c r="AD184" s="236"/>
      <c r="AE184" s="234"/>
      <c r="AF184" s="237"/>
    </row>
    <row r="185" spans="1:32" ht="27" customHeight="1" thickTop="1" thickBot="1" x14ac:dyDescent="0.25">
      <c r="A185" s="16"/>
      <c r="B185" s="124" t="s">
        <v>131</v>
      </c>
      <c r="C185" s="124">
        <v>181</v>
      </c>
      <c r="D185" s="192" t="s">
        <v>298</v>
      </c>
      <c r="E185" s="193">
        <v>3</v>
      </c>
      <c r="F185" s="151">
        <v>14</v>
      </c>
      <c r="G185" s="207">
        <v>424</v>
      </c>
      <c r="H185" s="208">
        <v>3525370</v>
      </c>
      <c r="I185" s="147">
        <f t="shared" si="25"/>
        <v>8314.5518867924529</v>
      </c>
      <c r="J185" s="207">
        <v>16268.5</v>
      </c>
      <c r="K185" s="208">
        <v>3525370</v>
      </c>
      <c r="L185" s="147">
        <f t="shared" si="26"/>
        <v>216.6991425146756</v>
      </c>
      <c r="M185" s="22"/>
      <c r="N185" s="26">
        <v>20</v>
      </c>
      <c r="O185" s="27">
        <v>402</v>
      </c>
      <c r="P185" s="28">
        <v>3569735</v>
      </c>
      <c r="Q185" s="31">
        <v>8879.9378109452737</v>
      </c>
      <c r="R185" s="29">
        <v>15029</v>
      </c>
      <c r="S185" s="42">
        <f t="shared" si="27"/>
        <v>3569735</v>
      </c>
      <c r="T185" s="31">
        <f t="shared" si="29"/>
        <v>237.52312196420255</v>
      </c>
      <c r="U185" s="52"/>
      <c r="V185" s="23"/>
      <c r="W185" s="63"/>
      <c r="X185" s="216">
        <v>6279.4642857142853</v>
      </c>
      <c r="Y185" s="217">
        <v>9264.1190476190477</v>
      </c>
      <c r="Z185" s="218">
        <v>11241.261904761905</v>
      </c>
      <c r="AA185" s="216">
        <v>8523.8095238095229</v>
      </c>
      <c r="AB185" s="217">
        <v>8761.9047619047615</v>
      </c>
      <c r="AC185" s="218">
        <v>9000</v>
      </c>
      <c r="AD185" s="233"/>
      <c r="AE185" s="234"/>
      <c r="AF185" s="235"/>
    </row>
    <row r="186" spans="1:32" ht="27" customHeight="1" thickTop="1" thickBot="1" x14ac:dyDescent="0.25">
      <c r="A186" s="16"/>
      <c r="B186" s="124" t="s">
        <v>131</v>
      </c>
      <c r="C186" s="124">
        <v>182</v>
      </c>
      <c r="D186" s="192" t="s">
        <v>55</v>
      </c>
      <c r="E186" s="193">
        <v>4</v>
      </c>
      <c r="F186" s="151">
        <v>20</v>
      </c>
      <c r="G186" s="207">
        <v>219</v>
      </c>
      <c r="H186" s="208">
        <v>4488614</v>
      </c>
      <c r="I186" s="147">
        <f t="shared" si="25"/>
        <v>20495.954337899544</v>
      </c>
      <c r="J186" s="207">
        <v>10489.5</v>
      </c>
      <c r="K186" s="208">
        <v>4488614</v>
      </c>
      <c r="L186" s="147">
        <f t="shared" si="26"/>
        <v>427.91496258162925</v>
      </c>
      <c r="M186" s="22"/>
      <c r="N186" s="26">
        <v>20</v>
      </c>
      <c r="O186" s="27">
        <v>266</v>
      </c>
      <c r="P186" s="28">
        <v>6601260</v>
      </c>
      <c r="Q186" s="31">
        <v>24816.766917293233</v>
      </c>
      <c r="R186" s="29">
        <v>13081</v>
      </c>
      <c r="S186" s="42">
        <f t="shared" si="27"/>
        <v>6601260</v>
      </c>
      <c r="T186" s="31">
        <f t="shared" si="29"/>
        <v>504.64490482379023</v>
      </c>
      <c r="U186" s="52"/>
      <c r="V186" s="23"/>
      <c r="W186" s="63"/>
      <c r="X186" s="216">
        <v>12903.225806451614</v>
      </c>
      <c r="Y186" s="217">
        <v>15000</v>
      </c>
      <c r="Z186" s="218">
        <v>15625</v>
      </c>
      <c r="AA186" s="216">
        <v>20909.090909090908</v>
      </c>
      <c r="AB186" s="217">
        <v>21266.968325791855</v>
      </c>
      <c r="AC186" s="218">
        <v>21621.62162162162</v>
      </c>
      <c r="AD186" s="236"/>
      <c r="AE186" s="234"/>
      <c r="AF186" s="237"/>
    </row>
    <row r="187" spans="1:32" ht="27" customHeight="1" thickTop="1" thickBot="1" x14ac:dyDescent="0.25">
      <c r="A187" s="16"/>
      <c r="B187" s="124" t="s">
        <v>131</v>
      </c>
      <c r="C187" s="124">
        <v>183</v>
      </c>
      <c r="D187" s="192" t="s">
        <v>299</v>
      </c>
      <c r="E187" s="193">
        <v>4</v>
      </c>
      <c r="F187" s="151">
        <v>20</v>
      </c>
      <c r="G187" s="207">
        <v>185</v>
      </c>
      <c r="H187" s="208">
        <v>1775231</v>
      </c>
      <c r="I187" s="147">
        <f t="shared" si="25"/>
        <v>9595.8432432432437</v>
      </c>
      <c r="J187" s="207">
        <v>16485</v>
      </c>
      <c r="K187" s="208">
        <v>1775231</v>
      </c>
      <c r="L187" s="147">
        <f t="shared" si="26"/>
        <v>107.68765544434335</v>
      </c>
      <c r="M187" s="22"/>
      <c r="N187" s="26">
        <v>20</v>
      </c>
      <c r="O187" s="27">
        <v>218</v>
      </c>
      <c r="P187" s="28">
        <v>2121025</v>
      </c>
      <c r="Q187" s="31">
        <v>9729.4724770642206</v>
      </c>
      <c r="R187" s="29">
        <v>18410</v>
      </c>
      <c r="S187" s="42">
        <f t="shared" si="27"/>
        <v>2121025</v>
      </c>
      <c r="T187" s="31">
        <f t="shared" si="29"/>
        <v>115.21048343291689</v>
      </c>
      <c r="U187" s="52"/>
      <c r="V187" s="23"/>
      <c r="W187" s="63"/>
      <c r="X187" s="216">
        <v>11169.846153846154</v>
      </c>
      <c r="Y187" s="217">
        <v>12564.102564102564</v>
      </c>
      <c r="Z187" s="218">
        <v>12797.619047619048</v>
      </c>
      <c r="AA187" s="216">
        <v>10000</v>
      </c>
      <c r="AB187" s="217">
        <v>10250</v>
      </c>
      <c r="AC187" s="218">
        <v>10318.181818181818</v>
      </c>
      <c r="AD187" s="233"/>
      <c r="AE187" s="234"/>
      <c r="AF187" s="235"/>
    </row>
    <row r="188" spans="1:32" ht="27" customHeight="1" thickTop="1" thickBot="1" x14ac:dyDescent="0.25">
      <c r="A188" s="16"/>
      <c r="B188" s="124" t="s">
        <v>131</v>
      </c>
      <c r="C188" s="124">
        <v>184</v>
      </c>
      <c r="D188" s="192" t="s">
        <v>300</v>
      </c>
      <c r="E188" s="193">
        <v>2</v>
      </c>
      <c r="F188" s="151">
        <v>20</v>
      </c>
      <c r="G188" s="207">
        <v>287</v>
      </c>
      <c r="H188" s="208">
        <v>4405440</v>
      </c>
      <c r="I188" s="147">
        <f t="shared" si="25"/>
        <v>15349.965156794426</v>
      </c>
      <c r="J188" s="207">
        <v>11993</v>
      </c>
      <c r="K188" s="208">
        <v>4405440</v>
      </c>
      <c r="L188" s="147">
        <f t="shared" si="26"/>
        <v>367.33427832902527</v>
      </c>
      <c r="M188" s="22"/>
      <c r="N188" s="26">
        <v>20</v>
      </c>
      <c r="O188" s="27">
        <v>281</v>
      </c>
      <c r="P188" s="28">
        <v>4094290</v>
      </c>
      <c r="Q188" s="31">
        <v>14570.427046263345</v>
      </c>
      <c r="R188" s="29">
        <v>11277</v>
      </c>
      <c r="S188" s="42">
        <f t="shared" si="27"/>
        <v>4094290</v>
      </c>
      <c r="T188" s="31">
        <f t="shared" si="29"/>
        <v>363.06553161301764</v>
      </c>
      <c r="U188" s="52"/>
      <c r="V188" s="23"/>
      <c r="W188" s="63"/>
      <c r="X188" s="216">
        <v>7244.8979591836733</v>
      </c>
      <c r="Y188" s="217">
        <v>10869.565217391304</v>
      </c>
      <c r="Z188" s="218">
        <v>11250</v>
      </c>
      <c r="AA188" s="216">
        <v>16000.666666666666</v>
      </c>
      <c r="AB188" s="217">
        <v>16490</v>
      </c>
      <c r="AC188" s="218">
        <v>17000</v>
      </c>
      <c r="AD188" s="236"/>
      <c r="AE188" s="234"/>
      <c r="AF188" s="237"/>
    </row>
    <row r="189" spans="1:32" ht="27" customHeight="1" thickTop="1" thickBot="1" x14ac:dyDescent="0.25">
      <c r="A189" s="16"/>
      <c r="B189" s="124" t="s">
        <v>131</v>
      </c>
      <c r="C189" s="124">
        <v>185</v>
      </c>
      <c r="D189" s="192" t="s">
        <v>301</v>
      </c>
      <c r="E189" s="193">
        <v>2</v>
      </c>
      <c r="F189" s="151">
        <v>10</v>
      </c>
      <c r="G189" s="207">
        <v>98</v>
      </c>
      <c r="H189" s="208">
        <v>1685100</v>
      </c>
      <c r="I189" s="147">
        <f t="shared" si="25"/>
        <v>17194.897959183672</v>
      </c>
      <c r="J189" s="207">
        <v>9015.5</v>
      </c>
      <c r="K189" s="208">
        <v>1685100</v>
      </c>
      <c r="L189" s="147">
        <f t="shared" si="26"/>
        <v>186.91143031445844</v>
      </c>
      <c r="M189" s="22"/>
      <c r="N189" s="26">
        <v>10</v>
      </c>
      <c r="O189" s="27">
        <v>114</v>
      </c>
      <c r="P189" s="28">
        <v>1912050</v>
      </c>
      <c r="Q189" s="31">
        <v>16772.36842105263</v>
      </c>
      <c r="R189" s="29">
        <v>10622.5</v>
      </c>
      <c r="S189" s="42">
        <f t="shared" si="27"/>
        <v>1912050</v>
      </c>
      <c r="T189" s="31">
        <f t="shared" si="29"/>
        <v>180</v>
      </c>
      <c r="U189" s="52"/>
      <c r="V189" s="23"/>
      <c r="W189" s="63"/>
      <c r="X189" s="216">
        <v>18260.231481481482</v>
      </c>
      <c r="Y189" s="217">
        <v>19093.564814814814</v>
      </c>
      <c r="Z189" s="218">
        <v>20496.666666666668</v>
      </c>
      <c r="AA189" s="216">
        <v>17250</v>
      </c>
      <c r="AB189" s="217">
        <v>17375</v>
      </c>
      <c r="AC189" s="218">
        <v>17500</v>
      </c>
      <c r="AD189" s="236"/>
      <c r="AE189" s="234"/>
      <c r="AF189" s="235"/>
    </row>
    <row r="190" spans="1:32" ht="27" customHeight="1" thickTop="1" thickBot="1" x14ac:dyDescent="0.25">
      <c r="A190" s="16"/>
      <c r="B190" s="124" t="s">
        <v>131</v>
      </c>
      <c r="C190" s="124">
        <v>186</v>
      </c>
      <c r="D190" s="192" t="s">
        <v>498</v>
      </c>
      <c r="E190" s="193">
        <v>2</v>
      </c>
      <c r="F190" s="151">
        <v>10</v>
      </c>
      <c r="G190" s="207">
        <v>132</v>
      </c>
      <c r="H190" s="208">
        <v>446000</v>
      </c>
      <c r="I190" s="147">
        <f t="shared" si="25"/>
        <v>3378.787878787879</v>
      </c>
      <c r="J190" s="207">
        <v>6536</v>
      </c>
      <c r="K190" s="208">
        <v>446000</v>
      </c>
      <c r="L190" s="147">
        <f t="shared" si="26"/>
        <v>68.237454100367202</v>
      </c>
      <c r="M190" s="22"/>
      <c r="N190" s="26"/>
      <c r="O190" s="27"/>
      <c r="P190" s="28"/>
      <c r="Q190" s="31"/>
      <c r="R190" s="29"/>
      <c r="S190" s="42"/>
      <c r="T190" s="31"/>
      <c r="U190" s="52"/>
      <c r="V190" s="23"/>
      <c r="W190" s="287" t="s">
        <v>499</v>
      </c>
      <c r="X190" s="216">
        <v>4357.1428571428569</v>
      </c>
      <c r="Y190" s="217">
        <v>5285.7142857142853</v>
      </c>
      <c r="Z190" s="218">
        <v>8035.7142857142853</v>
      </c>
      <c r="AA190" s="216" t="s">
        <v>425</v>
      </c>
      <c r="AB190" s="217" t="s">
        <v>425</v>
      </c>
      <c r="AC190" s="218" t="s">
        <v>425</v>
      </c>
      <c r="AD190" s="233"/>
      <c r="AE190" s="234"/>
      <c r="AF190" s="235"/>
    </row>
    <row r="191" spans="1:32" ht="27" customHeight="1" thickTop="1" thickBot="1" x14ac:dyDescent="0.25">
      <c r="A191" s="16"/>
      <c r="B191" s="124" t="s">
        <v>131</v>
      </c>
      <c r="C191" s="124">
        <v>187</v>
      </c>
      <c r="D191" s="192" t="s">
        <v>500</v>
      </c>
      <c r="E191" s="193">
        <v>2</v>
      </c>
      <c r="F191" s="151">
        <v>20</v>
      </c>
      <c r="G191" s="207">
        <v>208</v>
      </c>
      <c r="H191" s="208">
        <v>2185700</v>
      </c>
      <c r="I191" s="147">
        <f t="shared" si="25"/>
        <v>10508.173076923076</v>
      </c>
      <c r="J191" s="207">
        <v>10943.5</v>
      </c>
      <c r="K191" s="208">
        <v>2185700</v>
      </c>
      <c r="L191" s="147">
        <f t="shared" si="26"/>
        <v>199.72586466852471</v>
      </c>
      <c r="M191" s="22"/>
      <c r="N191" s="26"/>
      <c r="O191" s="27"/>
      <c r="P191" s="28"/>
      <c r="Q191" s="31"/>
      <c r="R191" s="29"/>
      <c r="S191" s="42"/>
      <c r="T191" s="31"/>
      <c r="U191" s="52"/>
      <c r="V191" s="23"/>
      <c r="W191" s="63"/>
      <c r="X191" s="216">
        <v>11727.272727272728</v>
      </c>
      <c r="Y191" s="217">
        <v>11793.103448275862</v>
      </c>
      <c r="Z191" s="218">
        <v>13426.666666666666</v>
      </c>
      <c r="AA191" s="216">
        <v>18083.333333333332</v>
      </c>
      <c r="AB191" s="217">
        <v>18600</v>
      </c>
      <c r="AC191" s="218">
        <v>18867.924528301886</v>
      </c>
      <c r="AD191" s="236"/>
      <c r="AE191" s="234"/>
      <c r="AF191" s="237"/>
    </row>
    <row r="192" spans="1:32" ht="27" customHeight="1" thickTop="1" thickBot="1" x14ac:dyDescent="0.25">
      <c r="A192" s="16"/>
      <c r="B192" s="124" t="s">
        <v>131</v>
      </c>
      <c r="C192" s="124">
        <v>188</v>
      </c>
      <c r="D192" s="192" t="s">
        <v>501</v>
      </c>
      <c r="E192" s="193">
        <v>2</v>
      </c>
      <c r="F192" s="151">
        <v>20</v>
      </c>
      <c r="G192" s="207">
        <v>384</v>
      </c>
      <c r="H192" s="208">
        <v>1925107</v>
      </c>
      <c r="I192" s="147">
        <f t="shared" si="25"/>
        <v>5013.299479166667</v>
      </c>
      <c r="J192" s="207">
        <v>8789</v>
      </c>
      <c r="K192" s="208">
        <v>1925107</v>
      </c>
      <c r="L192" s="147">
        <f t="shared" si="26"/>
        <v>219.03595403345091</v>
      </c>
      <c r="M192" s="22"/>
      <c r="N192" s="26"/>
      <c r="O192" s="27"/>
      <c r="P192" s="28"/>
      <c r="Q192" s="31"/>
      <c r="R192" s="29"/>
      <c r="S192" s="42"/>
      <c r="T192" s="31"/>
      <c r="U192" s="52"/>
      <c r="V192" s="23"/>
      <c r="W192" s="287" t="s">
        <v>502</v>
      </c>
      <c r="X192" s="216">
        <v>4269.6629213483147</v>
      </c>
      <c r="Y192" s="217">
        <v>5511.9047619047615</v>
      </c>
      <c r="Z192" s="218">
        <v>5714.2857142857147</v>
      </c>
      <c r="AA192" s="216">
        <v>6000</v>
      </c>
      <c r="AB192" s="217">
        <v>8000</v>
      </c>
      <c r="AC192" s="218">
        <v>10000</v>
      </c>
      <c r="AD192" s="233"/>
      <c r="AE192" s="234"/>
      <c r="AF192" s="235"/>
    </row>
    <row r="193" spans="1:32" ht="27" customHeight="1" thickTop="1" thickBot="1" x14ac:dyDescent="0.25">
      <c r="A193" s="16"/>
      <c r="B193" s="124" t="s">
        <v>131</v>
      </c>
      <c r="C193" s="124">
        <v>189</v>
      </c>
      <c r="D193" s="192" t="s">
        <v>302</v>
      </c>
      <c r="E193" s="193">
        <v>4</v>
      </c>
      <c r="F193" s="151">
        <v>20</v>
      </c>
      <c r="G193" s="207">
        <v>132</v>
      </c>
      <c r="H193" s="208">
        <v>947012</v>
      </c>
      <c r="I193" s="147">
        <f t="shared" si="25"/>
        <v>7174.333333333333</v>
      </c>
      <c r="J193" s="207">
        <v>8448</v>
      </c>
      <c r="K193" s="208">
        <v>947012</v>
      </c>
      <c r="L193" s="147">
        <f t="shared" si="26"/>
        <v>112.09895833333333</v>
      </c>
      <c r="M193" s="22"/>
      <c r="N193" s="26">
        <v>20</v>
      </c>
      <c r="O193" s="27">
        <v>132</v>
      </c>
      <c r="P193" s="28">
        <v>754050</v>
      </c>
      <c r="Q193" s="31">
        <v>5712.5</v>
      </c>
      <c r="R193" s="29">
        <v>13200</v>
      </c>
      <c r="S193" s="42">
        <f t="shared" si="27"/>
        <v>754050</v>
      </c>
      <c r="T193" s="31">
        <f t="shared" si="29"/>
        <v>57.125</v>
      </c>
      <c r="U193" s="52"/>
      <c r="V193" s="23"/>
      <c r="W193" s="63"/>
      <c r="X193" s="216">
        <v>5000</v>
      </c>
      <c r="Y193" s="217">
        <v>6571</v>
      </c>
      <c r="Z193" s="218">
        <v>7360</v>
      </c>
      <c r="AA193" s="216">
        <v>8636.363636363636</v>
      </c>
      <c r="AB193" s="217">
        <v>10606.060606060606</v>
      </c>
      <c r="AC193" s="218">
        <v>12878.787878787878</v>
      </c>
      <c r="AD193" s="236"/>
      <c r="AE193" s="234"/>
      <c r="AF193" s="237"/>
    </row>
    <row r="194" spans="1:32" ht="27" customHeight="1" thickTop="1" thickBot="1" x14ac:dyDescent="0.25">
      <c r="A194" s="16"/>
      <c r="B194" s="124" t="s">
        <v>131</v>
      </c>
      <c r="C194" s="124">
        <v>190</v>
      </c>
      <c r="D194" s="195" t="s">
        <v>503</v>
      </c>
      <c r="E194" s="193">
        <v>2</v>
      </c>
      <c r="F194" s="151"/>
      <c r="G194" s="207"/>
      <c r="H194" s="208"/>
      <c r="I194" s="147"/>
      <c r="J194" s="207"/>
      <c r="K194" s="208"/>
      <c r="L194" s="147"/>
      <c r="M194" s="22"/>
      <c r="N194" s="26">
        <v>14</v>
      </c>
      <c r="O194" s="27">
        <v>76</v>
      </c>
      <c r="P194" s="28">
        <v>-1178741</v>
      </c>
      <c r="Q194" s="31">
        <v>0</v>
      </c>
      <c r="R194" s="29">
        <v>304</v>
      </c>
      <c r="S194" s="42">
        <v>-1178741</v>
      </c>
      <c r="T194" s="31">
        <v>0</v>
      </c>
      <c r="U194" s="52"/>
      <c r="V194" s="23"/>
      <c r="W194" s="63"/>
      <c r="X194" s="219"/>
      <c r="Y194" s="220"/>
      <c r="Z194" s="221"/>
      <c r="AA194" s="216">
        <v>4160.7142857142853</v>
      </c>
      <c r="AB194" s="217">
        <v>7767.8571428571431</v>
      </c>
      <c r="AC194" s="218">
        <v>12333.333333333334</v>
      </c>
      <c r="AD194" s="236" t="s">
        <v>434</v>
      </c>
      <c r="AE194" s="234"/>
      <c r="AF194" s="237"/>
    </row>
    <row r="195" spans="1:32" ht="27" customHeight="1" thickTop="1" thickBot="1" x14ac:dyDescent="0.25">
      <c r="A195" s="16"/>
      <c r="B195" s="124" t="s">
        <v>131</v>
      </c>
      <c r="C195" s="124">
        <v>191</v>
      </c>
      <c r="D195" s="195" t="s">
        <v>303</v>
      </c>
      <c r="E195" s="193">
        <v>5</v>
      </c>
      <c r="F195" s="151">
        <v>20</v>
      </c>
      <c r="G195" s="207">
        <v>250</v>
      </c>
      <c r="H195" s="208">
        <v>4727570</v>
      </c>
      <c r="I195" s="147">
        <f>IF(AND(G195&gt;0,H195&gt;0),H195/G195,0)</f>
        <v>18910.28</v>
      </c>
      <c r="J195" s="207">
        <v>21061</v>
      </c>
      <c r="K195" s="208">
        <v>4727570</v>
      </c>
      <c r="L195" s="147">
        <f>IF(AND(J195&gt;0,K195&gt;0),K195/J195,0)</f>
        <v>224.47034803665542</v>
      </c>
      <c r="M195" s="22"/>
      <c r="N195" s="26">
        <v>20</v>
      </c>
      <c r="O195" s="27">
        <v>246</v>
      </c>
      <c r="P195" s="28">
        <v>5130560</v>
      </c>
      <c r="Q195" s="31">
        <v>20855.934959349594</v>
      </c>
      <c r="R195" s="29">
        <v>22914</v>
      </c>
      <c r="S195" s="42">
        <f>P195</f>
        <v>5130560</v>
      </c>
      <c r="T195" s="31">
        <f>IF(AND(R195&gt;0,S195&gt;0),S195/R195,0)</f>
        <v>223.90503622239677</v>
      </c>
      <c r="U195" s="52"/>
      <c r="V195" s="23"/>
      <c r="W195" s="63"/>
      <c r="X195" s="216">
        <v>14841.239285714286</v>
      </c>
      <c r="Y195" s="217">
        <v>20666.666666666668</v>
      </c>
      <c r="Z195" s="218">
        <v>21345.833333333332</v>
      </c>
      <c r="AA195" s="216">
        <v>19107.142857142859</v>
      </c>
      <c r="AB195" s="217">
        <v>19166.666666666668</v>
      </c>
      <c r="AC195" s="218">
        <v>20000</v>
      </c>
      <c r="AD195" s="233" t="s">
        <v>434</v>
      </c>
      <c r="AE195" s="234"/>
      <c r="AF195" s="235"/>
    </row>
    <row r="196" spans="1:32" ht="27" customHeight="1" thickTop="1" thickBot="1" x14ac:dyDescent="0.25">
      <c r="A196" s="16"/>
      <c r="B196" s="124" t="s">
        <v>131</v>
      </c>
      <c r="C196" s="124">
        <v>192</v>
      </c>
      <c r="D196" s="192" t="s">
        <v>304</v>
      </c>
      <c r="E196" s="193">
        <v>5</v>
      </c>
      <c r="F196" s="151">
        <v>30</v>
      </c>
      <c r="G196" s="207">
        <v>294</v>
      </c>
      <c r="H196" s="208">
        <v>3121006</v>
      </c>
      <c r="I196" s="147">
        <f>IF(AND(G196&gt;0,H196&gt;0),H196/G196,0)</f>
        <v>10615.666666666666</v>
      </c>
      <c r="J196" s="207">
        <v>27550</v>
      </c>
      <c r="K196" s="208">
        <v>3121006</v>
      </c>
      <c r="L196" s="147">
        <f>IF(AND(J196&gt;0,K196&gt;0),K196/J196,0)</f>
        <v>113.28515426497277</v>
      </c>
      <c r="M196" s="22"/>
      <c r="N196" s="26">
        <v>30</v>
      </c>
      <c r="O196" s="27">
        <v>379</v>
      </c>
      <c r="P196" s="28">
        <v>3909910</v>
      </c>
      <c r="Q196" s="31">
        <v>10316.385224274407</v>
      </c>
      <c r="R196" s="29">
        <v>35056</v>
      </c>
      <c r="S196" s="42">
        <f>P196</f>
        <v>3909910</v>
      </c>
      <c r="T196" s="31">
        <f>IF(AND(R196&gt;0,S196&gt;0),S196/R196,0)</f>
        <v>111.53326106800547</v>
      </c>
      <c r="U196" s="52"/>
      <c r="V196" s="23"/>
      <c r="W196" s="63"/>
      <c r="X196" s="216">
        <v>13320</v>
      </c>
      <c r="Y196" s="217">
        <v>12142.857142857143</v>
      </c>
      <c r="Z196" s="218">
        <v>12068.965517241379</v>
      </c>
      <c r="AA196" s="216">
        <v>11000</v>
      </c>
      <c r="AB196" s="217">
        <v>12000</v>
      </c>
      <c r="AC196" s="218">
        <v>13000</v>
      </c>
      <c r="AD196" s="236"/>
      <c r="AE196" s="234"/>
      <c r="AF196" s="237"/>
    </row>
    <row r="197" spans="1:32" ht="27" customHeight="1" thickTop="1" thickBot="1" x14ac:dyDescent="0.25">
      <c r="A197" s="16"/>
      <c r="B197" s="124" t="s">
        <v>131</v>
      </c>
      <c r="C197" s="124">
        <v>193</v>
      </c>
      <c r="D197" s="192" t="s">
        <v>305</v>
      </c>
      <c r="E197" s="193">
        <v>6</v>
      </c>
      <c r="F197" s="151">
        <v>20</v>
      </c>
      <c r="G197" s="207">
        <v>249</v>
      </c>
      <c r="H197" s="208">
        <v>3361702</v>
      </c>
      <c r="I197" s="147">
        <f>IF(AND(G197&gt;0,H197&gt;0),H197/G197,0)</f>
        <v>13500.811244979919</v>
      </c>
      <c r="J197" s="207">
        <v>20907</v>
      </c>
      <c r="K197" s="208">
        <v>3361702</v>
      </c>
      <c r="L197" s="147">
        <f>IF(AND(J197&gt;0,K197&gt;0),K197/J197,0)</f>
        <v>160.79313148706174</v>
      </c>
      <c r="M197" s="22"/>
      <c r="N197" s="26">
        <v>20</v>
      </c>
      <c r="O197" s="27">
        <v>230</v>
      </c>
      <c r="P197" s="28">
        <v>3654787</v>
      </c>
      <c r="Q197" s="31">
        <v>15890.378260869566</v>
      </c>
      <c r="R197" s="29">
        <v>20803</v>
      </c>
      <c r="S197" s="42">
        <f>P197</f>
        <v>3654787</v>
      </c>
      <c r="T197" s="31">
        <f>IF(AND(R197&gt;0,S197&gt;0),S197/R197,0)</f>
        <v>175.68557419602942</v>
      </c>
      <c r="U197" s="52"/>
      <c r="V197" s="23"/>
      <c r="W197" s="63"/>
      <c r="X197" s="216">
        <v>13472</v>
      </c>
      <c r="Y197" s="217">
        <v>13659</v>
      </c>
      <c r="Z197" s="218">
        <v>13994</v>
      </c>
      <c r="AA197" s="216">
        <v>15370.833333333334</v>
      </c>
      <c r="AB197" s="217">
        <v>16629.166666666668</v>
      </c>
      <c r="AC197" s="218">
        <v>17995.833333333332</v>
      </c>
      <c r="AD197" s="233"/>
      <c r="AE197" s="234"/>
      <c r="AF197" s="235"/>
    </row>
    <row r="198" spans="1:32" ht="27" customHeight="1" thickTop="1" thickBot="1" x14ac:dyDescent="0.25">
      <c r="A198" s="16"/>
      <c r="B198" s="124" t="s">
        <v>131</v>
      </c>
      <c r="C198" s="124">
        <v>194</v>
      </c>
      <c r="D198" s="195" t="s">
        <v>504</v>
      </c>
      <c r="E198" s="193">
        <v>5</v>
      </c>
      <c r="F198" s="296"/>
      <c r="G198" s="297"/>
      <c r="H198" s="287"/>
      <c r="I198" s="292"/>
      <c r="J198" s="297"/>
      <c r="K198" s="287"/>
      <c r="L198" s="292"/>
      <c r="M198" s="22"/>
      <c r="N198" s="26">
        <v>20</v>
      </c>
      <c r="O198" s="27"/>
      <c r="P198" s="28"/>
      <c r="Q198" s="31">
        <v>0</v>
      </c>
      <c r="R198" s="29"/>
      <c r="S198" s="42">
        <v>0</v>
      </c>
      <c r="T198" s="31">
        <v>0</v>
      </c>
      <c r="U198" s="52"/>
      <c r="V198" s="23"/>
      <c r="W198" s="63">
        <v>43556</v>
      </c>
      <c r="X198" s="293"/>
      <c r="Y198" s="294"/>
      <c r="Z198" s="295"/>
      <c r="AA198" s="293">
        <v>18000</v>
      </c>
      <c r="AB198" s="294">
        <v>19000</v>
      </c>
      <c r="AC198" s="295">
        <v>20000</v>
      </c>
      <c r="AD198" s="236"/>
      <c r="AE198" s="234"/>
      <c r="AF198" s="237"/>
    </row>
    <row r="199" spans="1:32" ht="27" customHeight="1" thickTop="1" thickBot="1" x14ac:dyDescent="0.25">
      <c r="A199" s="16"/>
      <c r="B199" s="124" t="s">
        <v>131</v>
      </c>
      <c r="C199" s="124">
        <v>195</v>
      </c>
      <c r="D199" s="192" t="s">
        <v>306</v>
      </c>
      <c r="E199" s="193">
        <v>5</v>
      </c>
      <c r="F199" s="151">
        <v>20</v>
      </c>
      <c r="G199" s="207">
        <v>213</v>
      </c>
      <c r="H199" s="208">
        <v>5949450</v>
      </c>
      <c r="I199" s="147">
        <f t="shared" ref="I199:I214" si="30">IF(AND(G199&gt;0,H199&gt;0),H199/G199,0)</f>
        <v>27931.690140845072</v>
      </c>
      <c r="J199" s="207">
        <v>16440</v>
      </c>
      <c r="K199" s="208">
        <v>5949450</v>
      </c>
      <c r="L199" s="147">
        <f t="shared" ref="L199:L214" si="31">IF(AND(J199&gt;0,K199&gt;0),K199/J199,0)</f>
        <v>361.88868613138686</v>
      </c>
      <c r="M199" s="22"/>
      <c r="N199" s="26">
        <v>20</v>
      </c>
      <c r="O199" s="27">
        <v>203</v>
      </c>
      <c r="P199" s="28">
        <v>6895365</v>
      </c>
      <c r="Q199" s="31">
        <v>33967.315270935964</v>
      </c>
      <c r="R199" s="29">
        <v>16379</v>
      </c>
      <c r="S199" s="42">
        <f t="shared" ref="S199:S214" si="32">P199</f>
        <v>6895365</v>
      </c>
      <c r="T199" s="31">
        <f t="shared" ref="T199:T214" si="33">IF(AND(R199&gt;0,S199&gt;0),S199/R199,0)</f>
        <v>420.98815556505281</v>
      </c>
      <c r="U199" s="52"/>
      <c r="V199" s="23"/>
      <c r="W199" s="63"/>
      <c r="X199" s="222">
        <v>24468.08510638298</v>
      </c>
      <c r="Y199" s="223">
        <v>22666.666666666668</v>
      </c>
      <c r="Z199" s="224">
        <v>24000</v>
      </c>
      <c r="AA199" s="216">
        <v>28169.014084507042</v>
      </c>
      <c r="AB199" s="217">
        <v>29577.464788732395</v>
      </c>
      <c r="AC199" s="218">
        <v>30516.431924882629</v>
      </c>
      <c r="AD199" s="236" t="s">
        <v>434</v>
      </c>
      <c r="AE199" s="234"/>
      <c r="AF199" s="235"/>
    </row>
    <row r="200" spans="1:32" ht="27" customHeight="1" thickTop="1" thickBot="1" x14ac:dyDescent="0.25">
      <c r="A200" s="16"/>
      <c r="B200" s="124" t="s">
        <v>131</v>
      </c>
      <c r="C200" s="124">
        <v>196</v>
      </c>
      <c r="D200" s="192" t="s">
        <v>307</v>
      </c>
      <c r="E200" s="193">
        <v>4</v>
      </c>
      <c r="F200" s="151">
        <v>20</v>
      </c>
      <c r="G200" s="207">
        <v>248</v>
      </c>
      <c r="H200" s="208">
        <v>2825800</v>
      </c>
      <c r="I200" s="147">
        <f t="shared" si="30"/>
        <v>11394.354838709678</v>
      </c>
      <c r="J200" s="207">
        <v>33354</v>
      </c>
      <c r="K200" s="208">
        <v>2825800</v>
      </c>
      <c r="L200" s="147">
        <f t="shared" si="31"/>
        <v>84.721472686934106</v>
      </c>
      <c r="M200" s="22"/>
      <c r="N200" s="26">
        <v>20</v>
      </c>
      <c r="O200" s="27">
        <v>248</v>
      </c>
      <c r="P200" s="28">
        <v>2835200</v>
      </c>
      <c r="Q200" s="31">
        <v>11432.258064516129</v>
      </c>
      <c r="R200" s="29">
        <v>31507</v>
      </c>
      <c r="S200" s="42">
        <f t="shared" si="32"/>
        <v>2835200</v>
      </c>
      <c r="T200" s="31">
        <f t="shared" si="33"/>
        <v>89.986352239184939</v>
      </c>
      <c r="U200" s="52"/>
      <c r="V200" s="23"/>
      <c r="W200" s="63"/>
      <c r="X200" s="222">
        <v>10000</v>
      </c>
      <c r="Y200" s="223">
        <v>8880</v>
      </c>
      <c r="Z200" s="224">
        <v>9728.4</v>
      </c>
      <c r="AA200" s="216">
        <v>12500</v>
      </c>
      <c r="AB200" s="217">
        <v>13500</v>
      </c>
      <c r="AC200" s="218">
        <v>14000</v>
      </c>
      <c r="AD200" s="233"/>
      <c r="AE200" s="234"/>
      <c r="AF200" s="235"/>
    </row>
    <row r="201" spans="1:32" ht="27" customHeight="1" thickTop="1" thickBot="1" x14ac:dyDescent="0.25">
      <c r="A201" s="16"/>
      <c r="B201" s="124" t="s">
        <v>131</v>
      </c>
      <c r="C201" s="124">
        <v>197</v>
      </c>
      <c r="D201" s="192" t="s">
        <v>308</v>
      </c>
      <c r="E201" s="193">
        <v>2</v>
      </c>
      <c r="F201" s="151">
        <v>10</v>
      </c>
      <c r="G201" s="207">
        <v>65</v>
      </c>
      <c r="H201" s="208">
        <v>170651</v>
      </c>
      <c r="I201" s="147">
        <f t="shared" si="30"/>
        <v>2625.4</v>
      </c>
      <c r="J201" s="207">
        <v>2929.5</v>
      </c>
      <c r="K201" s="208">
        <v>170651</v>
      </c>
      <c r="L201" s="147">
        <f t="shared" si="31"/>
        <v>58.252602833247991</v>
      </c>
      <c r="M201" s="22"/>
      <c r="N201" s="26">
        <v>10</v>
      </c>
      <c r="O201" s="27">
        <v>55</v>
      </c>
      <c r="P201" s="28">
        <v>209183</v>
      </c>
      <c r="Q201" s="31">
        <v>3803.3272727272729</v>
      </c>
      <c r="R201" s="29">
        <v>1960.96</v>
      </c>
      <c r="S201" s="42">
        <f t="shared" si="32"/>
        <v>209183</v>
      </c>
      <c r="T201" s="31">
        <f t="shared" si="33"/>
        <v>106.67377203002611</v>
      </c>
      <c r="U201" s="52"/>
      <c r="V201" s="23"/>
      <c r="W201" s="63"/>
      <c r="X201" s="222">
        <v>5125</v>
      </c>
      <c r="Y201" s="223">
        <v>6898.1481481481478</v>
      </c>
      <c r="Z201" s="224">
        <v>6944.4444444444443</v>
      </c>
      <c r="AA201" s="216">
        <v>2940.2985074626868</v>
      </c>
      <c r="AB201" s="217">
        <v>3942.8571428571427</v>
      </c>
      <c r="AC201" s="218">
        <v>5000</v>
      </c>
      <c r="AD201" s="236"/>
      <c r="AE201" s="234"/>
      <c r="AF201" s="237"/>
    </row>
    <row r="202" spans="1:32" ht="27" customHeight="1" thickTop="1" thickBot="1" x14ac:dyDescent="0.25">
      <c r="A202" s="16"/>
      <c r="B202" s="124" t="s">
        <v>131</v>
      </c>
      <c r="C202" s="124">
        <v>198</v>
      </c>
      <c r="D202" s="192" t="s">
        <v>309</v>
      </c>
      <c r="E202" s="193">
        <v>2</v>
      </c>
      <c r="F202" s="151">
        <v>30</v>
      </c>
      <c r="G202" s="207">
        <v>545</v>
      </c>
      <c r="H202" s="208">
        <v>4134520</v>
      </c>
      <c r="I202" s="147">
        <f t="shared" si="30"/>
        <v>7586.2752293577978</v>
      </c>
      <c r="J202" s="207">
        <v>20130</v>
      </c>
      <c r="K202" s="208">
        <v>4134520</v>
      </c>
      <c r="L202" s="147">
        <f t="shared" si="31"/>
        <v>205.39095876800795</v>
      </c>
      <c r="M202" s="22"/>
      <c r="N202" s="26">
        <v>34</v>
      </c>
      <c r="O202" s="27">
        <v>636</v>
      </c>
      <c r="P202" s="28">
        <v>6788277</v>
      </c>
      <c r="Q202" s="31">
        <v>10673.391509433963</v>
      </c>
      <c r="R202" s="29">
        <v>22914</v>
      </c>
      <c r="S202" s="42">
        <f t="shared" si="32"/>
        <v>6788277</v>
      </c>
      <c r="T202" s="31">
        <f t="shared" si="33"/>
        <v>296.2501963864886</v>
      </c>
      <c r="U202" s="52"/>
      <c r="V202" s="23"/>
      <c r="W202" s="63"/>
      <c r="X202" s="222">
        <v>20000</v>
      </c>
      <c r="Y202" s="223">
        <v>8571.4285714285706</v>
      </c>
      <c r="Z202" s="224">
        <v>12500</v>
      </c>
      <c r="AA202" s="216">
        <v>8916.6666666666661</v>
      </c>
      <c r="AB202" s="217">
        <v>10661.290322580646</v>
      </c>
      <c r="AC202" s="218">
        <v>12880</v>
      </c>
      <c r="AD202" s="233"/>
      <c r="AE202" s="234"/>
      <c r="AF202" s="235"/>
    </row>
    <row r="203" spans="1:32" ht="27" customHeight="1" thickTop="1" thickBot="1" x14ac:dyDescent="0.25">
      <c r="A203" s="16"/>
      <c r="B203" s="124" t="s">
        <v>131</v>
      </c>
      <c r="C203" s="124">
        <v>199</v>
      </c>
      <c r="D203" s="192" t="s">
        <v>310</v>
      </c>
      <c r="E203" s="193">
        <v>2</v>
      </c>
      <c r="F203" s="151">
        <v>20</v>
      </c>
      <c r="G203" s="207">
        <v>124</v>
      </c>
      <c r="H203" s="208">
        <v>998472</v>
      </c>
      <c r="I203" s="147">
        <f t="shared" si="30"/>
        <v>8052.1935483870966</v>
      </c>
      <c r="J203" s="207">
        <v>9087</v>
      </c>
      <c r="K203" s="208">
        <v>998472</v>
      </c>
      <c r="L203" s="147">
        <f t="shared" si="31"/>
        <v>109.87916804225817</v>
      </c>
      <c r="M203" s="22"/>
      <c r="N203" s="26"/>
      <c r="O203" s="27"/>
      <c r="P203" s="28"/>
      <c r="Q203" s="31"/>
      <c r="R203" s="29"/>
      <c r="S203" s="42"/>
      <c r="T203" s="31"/>
      <c r="U203" s="52"/>
      <c r="V203" s="23"/>
      <c r="W203" s="63"/>
      <c r="X203" s="222">
        <v>13575</v>
      </c>
      <c r="Y203" s="223">
        <v>13720</v>
      </c>
      <c r="Z203" s="224">
        <v>13916</v>
      </c>
      <c r="AA203" s="216">
        <v>8492.3076923076915</v>
      </c>
      <c r="AB203" s="217">
        <v>8914.8148148148157</v>
      </c>
      <c r="AC203" s="218">
        <v>9307.1428571428569</v>
      </c>
      <c r="AD203" s="236"/>
      <c r="AE203" s="234"/>
      <c r="AF203" s="237"/>
    </row>
    <row r="204" spans="1:32" ht="27" customHeight="1" thickTop="1" thickBot="1" x14ac:dyDescent="0.25">
      <c r="A204" s="16"/>
      <c r="B204" s="124" t="s">
        <v>131</v>
      </c>
      <c r="C204" s="124">
        <v>200</v>
      </c>
      <c r="D204" s="192" t="s">
        <v>311</v>
      </c>
      <c r="E204" s="193">
        <v>2</v>
      </c>
      <c r="F204" s="151">
        <v>20</v>
      </c>
      <c r="G204" s="207">
        <v>141</v>
      </c>
      <c r="H204" s="208">
        <v>3110542</v>
      </c>
      <c r="I204" s="147">
        <f t="shared" si="30"/>
        <v>22060.581560283688</v>
      </c>
      <c r="J204" s="207">
        <v>9568</v>
      </c>
      <c r="K204" s="208">
        <v>3110542</v>
      </c>
      <c r="L204" s="147">
        <f t="shared" si="31"/>
        <v>325.09845317725751</v>
      </c>
      <c r="M204" s="22"/>
      <c r="N204" s="26"/>
      <c r="O204" s="27"/>
      <c r="P204" s="28"/>
      <c r="Q204" s="31"/>
      <c r="R204" s="29"/>
      <c r="S204" s="42"/>
      <c r="T204" s="31"/>
      <c r="U204" s="52"/>
      <c r="V204" s="23"/>
      <c r="W204" s="63"/>
      <c r="X204" s="222">
        <v>17681.81818181818</v>
      </c>
      <c r="Y204" s="223">
        <v>18740.909090909092</v>
      </c>
      <c r="Z204" s="224">
        <v>20590.909090909092</v>
      </c>
      <c r="AA204" s="216">
        <v>22167.832167832166</v>
      </c>
      <c r="AB204" s="217">
        <v>22413.793103448275</v>
      </c>
      <c r="AC204" s="218">
        <v>22602.739726027397</v>
      </c>
      <c r="AD204" s="233"/>
      <c r="AE204" s="234"/>
      <c r="AF204" s="235"/>
    </row>
    <row r="205" spans="1:32" ht="27" customHeight="1" thickTop="1" thickBot="1" x14ac:dyDescent="0.25">
      <c r="A205" s="16"/>
      <c r="B205" s="124" t="s">
        <v>131</v>
      </c>
      <c r="C205" s="124">
        <v>201</v>
      </c>
      <c r="D205" s="192" t="s">
        <v>312</v>
      </c>
      <c r="E205" s="193">
        <v>2</v>
      </c>
      <c r="F205" s="151">
        <v>20</v>
      </c>
      <c r="G205" s="207">
        <v>294</v>
      </c>
      <c r="H205" s="208">
        <v>2370900</v>
      </c>
      <c r="I205" s="147">
        <f t="shared" si="30"/>
        <v>8064.2857142857147</v>
      </c>
      <c r="J205" s="207">
        <v>35280</v>
      </c>
      <c r="K205" s="208">
        <v>2370900</v>
      </c>
      <c r="L205" s="147">
        <f t="shared" si="31"/>
        <v>67.202380952380949</v>
      </c>
      <c r="M205" s="22"/>
      <c r="N205" s="26">
        <v>20</v>
      </c>
      <c r="O205" s="27">
        <v>250</v>
      </c>
      <c r="P205" s="28">
        <v>2119440</v>
      </c>
      <c r="Q205" s="31">
        <v>8477.76</v>
      </c>
      <c r="R205" s="29">
        <v>26250</v>
      </c>
      <c r="S205" s="42">
        <f t="shared" si="32"/>
        <v>2119440</v>
      </c>
      <c r="T205" s="31">
        <f t="shared" si="33"/>
        <v>80.740571428571428</v>
      </c>
      <c r="U205" s="52"/>
      <c r="V205" s="23"/>
      <c r="W205" s="63"/>
      <c r="X205" s="222">
        <v>6200</v>
      </c>
      <c r="Y205" s="223">
        <v>8000</v>
      </c>
      <c r="Z205" s="224">
        <v>9064.3939393939399</v>
      </c>
      <c r="AA205" s="216">
        <v>9991.1894273127746</v>
      </c>
      <c r="AB205" s="217">
        <v>13783.064516129032</v>
      </c>
      <c r="AC205" s="218">
        <v>16512.741312741313</v>
      </c>
      <c r="AD205" s="236"/>
      <c r="AE205" s="234"/>
      <c r="AF205" s="237"/>
    </row>
    <row r="206" spans="1:32" ht="27" customHeight="1" thickTop="1" thickBot="1" x14ac:dyDescent="0.25">
      <c r="A206" s="16"/>
      <c r="B206" s="124" t="s">
        <v>131</v>
      </c>
      <c r="C206" s="124">
        <v>202</v>
      </c>
      <c r="D206" s="192" t="s">
        <v>313</v>
      </c>
      <c r="E206" s="193">
        <v>2</v>
      </c>
      <c r="F206" s="151">
        <v>10</v>
      </c>
      <c r="G206" s="207">
        <v>163</v>
      </c>
      <c r="H206" s="208">
        <v>2994970</v>
      </c>
      <c r="I206" s="147">
        <f t="shared" si="30"/>
        <v>18374.049079754601</v>
      </c>
      <c r="J206" s="207">
        <v>13411</v>
      </c>
      <c r="K206" s="208">
        <v>2994970</v>
      </c>
      <c r="L206" s="147">
        <f t="shared" si="31"/>
        <v>223.32189993289091</v>
      </c>
      <c r="M206" s="22"/>
      <c r="N206" s="26">
        <v>10</v>
      </c>
      <c r="O206" s="27">
        <v>179</v>
      </c>
      <c r="P206" s="28">
        <v>3683420</v>
      </c>
      <c r="Q206" s="31">
        <v>20577.765363128492</v>
      </c>
      <c r="R206" s="29">
        <v>15201</v>
      </c>
      <c r="S206" s="42">
        <f t="shared" si="32"/>
        <v>3683420</v>
      </c>
      <c r="T206" s="31">
        <f t="shared" si="33"/>
        <v>242.31432142622197</v>
      </c>
      <c r="U206" s="52"/>
      <c r="V206" s="23"/>
      <c r="W206" s="63"/>
      <c r="X206" s="222">
        <v>12788.325581395349</v>
      </c>
      <c r="Y206" s="223">
        <v>17350.344827586207</v>
      </c>
      <c r="Z206" s="224">
        <v>23388.461538461539</v>
      </c>
      <c r="AA206" s="216">
        <v>18846.354166666668</v>
      </c>
      <c r="AB206" s="217">
        <v>19411.744791666668</v>
      </c>
      <c r="AC206" s="218">
        <v>19994.098958333332</v>
      </c>
      <c r="AD206" s="236"/>
      <c r="AE206" s="234"/>
      <c r="AF206" s="235"/>
    </row>
    <row r="207" spans="1:32" ht="27" customHeight="1" thickTop="1" thickBot="1" x14ac:dyDescent="0.25">
      <c r="A207" s="16"/>
      <c r="B207" s="124" t="s">
        <v>131</v>
      </c>
      <c r="C207" s="124">
        <v>203</v>
      </c>
      <c r="D207" s="192" t="s">
        <v>314</v>
      </c>
      <c r="E207" s="193">
        <v>5</v>
      </c>
      <c r="F207" s="151">
        <v>20</v>
      </c>
      <c r="G207" s="207">
        <v>217</v>
      </c>
      <c r="H207" s="208">
        <v>5440075</v>
      </c>
      <c r="I207" s="147">
        <f t="shared" si="30"/>
        <v>25069.470046082948</v>
      </c>
      <c r="J207" s="207">
        <v>19598</v>
      </c>
      <c r="K207" s="208">
        <v>5440075</v>
      </c>
      <c r="L207" s="147">
        <f t="shared" si="31"/>
        <v>277.58317175221964</v>
      </c>
      <c r="M207" s="22"/>
      <c r="N207" s="26">
        <v>20</v>
      </c>
      <c r="O207" s="27">
        <v>214</v>
      </c>
      <c r="P207" s="28">
        <v>5511425</v>
      </c>
      <c r="Q207" s="31">
        <v>25754.32242990654</v>
      </c>
      <c r="R207" s="29">
        <v>20407.5</v>
      </c>
      <c r="S207" s="42">
        <f t="shared" si="32"/>
        <v>5511425</v>
      </c>
      <c r="T207" s="31">
        <f t="shared" si="33"/>
        <v>270.06860222957243</v>
      </c>
      <c r="U207" s="52"/>
      <c r="V207" s="23"/>
      <c r="W207" s="63"/>
      <c r="X207" s="222">
        <v>18489.316239316238</v>
      </c>
      <c r="Y207" s="223">
        <v>20729.166666666668</v>
      </c>
      <c r="Z207" s="224">
        <v>22989.583333333332</v>
      </c>
      <c r="AA207" s="216">
        <v>25416.666666666668</v>
      </c>
      <c r="AB207" s="217">
        <v>27916.666666666668</v>
      </c>
      <c r="AC207" s="218">
        <v>30208.333333333332</v>
      </c>
      <c r="AD207" s="233"/>
      <c r="AE207" s="234"/>
      <c r="AF207" s="235"/>
    </row>
    <row r="208" spans="1:32" ht="27" customHeight="1" thickTop="1" thickBot="1" x14ac:dyDescent="0.25">
      <c r="A208" s="16"/>
      <c r="B208" s="124" t="s">
        <v>131</v>
      </c>
      <c r="C208" s="124">
        <v>204</v>
      </c>
      <c r="D208" s="192" t="s">
        <v>315</v>
      </c>
      <c r="E208" s="193">
        <v>5</v>
      </c>
      <c r="F208" s="151">
        <v>20</v>
      </c>
      <c r="G208" s="207">
        <v>186</v>
      </c>
      <c r="H208" s="208">
        <v>1305102</v>
      </c>
      <c r="I208" s="147">
        <f t="shared" si="30"/>
        <v>7016.677419354839</v>
      </c>
      <c r="J208" s="207">
        <v>14750</v>
      </c>
      <c r="K208" s="208">
        <v>1305102</v>
      </c>
      <c r="L208" s="147">
        <f t="shared" si="31"/>
        <v>88.481491525423735</v>
      </c>
      <c r="M208" s="22"/>
      <c r="N208" s="26">
        <v>20</v>
      </c>
      <c r="O208" s="27">
        <v>185</v>
      </c>
      <c r="P208" s="28">
        <v>1841955</v>
      </c>
      <c r="Q208" s="31">
        <f t="shared" ref="Q208:Q214" si="34">IF(AND(O208&gt;0,P208&gt;0),P208/O208,0)</f>
        <v>9956.5135135135133</v>
      </c>
      <c r="R208" s="29"/>
      <c r="S208" s="42">
        <f t="shared" si="32"/>
        <v>1841955</v>
      </c>
      <c r="T208" s="31">
        <f t="shared" si="33"/>
        <v>0</v>
      </c>
      <c r="U208" s="52"/>
      <c r="V208" s="23"/>
      <c r="W208" s="63"/>
      <c r="X208" s="222">
        <v>8148.4375</v>
      </c>
      <c r="Y208" s="223">
        <v>7083.333333333333</v>
      </c>
      <c r="Z208" s="224">
        <v>6800</v>
      </c>
      <c r="AA208" s="216">
        <v>7057.291666666667</v>
      </c>
      <c r="AB208" s="217">
        <v>7070.7070707070707</v>
      </c>
      <c r="AC208" s="218">
        <v>7107.8431372549021</v>
      </c>
      <c r="AD208" s="236"/>
      <c r="AE208" s="234"/>
      <c r="AF208" s="237"/>
    </row>
    <row r="209" spans="1:32" ht="27" customHeight="1" thickTop="1" thickBot="1" x14ac:dyDescent="0.25">
      <c r="A209" s="16"/>
      <c r="B209" s="124" t="s">
        <v>131</v>
      </c>
      <c r="C209" s="124">
        <v>205</v>
      </c>
      <c r="D209" s="192" t="s">
        <v>316</v>
      </c>
      <c r="E209" s="193">
        <v>2</v>
      </c>
      <c r="F209" s="151">
        <v>20</v>
      </c>
      <c r="G209" s="207">
        <v>192</v>
      </c>
      <c r="H209" s="208">
        <v>3200000</v>
      </c>
      <c r="I209" s="147">
        <f t="shared" si="30"/>
        <v>16666.666666666668</v>
      </c>
      <c r="J209" s="207">
        <v>18432</v>
      </c>
      <c r="K209" s="208">
        <v>3200000</v>
      </c>
      <c r="L209" s="147">
        <f t="shared" si="31"/>
        <v>173.61111111111111</v>
      </c>
      <c r="M209" s="22"/>
      <c r="N209" s="26"/>
      <c r="O209" s="27"/>
      <c r="P209" s="28"/>
      <c r="Q209" s="31"/>
      <c r="R209" s="29"/>
      <c r="S209" s="42"/>
      <c r="T209" s="31"/>
      <c r="U209" s="52"/>
      <c r="V209" s="23"/>
      <c r="W209" s="63"/>
      <c r="X209" s="222">
        <v>20000</v>
      </c>
      <c r="Y209" s="223">
        <v>20895.5223880597</v>
      </c>
      <c r="Z209" s="224">
        <v>21301.775147928995</v>
      </c>
      <c r="AA209" s="216">
        <v>17857.142857142859</v>
      </c>
      <c r="AB209" s="217">
        <v>18229.166666666668</v>
      </c>
      <c r="AC209" s="218">
        <v>18571.428571428572</v>
      </c>
      <c r="AD209" s="233"/>
      <c r="AE209" s="234"/>
      <c r="AF209" s="235"/>
    </row>
    <row r="210" spans="1:32" ht="27" customHeight="1" thickTop="1" thickBot="1" x14ac:dyDescent="0.25">
      <c r="A210" s="16"/>
      <c r="B210" s="124" t="s">
        <v>131</v>
      </c>
      <c r="C210" s="124">
        <v>206</v>
      </c>
      <c r="D210" s="192" t="s">
        <v>317</v>
      </c>
      <c r="E210" s="193">
        <v>5</v>
      </c>
      <c r="F210" s="151">
        <v>20</v>
      </c>
      <c r="G210" s="207">
        <v>191</v>
      </c>
      <c r="H210" s="208">
        <v>1158257</v>
      </c>
      <c r="I210" s="147">
        <f t="shared" si="30"/>
        <v>6064.1727748691101</v>
      </c>
      <c r="J210" s="207">
        <v>11592</v>
      </c>
      <c r="K210" s="208">
        <v>1158257</v>
      </c>
      <c r="L210" s="147">
        <f t="shared" si="31"/>
        <v>99.918650793650798</v>
      </c>
      <c r="M210" s="22"/>
      <c r="N210" s="26">
        <v>20</v>
      </c>
      <c r="O210" s="27">
        <v>166</v>
      </c>
      <c r="P210" s="28">
        <v>1932432</v>
      </c>
      <c r="Q210" s="31">
        <f t="shared" si="34"/>
        <v>11641.156626506025</v>
      </c>
      <c r="R210" s="29">
        <v>13926</v>
      </c>
      <c r="S210" s="42">
        <f t="shared" si="32"/>
        <v>1932432</v>
      </c>
      <c r="T210" s="31">
        <f t="shared" si="33"/>
        <v>138.7643257216717</v>
      </c>
      <c r="U210" s="52"/>
      <c r="V210" s="23"/>
      <c r="W210" s="63"/>
      <c r="X210" s="222">
        <v>7750</v>
      </c>
      <c r="Y210" s="223">
        <v>6919.2982456140353</v>
      </c>
      <c r="Z210" s="224">
        <v>7133.4561403508769</v>
      </c>
      <c r="AA210" s="216">
        <v>10005.235602094241</v>
      </c>
      <c r="AB210" s="217">
        <v>11036.649214659687</v>
      </c>
      <c r="AC210" s="218">
        <v>12031.413612565446</v>
      </c>
      <c r="AD210" s="236"/>
      <c r="AE210" s="234"/>
      <c r="AF210" s="237"/>
    </row>
    <row r="211" spans="1:32" ht="27" customHeight="1" thickTop="1" thickBot="1" x14ac:dyDescent="0.25">
      <c r="A211" s="16"/>
      <c r="B211" s="124" t="s">
        <v>131</v>
      </c>
      <c r="C211" s="124">
        <v>207</v>
      </c>
      <c r="D211" s="192" t="s">
        <v>318</v>
      </c>
      <c r="E211" s="193">
        <v>6</v>
      </c>
      <c r="F211" s="151">
        <v>20</v>
      </c>
      <c r="G211" s="207">
        <v>203</v>
      </c>
      <c r="H211" s="208">
        <v>1340000</v>
      </c>
      <c r="I211" s="147">
        <f t="shared" si="30"/>
        <v>6600.9852216748768</v>
      </c>
      <c r="J211" s="207">
        <v>14100</v>
      </c>
      <c r="K211" s="208">
        <v>1340000</v>
      </c>
      <c r="L211" s="147">
        <f t="shared" si="31"/>
        <v>95.035460992907801</v>
      </c>
      <c r="M211" s="22"/>
      <c r="N211" s="26">
        <v>20</v>
      </c>
      <c r="O211" s="27">
        <v>220</v>
      </c>
      <c r="P211" s="28">
        <v>1811134</v>
      </c>
      <c r="Q211" s="31">
        <f t="shared" si="34"/>
        <v>8232.4272727272728</v>
      </c>
      <c r="R211" s="29">
        <v>15268</v>
      </c>
      <c r="S211" s="42">
        <f t="shared" si="32"/>
        <v>1811134</v>
      </c>
      <c r="T211" s="31">
        <f t="shared" si="33"/>
        <v>118.62287136494629</v>
      </c>
      <c r="U211" s="52"/>
      <c r="V211" s="23"/>
      <c r="W211" s="63"/>
      <c r="X211" s="222">
        <v>11600</v>
      </c>
      <c r="Y211" s="223">
        <v>8158.2278481012654</v>
      </c>
      <c r="Z211" s="224">
        <v>9650</v>
      </c>
      <c r="AA211" s="216">
        <v>15000</v>
      </c>
      <c r="AB211" s="217">
        <v>15100</v>
      </c>
      <c r="AC211" s="218">
        <v>15100</v>
      </c>
      <c r="AD211" s="236"/>
      <c r="AE211" s="234"/>
      <c r="AF211" s="237"/>
    </row>
    <row r="212" spans="1:32" ht="27" customHeight="1" thickTop="1" thickBot="1" x14ac:dyDescent="0.25">
      <c r="A212" s="16"/>
      <c r="B212" s="124" t="s">
        <v>131</v>
      </c>
      <c r="C212" s="124">
        <v>208</v>
      </c>
      <c r="D212" s="192" t="s">
        <v>66</v>
      </c>
      <c r="E212" s="193">
        <v>6</v>
      </c>
      <c r="F212" s="151">
        <v>20</v>
      </c>
      <c r="G212" s="207">
        <v>221</v>
      </c>
      <c r="H212" s="208">
        <v>11584773</v>
      </c>
      <c r="I212" s="147">
        <f t="shared" si="30"/>
        <v>52419.787330316743</v>
      </c>
      <c r="J212" s="207">
        <v>32577</v>
      </c>
      <c r="K212" s="208">
        <v>11584773</v>
      </c>
      <c r="L212" s="147">
        <f t="shared" si="31"/>
        <v>355.6120268901372</v>
      </c>
      <c r="M212" s="22"/>
      <c r="N212" s="26">
        <v>20</v>
      </c>
      <c r="O212" s="27">
        <v>221</v>
      </c>
      <c r="P212" s="28">
        <v>11869206</v>
      </c>
      <c r="Q212" s="31">
        <f t="shared" si="34"/>
        <v>53706.814479638007</v>
      </c>
      <c r="R212" s="29">
        <v>23773</v>
      </c>
      <c r="S212" s="42">
        <f t="shared" si="32"/>
        <v>11869206</v>
      </c>
      <c r="T212" s="31">
        <f t="shared" si="33"/>
        <v>499.27253607033191</v>
      </c>
      <c r="U212" s="52"/>
      <c r="V212" s="23"/>
      <c r="W212" s="63"/>
      <c r="X212" s="222">
        <v>29270.975609756097</v>
      </c>
      <c r="Y212" s="223">
        <v>31737.273809523809</v>
      </c>
      <c r="Z212" s="224">
        <v>33322.488888888889</v>
      </c>
      <c r="AA212" s="216">
        <v>60820.058250000002</v>
      </c>
      <c r="AB212" s="217">
        <v>63861.061162500009</v>
      </c>
      <c r="AC212" s="218">
        <v>67054.114220625008</v>
      </c>
      <c r="AD212" s="233"/>
      <c r="AE212" s="234"/>
      <c r="AF212" s="235"/>
    </row>
    <row r="213" spans="1:32" ht="27" customHeight="1" thickTop="1" thickBot="1" x14ac:dyDescent="0.25">
      <c r="A213" s="16"/>
      <c r="B213" s="124" t="s">
        <v>131</v>
      </c>
      <c r="C213" s="124">
        <v>209</v>
      </c>
      <c r="D213" s="192" t="s">
        <v>319</v>
      </c>
      <c r="E213" s="193">
        <v>5</v>
      </c>
      <c r="F213" s="151">
        <v>10</v>
      </c>
      <c r="G213" s="207">
        <v>277</v>
      </c>
      <c r="H213" s="208">
        <v>9570581</v>
      </c>
      <c r="I213" s="147">
        <f t="shared" si="30"/>
        <v>34550.833935018054</v>
      </c>
      <c r="J213" s="207">
        <v>18359.5</v>
      </c>
      <c r="K213" s="208">
        <v>9570581</v>
      </c>
      <c r="L213" s="147">
        <f t="shared" si="31"/>
        <v>521.28767123287673</v>
      </c>
      <c r="M213" s="22"/>
      <c r="N213" s="26">
        <v>20</v>
      </c>
      <c r="O213" s="27">
        <v>229</v>
      </c>
      <c r="P213" s="28">
        <v>8798015</v>
      </c>
      <c r="Q213" s="31">
        <f t="shared" si="34"/>
        <v>38419.279475982534</v>
      </c>
      <c r="R213" s="29">
        <v>16619</v>
      </c>
      <c r="S213" s="42">
        <f t="shared" si="32"/>
        <v>8798015</v>
      </c>
      <c r="T213" s="31">
        <f t="shared" si="33"/>
        <v>529.39496961309339</v>
      </c>
      <c r="U213" s="52"/>
      <c r="V213" s="23"/>
      <c r="W213" s="63"/>
      <c r="X213" s="222">
        <v>30000</v>
      </c>
      <c r="Y213" s="223">
        <v>31666.666666666668</v>
      </c>
      <c r="Z213" s="224">
        <v>33055.555555555555</v>
      </c>
      <c r="AA213" s="216">
        <v>35185.185185185182</v>
      </c>
      <c r="AB213" s="217">
        <v>35925.925925925927</v>
      </c>
      <c r="AC213" s="218">
        <v>36666.666666666664</v>
      </c>
      <c r="AD213" s="236"/>
      <c r="AE213" s="234"/>
      <c r="AF213" s="237"/>
    </row>
    <row r="214" spans="1:32" ht="27" customHeight="1" thickTop="1" thickBot="1" x14ac:dyDescent="0.25">
      <c r="A214" s="16"/>
      <c r="B214" s="124" t="s">
        <v>131</v>
      </c>
      <c r="C214" s="124">
        <v>210</v>
      </c>
      <c r="D214" s="192" t="s">
        <v>320</v>
      </c>
      <c r="E214" s="193">
        <v>5</v>
      </c>
      <c r="F214" s="151">
        <v>30</v>
      </c>
      <c r="G214" s="207">
        <v>148</v>
      </c>
      <c r="H214" s="208">
        <v>1644545</v>
      </c>
      <c r="I214" s="147">
        <f t="shared" si="30"/>
        <v>11111.79054054054</v>
      </c>
      <c r="J214" s="207">
        <v>6004</v>
      </c>
      <c r="K214" s="208">
        <v>1644545</v>
      </c>
      <c r="L214" s="147">
        <f t="shared" si="31"/>
        <v>273.90822784810126</v>
      </c>
      <c r="M214" s="22"/>
      <c r="N214" s="26">
        <v>20</v>
      </c>
      <c r="O214" s="27">
        <v>130</v>
      </c>
      <c r="P214" s="28">
        <v>2448540</v>
      </c>
      <c r="Q214" s="31">
        <f t="shared" si="34"/>
        <v>18834.923076923078</v>
      </c>
      <c r="R214" s="29">
        <v>7749</v>
      </c>
      <c r="S214" s="42">
        <f t="shared" si="32"/>
        <v>2448540</v>
      </c>
      <c r="T214" s="31">
        <f t="shared" si="33"/>
        <v>315.98141695702674</v>
      </c>
      <c r="U214" s="52"/>
      <c r="V214" s="23"/>
      <c r="W214" s="63"/>
      <c r="X214" s="222">
        <v>16382.35294117647</v>
      </c>
      <c r="Y214" s="223">
        <v>19678.832116788322</v>
      </c>
      <c r="Z214" s="224">
        <v>20196.428571428572</v>
      </c>
      <c r="AA214" s="216">
        <v>12857.142857142857</v>
      </c>
      <c r="AB214" s="217">
        <v>13013.698630136987</v>
      </c>
      <c r="AC214" s="218">
        <v>12993.197278911564</v>
      </c>
      <c r="AD214" s="233"/>
      <c r="AE214" s="234"/>
      <c r="AF214" s="235"/>
    </row>
    <row r="215" spans="1:32" ht="27" customHeight="1" thickTop="1" thickBot="1" x14ac:dyDescent="0.25">
      <c r="A215" s="16"/>
      <c r="B215" s="124" t="s">
        <v>131</v>
      </c>
      <c r="C215" s="124">
        <v>211</v>
      </c>
      <c r="D215" s="192" t="s">
        <v>505</v>
      </c>
      <c r="E215" s="193">
        <v>5</v>
      </c>
      <c r="F215" s="151"/>
      <c r="G215" s="207"/>
      <c r="H215" s="208"/>
      <c r="I215" s="147"/>
      <c r="J215" s="207"/>
      <c r="K215" s="208"/>
      <c r="L215" s="147"/>
      <c r="M215" s="22"/>
      <c r="N215" s="26">
        <v>14</v>
      </c>
      <c r="O215" s="27"/>
      <c r="P215" s="28"/>
      <c r="Q215" s="31">
        <v>0</v>
      </c>
      <c r="R215" s="29"/>
      <c r="S215" s="42">
        <v>0</v>
      </c>
      <c r="T215" s="31">
        <v>0</v>
      </c>
      <c r="U215" s="52"/>
      <c r="V215" s="23"/>
      <c r="W215" s="63"/>
      <c r="X215" s="222"/>
      <c r="Y215" s="223"/>
      <c r="Z215" s="224"/>
      <c r="AA215" s="216">
        <v>25000</v>
      </c>
      <c r="AB215" s="217">
        <v>27500</v>
      </c>
      <c r="AC215" s="218">
        <v>30000</v>
      </c>
      <c r="AD215" s="236"/>
      <c r="AE215" s="234"/>
      <c r="AF215" s="237"/>
    </row>
    <row r="216" spans="1:32" ht="27" customHeight="1" thickTop="1" thickBot="1" x14ac:dyDescent="0.25">
      <c r="A216" s="16"/>
      <c r="B216" s="124" t="s">
        <v>131</v>
      </c>
      <c r="C216" s="124">
        <v>212</v>
      </c>
      <c r="D216" s="192" t="s">
        <v>321</v>
      </c>
      <c r="E216" s="203">
        <v>5</v>
      </c>
      <c r="F216" s="151">
        <v>11</v>
      </c>
      <c r="G216" s="207">
        <v>102</v>
      </c>
      <c r="H216" s="208">
        <v>1205575</v>
      </c>
      <c r="I216" s="147">
        <f t="shared" ref="I216:I231" si="35">IF(AND(G216&gt;0,H216&gt;0),H216/G216,0)</f>
        <v>11819.362745098038</v>
      </c>
      <c r="J216" s="207">
        <v>8160</v>
      </c>
      <c r="K216" s="208">
        <v>1205575</v>
      </c>
      <c r="L216" s="147">
        <f t="shared" ref="L216:L231" si="36">IF(AND(J216&gt;0,K216&gt;0),K216/J216,0)</f>
        <v>147.7420343137255</v>
      </c>
      <c r="M216" s="22"/>
      <c r="N216" s="26">
        <v>9</v>
      </c>
      <c r="O216" s="27">
        <v>102</v>
      </c>
      <c r="P216" s="28">
        <v>1400000</v>
      </c>
      <c r="Q216" s="31">
        <f t="shared" ref="Q216:Q263" si="37">IF(AND(O216&gt;0,P216&gt;0),P216/O216,0)</f>
        <v>13725.490196078432</v>
      </c>
      <c r="R216" s="29">
        <v>8160</v>
      </c>
      <c r="S216" s="42">
        <f t="shared" ref="S216:S263" si="38">P216</f>
        <v>1400000</v>
      </c>
      <c r="T216" s="31">
        <f t="shared" ref="T216:T263" si="39">IF(AND(R216&gt;0,S216&gt;0),S216/R216,0)</f>
        <v>171.56862745098039</v>
      </c>
      <c r="U216" s="52"/>
      <c r="V216" s="23"/>
      <c r="W216" s="63"/>
      <c r="X216" s="222">
        <v>4000</v>
      </c>
      <c r="Y216" s="223">
        <v>5310.2362204724413</v>
      </c>
      <c r="Z216" s="224">
        <v>6880</v>
      </c>
      <c r="AA216" s="216">
        <v>12878.787878787878</v>
      </c>
      <c r="AB216" s="217">
        <v>16515.151515151516</v>
      </c>
      <c r="AC216" s="218">
        <v>17803.030303030304</v>
      </c>
      <c r="AD216" s="236"/>
      <c r="AE216" s="234"/>
      <c r="AF216" s="235"/>
    </row>
    <row r="217" spans="1:32" ht="27" customHeight="1" thickTop="1" thickBot="1" x14ac:dyDescent="0.25">
      <c r="A217" s="16"/>
      <c r="B217" s="124" t="s">
        <v>131</v>
      </c>
      <c r="C217" s="124">
        <v>213</v>
      </c>
      <c r="D217" s="192" t="s">
        <v>322</v>
      </c>
      <c r="E217" s="203">
        <v>5</v>
      </c>
      <c r="F217" s="151">
        <v>20</v>
      </c>
      <c r="G217" s="207">
        <v>265</v>
      </c>
      <c r="H217" s="208">
        <v>2655355</v>
      </c>
      <c r="I217" s="147">
        <f t="shared" si="35"/>
        <v>10020.207547169812</v>
      </c>
      <c r="J217" s="207">
        <v>33264</v>
      </c>
      <c r="K217" s="208">
        <v>2655355</v>
      </c>
      <c r="L217" s="147">
        <f t="shared" si="36"/>
        <v>79.826689514189511</v>
      </c>
      <c r="M217" s="22"/>
      <c r="N217" s="26"/>
      <c r="O217" s="27"/>
      <c r="P217" s="28"/>
      <c r="Q217" s="31"/>
      <c r="R217" s="29"/>
      <c r="S217" s="42"/>
      <c r="T217" s="31"/>
      <c r="U217" s="52"/>
      <c r="V217" s="23"/>
      <c r="W217" s="63"/>
      <c r="X217" s="222" t="s">
        <v>118</v>
      </c>
      <c r="Y217" s="223">
        <v>5185.2307692307695</v>
      </c>
      <c r="Z217" s="224">
        <v>53571.428571428572</v>
      </c>
      <c r="AA217" s="216">
        <v>10108.303249097473</v>
      </c>
      <c r="AB217" s="217">
        <v>11010.830324909748</v>
      </c>
      <c r="AC217" s="218">
        <v>11552.346570397112</v>
      </c>
      <c r="AD217" s="233"/>
      <c r="AE217" s="234"/>
      <c r="AF217" s="235"/>
    </row>
    <row r="218" spans="1:32" ht="27" customHeight="1" thickTop="1" thickBot="1" x14ac:dyDescent="0.25">
      <c r="A218" s="16"/>
      <c r="B218" s="124" t="s">
        <v>131</v>
      </c>
      <c r="C218" s="124">
        <v>214</v>
      </c>
      <c r="D218" s="192" t="s">
        <v>323</v>
      </c>
      <c r="E218" s="203">
        <v>4</v>
      </c>
      <c r="F218" s="151">
        <v>10</v>
      </c>
      <c r="G218" s="207">
        <v>25</v>
      </c>
      <c r="H218" s="208">
        <v>116870</v>
      </c>
      <c r="I218" s="147">
        <f t="shared" si="35"/>
        <v>4674.8</v>
      </c>
      <c r="J218" s="207">
        <v>1158</v>
      </c>
      <c r="K218" s="208">
        <v>116870</v>
      </c>
      <c r="L218" s="147">
        <f t="shared" si="36"/>
        <v>100.92400690846287</v>
      </c>
      <c r="M218" s="22"/>
      <c r="N218" s="26">
        <v>10</v>
      </c>
      <c r="O218" s="27">
        <v>34</v>
      </c>
      <c r="P218" s="28">
        <v>-821702</v>
      </c>
      <c r="Q218" s="31">
        <f t="shared" si="37"/>
        <v>0</v>
      </c>
      <c r="R218" s="29">
        <v>1469</v>
      </c>
      <c r="S218" s="42">
        <f t="shared" si="38"/>
        <v>-821702</v>
      </c>
      <c r="T218" s="31">
        <f t="shared" si="39"/>
        <v>0</v>
      </c>
      <c r="U218" s="52"/>
      <c r="V218" s="23"/>
      <c r="W218" s="63"/>
      <c r="X218" s="222">
        <v>10400</v>
      </c>
      <c r="Y218" s="223">
        <v>13500</v>
      </c>
      <c r="Z218" s="224">
        <v>15600</v>
      </c>
      <c r="AA218" s="216">
        <v>15625</v>
      </c>
      <c r="AB218" s="217">
        <v>16111.111111111111</v>
      </c>
      <c r="AC218" s="218">
        <v>17023.809523809523</v>
      </c>
      <c r="AD218" s="236" t="s">
        <v>434</v>
      </c>
      <c r="AE218" s="234">
        <v>1</v>
      </c>
      <c r="AF218" s="237"/>
    </row>
    <row r="219" spans="1:32" ht="27" customHeight="1" thickTop="1" thickBot="1" x14ac:dyDescent="0.25">
      <c r="A219" s="16"/>
      <c r="B219" s="124" t="s">
        <v>131</v>
      </c>
      <c r="C219" s="124">
        <v>215</v>
      </c>
      <c r="D219" s="192" t="s">
        <v>324</v>
      </c>
      <c r="E219" s="203">
        <v>4</v>
      </c>
      <c r="F219" s="151">
        <v>20</v>
      </c>
      <c r="G219" s="207">
        <v>260</v>
      </c>
      <c r="H219" s="208">
        <v>3525220</v>
      </c>
      <c r="I219" s="147">
        <f t="shared" si="35"/>
        <v>13558.538461538461</v>
      </c>
      <c r="J219" s="207">
        <v>34320</v>
      </c>
      <c r="K219" s="208">
        <v>3525220</v>
      </c>
      <c r="L219" s="147">
        <f t="shared" si="36"/>
        <v>102.71620046620046</v>
      </c>
      <c r="M219" s="22"/>
      <c r="N219" s="26">
        <v>20</v>
      </c>
      <c r="O219" s="27">
        <v>252</v>
      </c>
      <c r="P219" s="28">
        <v>3523120</v>
      </c>
      <c r="Q219" s="31">
        <f t="shared" si="37"/>
        <v>13980.63492063492</v>
      </c>
      <c r="R219" s="29">
        <v>32233</v>
      </c>
      <c r="S219" s="42">
        <f t="shared" si="38"/>
        <v>3523120</v>
      </c>
      <c r="T219" s="31">
        <f t="shared" si="39"/>
        <v>109.30164738001427</v>
      </c>
      <c r="U219" s="52"/>
      <c r="V219" s="23"/>
      <c r="W219" s="63"/>
      <c r="X219" s="222">
        <v>6000</v>
      </c>
      <c r="Y219" s="223">
        <v>8880</v>
      </c>
      <c r="Z219" s="224">
        <v>9760</v>
      </c>
      <c r="AA219" s="216">
        <v>14500</v>
      </c>
      <c r="AB219" s="217">
        <v>15500</v>
      </c>
      <c r="AC219" s="218">
        <v>16500</v>
      </c>
      <c r="AD219" s="233"/>
      <c r="AE219" s="234"/>
      <c r="AF219" s="235"/>
    </row>
    <row r="220" spans="1:32" ht="27" customHeight="1" thickTop="1" thickBot="1" x14ac:dyDescent="0.25">
      <c r="A220" s="16"/>
      <c r="B220" s="124" t="s">
        <v>131</v>
      </c>
      <c r="C220" s="124">
        <v>216</v>
      </c>
      <c r="D220" s="192" t="s">
        <v>325</v>
      </c>
      <c r="E220" s="203">
        <v>6</v>
      </c>
      <c r="F220" s="151">
        <v>10</v>
      </c>
      <c r="G220" s="207">
        <v>96</v>
      </c>
      <c r="H220" s="208">
        <v>1312510</v>
      </c>
      <c r="I220" s="147">
        <f t="shared" si="35"/>
        <v>13671.979166666666</v>
      </c>
      <c r="J220" s="207">
        <v>8479</v>
      </c>
      <c r="K220" s="208">
        <v>1312510</v>
      </c>
      <c r="L220" s="147">
        <f t="shared" si="36"/>
        <v>154.79537681330345</v>
      </c>
      <c r="M220" s="22"/>
      <c r="N220" s="26">
        <v>10</v>
      </c>
      <c r="O220" s="27">
        <v>107</v>
      </c>
      <c r="P220" s="28">
        <v>1219353</v>
      </c>
      <c r="Q220" s="31">
        <f t="shared" si="37"/>
        <v>11395.822429906542</v>
      </c>
      <c r="R220" s="29">
        <v>9728</v>
      </c>
      <c r="S220" s="42">
        <f t="shared" si="38"/>
        <v>1219353</v>
      </c>
      <c r="T220" s="31">
        <f t="shared" si="39"/>
        <v>125.34467516447368</v>
      </c>
      <c r="U220" s="52"/>
      <c r="V220" s="23"/>
      <c r="W220" s="63"/>
      <c r="X220" s="222">
        <v>5520.833333333333</v>
      </c>
      <c r="Y220" s="223">
        <v>6562.5</v>
      </c>
      <c r="Z220" s="224">
        <v>6416.666666666667</v>
      </c>
      <c r="AA220" s="216">
        <v>14000</v>
      </c>
      <c r="AB220" s="217">
        <v>14500</v>
      </c>
      <c r="AC220" s="218">
        <v>15000</v>
      </c>
      <c r="AD220" s="236"/>
      <c r="AE220" s="234"/>
      <c r="AF220" s="237"/>
    </row>
    <row r="221" spans="1:32" ht="27" customHeight="1" thickTop="1" thickBot="1" x14ac:dyDescent="0.25">
      <c r="A221" s="16"/>
      <c r="B221" s="124" t="s">
        <v>131</v>
      </c>
      <c r="C221" s="124">
        <v>217</v>
      </c>
      <c r="D221" s="192" t="s">
        <v>326</v>
      </c>
      <c r="E221" s="203">
        <v>4</v>
      </c>
      <c r="F221" s="151">
        <v>10</v>
      </c>
      <c r="G221" s="207">
        <v>150</v>
      </c>
      <c r="H221" s="208">
        <v>1892930</v>
      </c>
      <c r="I221" s="147">
        <f t="shared" si="35"/>
        <v>12619.533333333333</v>
      </c>
      <c r="J221" s="207">
        <v>14850</v>
      </c>
      <c r="K221" s="208">
        <v>1892930</v>
      </c>
      <c r="L221" s="147">
        <f t="shared" si="36"/>
        <v>127.47003367003367</v>
      </c>
      <c r="M221" s="22"/>
      <c r="N221" s="26">
        <v>20</v>
      </c>
      <c r="O221" s="27">
        <v>155</v>
      </c>
      <c r="P221" s="28">
        <v>1916926</v>
      </c>
      <c r="Q221" s="31">
        <f t="shared" si="37"/>
        <v>12367.264516129033</v>
      </c>
      <c r="R221" s="29">
        <v>15615</v>
      </c>
      <c r="S221" s="42">
        <f t="shared" si="38"/>
        <v>1916926</v>
      </c>
      <c r="T221" s="31">
        <f t="shared" si="39"/>
        <v>122.76183157220621</v>
      </c>
      <c r="U221" s="52"/>
      <c r="V221" s="23"/>
      <c r="W221" s="63"/>
      <c r="X221" s="222">
        <v>13000</v>
      </c>
      <c r="Y221" s="223">
        <v>12233.333333333334</v>
      </c>
      <c r="Z221" s="224">
        <v>13773.333333333334</v>
      </c>
      <c r="AA221" s="216">
        <v>13000</v>
      </c>
      <c r="AB221" s="217">
        <v>14000</v>
      </c>
      <c r="AC221" s="218">
        <v>15000</v>
      </c>
      <c r="AD221" s="233"/>
      <c r="AE221" s="234"/>
      <c r="AF221" s="235"/>
    </row>
    <row r="222" spans="1:32" ht="27" customHeight="1" thickTop="1" thickBot="1" x14ac:dyDescent="0.25">
      <c r="A222" s="16"/>
      <c r="B222" s="124" t="s">
        <v>131</v>
      </c>
      <c r="C222" s="124">
        <v>218</v>
      </c>
      <c r="D222" s="192" t="s">
        <v>327</v>
      </c>
      <c r="E222" s="203">
        <v>2</v>
      </c>
      <c r="F222" s="151">
        <v>14</v>
      </c>
      <c r="G222" s="207">
        <v>208</v>
      </c>
      <c r="H222" s="208">
        <v>2636650</v>
      </c>
      <c r="I222" s="147">
        <f t="shared" si="35"/>
        <v>12676.201923076924</v>
      </c>
      <c r="J222" s="207">
        <v>25986</v>
      </c>
      <c r="K222" s="208">
        <v>2636650</v>
      </c>
      <c r="L222" s="147">
        <f t="shared" si="36"/>
        <v>101.46424998075886</v>
      </c>
      <c r="M222" s="22"/>
      <c r="N222" s="26">
        <v>14</v>
      </c>
      <c r="O222" s="27">
        <v>207</v>
      </c>
      <c r="P222" s="28">
        <v>2458050</v>
      </c>
      <c r="Q222" s="31">
        <f t="shared" si="37"/>
        <v>11874.63768115942</v>
      </c>
      <c r="R222" s="29">
        <v>25614</v>
      </c>
      <c r="S222" s="42">
        <f t="shared" si="38"/>
        <v>2458050</v>
      </c>
      <c r="T222" s="31">
        <f t="shared" si="39"/>
        <v>95.965097212461941</v>
      </c>
      <c r="U222" s="52"/>
      <c r="V222" s="23"/>
      <c r="W222" s="63"/>
      <c r="X222" s="222">
        <v>9823.7208333333328</v>
      </c>
      <c r="Y222" s="223">
        <v>10695.876288659794</v>
      </c>
      <c r="Z222" s="224">
        <v>10811.666666666666</v>
      </c>
      <c r="AA222" s="216">
        <v>12696.461538461539</v>
      </c>
      <c r="AB222" s="217">
        <v>14423.076923076924</v>
      </c>
      <c r="AC222" s="218">
        <v>15384.615384615385</v>
      </c>
      <c r="AD222" s="236"/>
      <c r="AE222" s="234"/>
      <c r="AF222" s="237"/>
    </row>
    <row r="223" spans="1:32" ht="27" customHeight="1" thickTop="1" thickBot="1" x14ac:dyDescent="0.25">
      <c r="A223" s="16"/>
      <c r="B223" s="124" t="s">
        <v>131</v>
      </c>
      <c r="C223" s="124">
        <v>219</v>
      </c>
      <c r="D223" s="192" t="s">
        <v>328</v>
      </c>
      <c r="E223" s="203">
        <v>2</v>
      </c>
      <c r="F223" s="151">
        <v>20</v>
      </c>
      <c r="G223" s="207">
        <v>222</v>
      </c>
      <c r="H223" s="208">
        <v>1800190</v>
      </c>
      <c r="I223" s="147">
        <f t="shared" si="35"/>
        <v>8108.9639639639636</v>
      </c>
      <c r="J223" s="207">
        <v>16004</v>
      </c>
      <c r="K223" s="208">
        <v>1800190</v>
      </c>
      <c r="L223" s="147">
        <f t="shared" si="36"/>
        <v>112.48375406148463</v>
      </c>
      <c r="M223" s="22"/>
      <c r="N223" s="26">
        <v>20</v>
      </c>
      <c r="O223" s="27">
        <v>258</v>
      </c>
      <c r="P223" s="28">
        <v>2107198</v>
      </c>
      <c r="Q223" s="31">
        <f t="shared" si="37"/>
        <v>8167.4341085271317</v>
      </c>
      <c r="R223" s="29">
        <v>18658</v>
      </c>
      <c r="S223" s="42">
        <f t="shared" si="38"/>
        <v>2107198</v>
      </c>
      <c r="T223" s="31">
        <f t="shared" si="39"/>
        <v>112.93804266266481</v>
      </c>
      <c r="U223" s="52"/>
      <c r="V223" s="23"/>
      <c r="W223" s="63"/>
      <c r="X223" s="222">
        <v>3000</v>
      </c>
      <c r="Y223" s="223">
        <v>3555.5555555555557</v>
      </c>
      <c r="Z223" s="224">
        <v>3750</v>
      </c>
      <c r="AA223" s="216">
        <v>8500</v>
      </c>
      <c r="AB223" s="217">
        <v>9000</v>
      </c>
      <c r="AC223" s="218">
        <v>9500</v>
      </c>
      <c r="AD223" s="236"/>
      <c r="AE223" s="234"/>
      <c r="AF223" s="235"/>
    </row>
    <row r="224" spans="1:32" ht="27" customHeight="1" thickTop="1" thickBot="1" x14ac:dyDescent="0.25">
      <c r="A224" s="16"/>
      <c r="B224" s="124" t="s">
        <v>131</v>
      </c>
      <c r="C224" s="124">
        <v>220</v>
      </c>
      <c r="D224" s="192" t="s">
        <v>329</v>
      </c>
      <c r="E224" s="203">
        <v>2</v>
      </c>
      <c r="F224" s="151">
        <v>30</v>
      </c>
      <c r="G224" s="207">
        <v>242</v>
      </c>
      <c r="H224" s="208">
        <v>2735876</v>
      </c>
      <c r="I224" s="147">
        <f t="shared" si="35"/>
        <v>11305.272727272728</v>
      </c>
      <c r="J224" s="207">
        <v>18339</v>
      </c>
      <c r="K224" s="208">
        <v>2735876</v>
      </c>
      <c r="L224" s="147">
        <f t="shared" si="36"/>
        <v>149.18348873984405</v>
      </c>
      <c r="M224" s="22"/>
      <c r="N224" s="26">
        <v>30</v>
      </c>
      <c r="O224" s="27">
        <v>218</v>
      </c>
      <c r="P224" s="28">
        <v>2586319</v>
      </c>
      <c r="Q224" s="31">
        <f t="shared" si="37"/>
        <v>11863.848623853211</v>
      </c>
      <c r="R224" s="29">
        <v>16946</v>
      </c>
      <c r="S224" s="42">
        <f t="shared" si="38"/>
        <v>2586319</v>
      </c>
      <c r="T224" s="31">
        <f t="shared" si="39"/>
        <v>152.62120854478934</v>
      </c>
      <c r="U224" s="52"/>
      <c r="V224" s="23"/>
      <c r="W224" s="63"/>
      <c r="X224" s="222">
        <v>6848.1712062256811</v>
      </c>
      <c r="Y224" s="223">
        <v>8093.3852140077825</v>
      </c>
      <c r="Z224" s="224">
        <v>9182.8793774319074</v>
      </c>
      <c r="AA224" s="216">
        <v>11350</v>
      </c>
      <c r="AB224" s="217">
        <v>11400</v>
      </c>
      <c r="AC224" s="218">
        <v>11450</v>
      </c>
      <c r="AD224" s="233"/>
      <c r="AE224" s="234"/>
      <c r="AF224" s="235"/>
    </row>
    <row r="225" spans="1:32" ht="27" customHeight="1" thickTop="1" thickBot="1" x14ac:dyDescent="0.25">
      <c r="A225" s="16"/>
      <c r="B225" s="124" t="s">
        <v>131</v>
      </c>
      <c r="C225" s="124">
        <v>221</v>
      </c>
      <c r="D225" s="192" t="s">
        <v>330</v>
      </c>
      <c r="E225" s="203">
        <v>2</v>
      </c>
      <c r="F225" s="151">
        <v>20</v>
      </c>
      <c r="G225" s="207">
        <v>228</v>
      </c>
      <c r="H225" s="208">
        <v>2456650</v>
      </c>
      <c r="I225" s="147">
        <f t="shared" si="35"/>
        <v>10774.780701754386</v>
      </c>
      <c r="J225" s="207">
        <v>26550</v>
      </c>
      <c r="K225" s="208">
        <v>2456650</v>
      </c>
      <c r="L225" s="147">
        <f t="shared" si="36"/>
        <v>92.529190207156304</v>
      </c>
      <c r="M225" s="22"/>
      <c r="N225" s="26">
        <v>30</v>
      </c>
      <c r="O225" s="27">
        <v>275</v>
      </c>
      <c r="P225" s="28">
        <v>2791233</v>
      </c>
      <c r="Q225" s="31">
        <f t="shared" si="37"/>
        <v>10149.938181818181</v>
      </c>
      <c r="R225" s="29">
        <v>29792</v>
      </c>
      <c r="S225" s="42">
        <f t="shared" si="38"/>
        <v>2791233</v>
      </c>
      <c r="T225" s="31">
        <f t="shared" si="39"/>
        <v>93.69068877551021</v>
      </c>
      <c r="U225" s="52"/>
      <c r="V225" s="23"/>
      <c r="W225" s="63"/>
      <c r="X225" s="222">
        <v>10000</v>
      </c>
      <c r="Y225" s="223">
        <v>13888.888888888889</v>
      </c>
      <c r="Z225" s="224">
        <v>18518.518518518518</v>
      </c>
      <c r="AA225" s="216">
        <v>12676.447876447877</v>
      </c>
      <c r="AB225" s="217">
        <v>15737.671232876712</v>
      </c>
      <c r="AC225" s="218">
        <v>18900</v>
      </c>
      <c r="AD225" s="236"/>
      <c r="AE225" s="234"/>
      <c r="AF225" s="237"/>
    </row>
    <row r="226" spans="1:32" ht="27" customHeight="1" thickTop="1" thickBot="1" x14ac:dyDescent="0.25">
      <c r="A226" s="16"/>
      <c r="B226" s="124" t="s">
        <v>131</v>
      </c>
      <c r="C226" s="124">
        <v>222</v>
      </c>
      <c r="D226" s="192" t="s">
        <v>331</v>
      </c>
      <c r="E226" s="203">
        <v>2</v>
      </c>
      <c r="F226" s="151">
        <v>10</v>
      </c>
      <c r="G226" s="207">
        <v>113</v>
      </c>
      <c r="H226" s="208">
        <v>411161</v>
      </c>
      <c r="I226" s="147">
        <f t="shared" si="35"/>
        <v>3638.5929203539822</v>
      </c>
      <c r="J226" s="207">
        <v>10280</v>
      </c>
      <c r="K226" s="208">
        <v>411161</v>
      </c>
      <c r="L226" s="147">
        <f t="shared" si="36"/>
        <v>39.996206225680936</v>
      </c>
      <c r="M226" s="22"/>
      <c r="N226" s="26">
        <v>10</v>
      </c>
      <c r="O226" s="27">
        <v>124</v>
      </c>
      <c r="P226" s="28">
        <v>460531</v>
      </c>
      <c r="Q226" s="31">
        <f t="shared" si="37"/>
        <v>3713.9596774193546</v>
      </c>
      <c r="R226" s="29">
        <v>10350</v>
      </c>
      <c r="S226" s="42">
        <f t="shared" si="38"/>
        <v>460531</v>
      </c>
      <c r="T226" s="31">
        <f t="shared" si="39"/>
        <v>44.495748792270533</v>
      </c>
      <c r="U226" s="52"/>
      <c r="V226" s="23"/>
      <c r="W226" s="63"/>
      <c r="X226" s="222">
        <v>3600</v>
      </c>
      <c r="Y226" s="223">
        <v>4107.1428571428569</v>
      </c>
      <c r="Z226" s="224">
        <v>4270.1149425287358</v>
      </c>
      <c r="AA226" s="216">
        <v>3750</v>
      </c>
      <c r="AB226" s="217">
        <v>3863.6363636363635</v>
      </c>
      <c r="AC226" s="218">
        <v>3888.8888888888887</v>
      </c>
      <c r="AD226" s="233"/>
      <c r="AE226" s="234"/>
      <c r="AF226" s="235"/>
    </row>
    <row r="227" spans="1:32" ht="27" customHeight="1" thickTop="1" thickBot="1" x14ac:dyDescent="0.25">
      <c r="A227" s="16"/>
      <c r="B227" s="124" t="s">
        <v>131</v>
      </c>
      <c r="C227" s="124">
        <v>223</v>
      </c>
      <c r="D227" s="204" t="s">
        <v>332</v>
      </c>
      <c r="E227" s="203">
        <v>5</v>
      </c>
      <c r="F227" s="151">
        <v>10</v>
      </c>
      <c r="G227" s="207">
        <v>28</v>
      </c>
      <c r="H227" s="208">
        <v>137570</v>
      </c>
      <c r="I227" s="147">
        <f t="shared" si="35"/>
        <v>4913.2142857142853</v>
      </c>
      <c r="J227" s="207">
        <v>2609.5</v>
      </c>
      <c r="K227" s="208">
        <v>137570</v>
      </c>
      <c r="L227" s="147">
        <f t="shared" si="36"/>
        <v>52.718911668902088</v>
      </c>
      <c r="M227" s="22"/>
      <c r="N227" s="26">
        <v>20</v>
      </c>
      <c r="O227" s="27">
        <v>51</v>
      </c>
      <c r="P227" s="28">
        <v>340440</v>
      </c>
      <c r="Q227" s="31">
        <f t="shared" si="37"/>
        <v>6675.2941176470586</v>
      </c>
      <c r="R227" s="29">
        <v>4842</v>
      </c>
      <c r="S227" s="42">
        <f t="shared" si="38"/>
        <v>340440</v>
      </c>
      <c r="T227" s="31">
        <f t="shared" si="39"/>
        <v>70.309789343246592</v>
      </c>
      <c r="U227" s="52"/>
      <c r="V227" s="23"/>
      <c r="W227" s="63"/>
      <c r="X227" s="222">
        <v>3942.8571428571427</v>
      </c>
      <c r="Y227" s="223">
        <v>5360</v>
      </c>
      <c r="Z227" s="224">
        <v>7200</v>
      </c>
      <c r="AA227" s="216">
        <v>6160</v>
      </c>
      <c r="AB227" s="217">
        <v>6600</v>
      </c>
      <c r="AC227" s="218">
        <v>7071.4285714285716</v>
      </c>
      <c r="AD227" s="236"/>
      <c r="AE227" s="234"/>
      <c r="AF227" s="237"/>
    </row>
    <row r="228" spans="1:32" ht="27" customHeight="1" thickTop="1" thickBot="1" x14ac:dyDescent="0.25">
      <c r="A228" s="16"/>
      <c r="B228" s="124" t="s">
        <v>131</v>
      </c>
      <c r="C228" s="124">
        <v>224</v>
      </c>
      <c r="D228" s="192" t="s">
        <v>333</v>
      </c>
      <c r="E228" s="203">
        <v>5</v>
      </c>
      <c r="F228" s="151">
        <v>20</v>
      </c>
      <c r="G228" s="207">
        <v>156</v>
      </c>
      <c r="H228" s="208">
        <v>1899746</v>
      </c>
      <c r="I228" s="147">
        <f t="shared" si="35"/>
        <v>12177.858974358975</v>
      </c>
      <c r="J228" s="207">
        <v>14200</v>
      </c>
      <c r="K228" s="208">
        <v>1899746</v>
      </c>
      <c r="L228" s="147">
        <f t="shared" si="36"/>
        <v>133.78492957746479</v>
      </c>
      <c r="M228" s="22"/>
      <c r="N228" s="26">
        <v>20</v>
      </c>
      <c r="O228" s="27">
        <v>161</v>
      </c>
      <c r="P228" s="28">
        <v>2174457</v>
      </c>
      <c r="Q228" s="31">
        <f t="shared" si="37"/>
        <v>13505.944099378881</v>
      </c>
      <c r="R228" s="29">
        <v>19320</v>
      </c>
      <c r="S228" s="42">
        <f t="shared" si="38"/>
        <v>2174457</v>
      </c>
      <c r="T228" s="31">
        <f t="shared" si="39"/>
        <v>112.54953416149068</v>
      </c>
      <c r="U228" s="52"/>
      <c r="V228" s="23"/>
      <c r="W228" s="63"/>
      <c r="X228" s="222">
        <v>11672.727272727272</v>
      </c>
      <c r="Y228" s="223">
        <v>12969.287878787878</v>
      </c>
      <c r="Z228" s="224">
        <v>13877.136363636364</v>
      </c>
      <c r="AA228" s="216">
        <v>13030.307692307691</v>
      </c>
      <c r="AB228" s="217">
        <v>13942.423076923076</v>
      </c>
      <c r="AC228" s="218">
        <v>14918.391025641025</v>
      </c>
      <c r="AD228" s="236"/>
      <c r="AE228" s="234"/>
      <c r="AF228" s="237"/>
    </row>
    <row r="229" spans="1:32" ht="27" customHeight="1" thickTop="1" thickBot="1" x14ac:dyDescent="0.25">
      <c r="A229" s="16"/>
      <c r="B229" s="124" t="s">
        <v>131</v>
      </c>
      <c r="C229" s="124">
        <v>225</v>
      </c>
      <c r="D229" s="192" t="s">
        <v>334</v>
      </c>
      <c r="E229" s="203">
        <v>5</v>
      </c>
      <c r="F229" s="151">
        <v>11</v>
      </c>
      <c r="G229" s="207">
        <v>89.5</v>
      </c>
      <c r="H229" s="208">
        <v>1159170</v>
      </c>
      <c r="I229" s="147">
        <f t="shared" si="35"/>
        <v>12951.620111731843</v>
      </c>
      <c r="J229" s="207">
        <v>8224</v>
      </c>
      <c r="K229" s="208">
        <v>1159170</v>
      </c>
      <c r="L229" s="147">
        <f t="shared" si="36"/>
        <v>140.94965953307394</v>
      </c>
      <c r="M229" s="22"/>
      <c r="N229" s="26">
        <v>11</v>
      </c>
      <c r="O229" s="27">
        <v>108</v>
      </c>
      <c r="P229" s="28">
        <v>1244350</v>
      </c>
      <c r="Q229" s="31">
        <f t="shared" si="37"/>
        <v>11521.759259259259</v>
      </c>
      <c r="R229" s="29">
        <v>7560</v>
      </c>
      <c r="S229" s="42">
        <f t="shared" si="38"/>
        <v>1244350</v>
      </c>
      <c r="T229" s="31">
        <f t="shared" si="39"/>
        <v>164.59656084656083</v>
      </c>
      <c r="U229" s="52"/>
      <c r="V229" s="23"/>
      <c r="W229" s="63"/>
      <c r="X229" s="222">
        <v>13787.878787878788</v>
      </c>
      <c r="Y229" s="223">
        <v>14976.190476190477</v>
      </c>
      <c r="Z229" s="224">
        <v>15013.690476190477</v>
      </c>
      <c r="AA229" s="216">
        <v>15000</v>
      </c>
      <c r="AB229" s="217">
        <v>16666.666666666668</v>
      </c>
      <c r="AC229" s="218">
        <v>16666.666666666668</v>
      </c>
      <c r="AD229" s="233"/>
      <c r="AE229" s="234"/>
      <c r="AF229" s="235"/>
    </row>
    <row r="230" spans="1:32" ht="27" customHeight="1" thickTop="1" thickBot="1" x14ac:dyDescent="0.25">
      <c r="A230" s="16"/>
      <c r="B230" s="124" t="s">
        <v>131</v>
      </c>
      <c r="C230" s="124">
        <v>226</v>
      </c>
      <c r="D230" s="192" t="s">
        <v>335</v>
      </c>
      <c r="E230" s="203">
        <v>5</v>
      </c>
      <c r="F230" s="151">
        <v>20</v>
      </c>
      <c r="G230" s="207">
        <v>83</v>
      </c>
      <c r="H230" s="208">
        <v>1176000</v>
      </c>
      <c r="I230" s="147">
        <f t="shared" si="35"/>
        <v>14168.674698795181</v>
      </c>
      <c r="J230" s="207">
        <v>9960</v>
      </c>
      <c r="K230" s="208">
        <v>1176000</v>
      </c>
      <c r="L230" s="147">
        <f t="shared" si="36"/>
        <v>118.07228915662651</v>
      </c>
      <c r="M230" s="22"/>
      <c r="N230" s="26">
        <v>20</v>
      </c>
      <c r="O230" s="27">
        <v>177</v>
      </c>
      <c r="P230" s="28">
        <v>1816715</v>
      </c>
      <c r="Q230" s="31">
        <f t="shared" si="37"/>
        <v>10263.926553672316</v>
      </c>
      <c r="R230" s="29">
        <v>16685</v>
      </c>
      <c r="S230" s="42">
        <f t="shared" si="38"/>
        <v>1816715</v>
      </c>
      <c r="T230" s="31">
        <f t="shared" si="39"/>
        <v>108.88312855858555</v>
      </c>
      <c r="U230" s="52"/>
      <c r="V230" s="23"/>
      <c r="W230" s="63"/>
      <c r="X230" s="222">
        <v>9916.6666666666661</v>
      </c>
      <c r="Y230" s="223">
        <v>13125.233333333334</v>
      </c>
      <c r="Z230" s="224">
        <v>13955.952380952382</v>
      </c>
      <c r="AA230" s="216">
        <v>15059.523809523809</v>
      </c>
      <c r="AB230" s="217">
        <v>16000</v>
      </c>
      <c r="AC230" s="218">
        <v>17031.25</v>
      </c>
      <c r="AD230" s="236" t="s">
        <v>434</v>
      </c>
      <c r="AE230" s="234">
        <v>0.40100000000000002</v>
      </c>
      <c r="AF230" s="237" t="s">
        <v>434</v>
      </c>
    </row>
    <row r="231" spans="1:32" ht="27" customHeight="1" thickTop="1" thickBot="1" x14ac:dyDescent="0.25">
      <c r="A231" s="16"/>
      <c r="B231" s="124" t="s">
        <v>131</v>
      </c>
      <c r="C231" s="124">
        <v>227</v>
      </c>
      <c r="D231" s="192" t="s">
        <v>506</v>
      </c>
      <c r="E231" s="203">
        <v>5</v>
      </c>
      <c r="F231" s="151">
        <v>20</v>
      </c>
      <c r="G231" s="207">
        <v>295</v>
      </c>
      <c r="H231" s="208">
        <v>2937594</v>
      </c>
      <c r="I231" s="147">
        <f t="shared" si="35"/>
        <v>9957.9457627118645</v>
      </c>
      <c r="J231" s="207">
        <v>30599</v>
      </c>
      <c r="K231" s="208">
        <v>2937594</v>
      </c>
      <c r="L231" s="147">
        <f t="shared" si="36"/>
        <v>96.002941272590604</v>
      </c>
      <c r="M231" s="22"/>
      <c r="N231" s="26"/>
      <c r="O231" s="27"/>
      <c r="P231" s="28"/>
      <c r="Q231" s="31"/>
      <c r="R231" s="29"/>
      <c r="S231" s="42"/>
      <c r="T231" s="31"/>
      <c r="U231" s="52"/>
      <c r="V231" s="23"/>
      <c r="W231" s="287" t="s">
        <v>507</v>
      </c>
      <c r="X231" s="222">
        <v>7380.9523809523807</v>
      </c>
      <c r="Y231" s="223">
        <v>8087.6190476190477</v>
      </c>
      <c r="Z231" s="224">
        <v>9215.2380952380954</v>
      </c>
      <c r="AA231" s="216">
        <v>11520</v>
      </c>
      <c r="AB231" s="217">
        <v>13553</v>
      </c>
      <c r="AC231" s="218">
        <v>15945</v>
      </c>
      <c r="AD231" s="233"/>
      <c r="AE231" s="234"/>
      <c r="AF231" s="235"/>
    </row>
    <row r="232" spans="1:32" ht="27" customHeight="1" thickTop="1" thickBot="1" x14ac:dyDescent="0.25">
      <c r="A232" s="16"/>
      <c r="B232" s="124" t="s">
        <v>131</v>
      </c>
      <c r="C232" s="124">
        <v>228</v>
      </c>
      <c r="D232" s="192" t="s">
        <v>485</v>
      </c>
      <c r="E232" s="203">
        <v>5</v>
      </c>
      <c r="F232" s="151"/>
      <c r="G232" s="207"/>
      <c r="H232" s="208"/>
      <c r="I232" s="147"/>
      <c r="J232" s="207"/>
      <c r="K232" s="208"/>
      <c r="L232" s="147"/>
      <c r="M232" s="22"/>
      <c r="N232" s="26">
        <v>20</v>
      </c>
      <c r="O232" s="27">
        <v>408</v>
      </c>
      <c r="P232" s="28">
        <v>8237963</v>
      </c>
      <c r="Q232" s="31">
        <f t="shared" si="37"/>
        <v>20191.085784313724</v>
      </c>
      <c r="R232" s="29">
        <v>51612</v>
      </c>
      <c r="S232" s="42">
        <f t="shared" si="38"/>
        <v>8237963</v>
      </c>
      <c r="T232" s="31">
        <f t="shared" si="39"/>
        <v>159.61332635821128</v>
      </c>
      <c r="U232" s="52"/>
      <c r="V232" s="23"/>
      <c r="W232" s="63"/>
      <c r="X232" s="222">
        <v>17390.862944162436</v>
      </c>
      <c r="Y232" s="223">
        <v>18130.311614730879</v>
      </c>
      <c r="Z232" s="224">
        <v>18548.387096774193</v>
      </c>
      <c r="AA232" s="216">
        <v>18382.352941176472</v>
      </c>
      <c r="AB232" s="217">
        <v>18480.392156862745</v>
      </c>
      <c r="AC232" s="218">
        <v>18725.49019607843</v>
      </c>
      <c r="AD232" s="236"/>
      <c r="AE232" s="234"/>
      <c r="AF232" s="237"/>
    </row>
    <row r="233" spans="1:32" ht="27" customHeight="1" thickTop="1" thickBot="1" x14ac:dyDescent="0.25">
      <c r="A233" s="16"/>
      <c r="B233" s="124" t="s">
        <v>131</v>
      </c>
      <c r="C233" s="124">
        <v>229</v>
      </c>
      <c r="D233" s="192" t="s">
        <v>336</v>
      </c>
      <c r="E233" s="203">
        <v>5</v>
      </c>
      <c r="F233" s="151">
        <v>10</v>
      </c>
      <c r="G233" s="207">
        <v>99</v>
      </c>
      <c r="H233" s="208">
        <v>955850</v>
      </c>
      <c r="I233" s="147">
        <f t="shared" ref="I233:I249" si="40">IF(AND(G233&gt;0,H233&gt;0),H233/G233,0)</f>
        <v>9655.0505050505053</v>
      </c>
      <c r="J233" s="207">
        <v>7428</v>
      </c>
      <c r="K233" s="208">
        <v>955850</v>
      </c>
      <c r="L233" s="147">
        <f t="shared" ref="L233:L249" si="41">IF(AND(J233&gt;0,K233&gt;0),K233/J233,0)</f>
        <v>128.68201400107699</v>
      </c>
      <c r="M233" s="22"/>
      <c r="N233" s="26">
        <v>10</v>
      </c>
      <c r="O233" s="27">
        <v>107</v>
      </c>
      <c r="P233" s="28">
        <v>1117625</v>
      </c>
      <c r="Q233" s="31">
        <f t="shared" si="37"/>
        <v>10445.093457943925</v>
      </c>
      <c r="R233" s="29">
        <v>8300</v>
      </c>
      <c r="S233" s="42">
        <f t="shared" si="38"/>
        <v>1117625</v>
      </c>
      <c r="T233" s="31">
        <f t="shared" si="39"/>
        <v>134.65361445783134</v>
      </c>
      <c r="U233" s="52"/>
      <c r="V233" s="23"/>
      <c r="W233" s="63"/>
      <c r="X233" s="222">
        <v>5487.8048780487807</v>
      </c>
      <c r="Y233" s="223">
        <v>7393.8775510204077</v>
      </c>
      <c r="Z233" s="224">
        <v>8229</v>
      </c>
      <c r="AA233" s="216">
        <v>10075</v>
      </c>
      <c r="AB233" s="217">
        <v>10178</v>
      </c>
      <c r="AC233" s="218">
        <v>10290.5</v>
      </c>
      <c r="AD233" s="236"/>
      <c r="AE233" s="234"/>
      <c r="AF233" s="235"/>
    </row>
    <row r="234" spans="1:32" ht="27" customHeight="1" thickTop="1" thickBot="1" x14ac:dyDescent="0.25">
      <c r="A234" s="16"/>
      <c r="B234" s="124" t="s">
        <v>131</v>
      </c>
      <c r="C234" s="124">
        <v>230</v>
      </c>
      <c r="D234" s="192" t="s">
        <v>337</v>
      </c>
      <c r="E234" s="203">
        <v>5</v>
      </c>
      <c r="F234" s="151">
        <v>14</v>
      </c>
      <c r="G234" s="207">
        <v>173</v>
      </c>
      <c r="H234" s="208">
        <v>5266267</v>
      </c>
      <c r="I234" s="147">
        <f t="shared" si="40"/>
        <v>30440.84971098266</v>
      </c>
      <c r="J234" s="207">
        <v>14931</v>
      </c>
      <c r="K234" s="208">
        <v>5266267</v>
      </c>
      <c r="L234" s="147">
        <f t="shared" si="41"/>
        <v>352.70691849172863</v>
      </c>
      <c r="M234" s="22"/>
      <c r="N234" s="26">
        <v>20</v>
      </c>
      <c r="O234" s="27">
        <v>201</v>
      </c>
      <c r="P234" s="28">
        <v>6181634</v>
      </c>
      <c r="Q234" s="31">
        <f t="shared" si="37"/>
        <v>30754.398009950248</v>
      </c>
      <c r="R234" s="29">
        <v>22612</v>
      </c>
      <c r="S234" s="42">
        <f t="shared" si="38"/>
        <v>6181634</v>
      </c>
      <c r="T234" s="31">
        <f t="shared" si="39"/>
        <v>273.37847160799578</v>
      </c>
      <c r="U234" s="52"/>
      <c r="V234" s="23"/>
      <c r="W234" s="63"/>
      <c r="X234" s="222">
        <v>10625</v>
      </c>
      <c r="Y234" s="223">
        <v>20300.751879699248</v>
      </c>
      <c r="Z234" s="224">
        <v>20482.758620689656</v>
      </c>
      <c r="AA234" s="216">
        <v>30810.81081081081</v>
      </c>
      <c r="AB234" s="217">
        <v>31472.08121827411</v>
      </c>
      <c r="AC234" s="218">
        <v>32057.416267942583</v>
      </c>
      <c r="AD234" s="233"/>
      <c r="AE234" s="234"/>
      <c r="AF234" s="235"/>
    </row>
    <row r="235" spans="1:32" ht="27" customHeight="1" thickTop="1" thickBot="1" x14ac:dyDescent="0.25">
      <c r="A235" s="16"/>
      <c r="B235" s="124" t="s">
        <v>131</v>
      </c>
      <c r="C235" s="124">
        <v>231</v>
      </c>
      <c r="D235" s="192" t="s">
        <v>338</v>
      </c>
      <c r="E235" s="203">
        <v>5</v>
      </c>
      <c r="F235" s="151">
        <v>20</v>
      </c>
      <c r="G235" s="207">
        <v>68</v>
      </c>
      <c r="H235" s="208">
        <v>533938</v>
      </c>
      <c r="I235" s="147">
        <f t="shared" si="40"/>
        <v>7852.0294117647063</v>
      </c>
      <c r="J235" s="207">
        <v>3544</v>
      </c>
      <c r="K235" s="208">
        <v>533938</v>
      </c>
      <c r="L235" s="147">
        <f t="shared" si="41"/>
        <v>150.6597065462754</v>
      </c>
      <c r="M235" s="22"/>
      <c r="N235" s="26">
        <v>20</v>
      </c>
      <c r="O235" s="27">
        <v>55</v>
      </c>
      <c r="P235" s="28">
        <v>657572</v>
      </c>
      <c r="Q235" s="31">
        <f t="shared" si="37"/>
        <v>11955.854545454546</v>
      </c>
      <c r="R235" s="29">
        <v>3474.25</v>
      </c>
      <c r="S235" s="42">
        <f t="shared" si="38"/>
        <v>657572</v>
      </c>
      <c r="T235" s="31">
        <f t="shared" si="39"/>
        <v>189.27020220191409</v>
      </c>
      <c r="U235" s="52"/>
      <c r="V235" s="23"/>
      <c r="W235" s="63"/>
      <c r="X235" s="222">
        <v>11666.666666666666</v>
      </c>
      <c r="Y235" s="223">
        <v>12500</v>
      </c>
      <c r="Z235" s="224">
        <v>20833.333333333332</v>
      </c>
      <c r="AA235" s="216">
        <v>10000</v>
      </c>
      <c r="AB235" s="217">
        <v>13194.444444444445</v>
      </c>
      <c r="AC235" s="218">
        <v>15104.166666666666</v>
      </c>
      <c r="AD235" s="236" t="s">
        <v>434</v>
      </c>
      <c r="AE235" s="234"/>
      <c r="AF235" s="237"/>
    </row>
    <row r="236" spans="1:32" ht="27" customHeight="1" thickTop="1" thickBot="1" x14ac:dyDescent="0.25">
      <c r="A236" s="16"/>
      <c r="B236" s="124" t="s">
        <v>131</v>
      </c>
      <c r="C236" s="124">
        <v>232</v>
      </c>
      <c r="D236" s="192" t="s">
        <v>339</v>
      </c>
      <c r="E236" s="203">
        <v>2</v>
      </c>
      <c r="F236" s="151">
        <v>20</v>
      </c>
      <c r="G236" s="207">
        <v>153</v>
      </c>
      <c r="H236" s="208">
        <v>1306430</v>
      </c>
      <c r="I236" s="147">
        <f t="shared" si="40"/>
        <v>8538.758169934641</v>
      </c>
      <c r="J236" s="207">
        <v>7100</v>
      </c>
      <c r="K236" s="208">
        <v>1306430</v>
      </c>
      <c r="L236" s="147">
        <f t="shared" si="41"/>
        <v>184.00422535211268</v>
      </c>
      <c r="M236" s="22"/>
      <c r="N236" s="26">
        <v>20</v>
      </c>
      <c r="O236" s="27">
        <v>155</v>
      </c>
      <c r="P236" s="28">
        <v>1454386</v>
      </c>
      <c r="Q236" s="31">
        <f t="shared" si="37"/>
        <v>9383.1354838709685</v>
      </c>
      <c r="R236" s="29">
        <v>15783</v>
      </c>
      <c r="S236" s="42">
        <f t="shared" si="38"/>
        <v>1454386</v>
      </c>
      <c r="T236" s="31">
        <f t="shared" si="39"/>
        <v>92.148894380029148</v>
      </c>
      <c r="U236" s="52"/>
      <c r="V236" s="23"/>
      <c r="W236" s="63"/>
      <c r="X236" s="222">
        <v>10272.727272727272</v>
      </c>
      <c r="Y236" s="223">
        <v>7600.5714285714284</v>
      </c>
      <c r="Z236" s="224">
        <v>7638.3095238095239</v>
      </c>
      <c r="AA236" s="216">
        <v>10000</v>
      </c>
      <c r="AB236" s="217">
        <v>10277.777777777777</v>
      </c>
      <c r="AC236" s="218">
        <v>10810.81081081081</v>
      </c>
      <c r="AD236" s="233"/>
      <c r="AE236" s="234"/>
      <c r="AF236" s="235"/>
    </row>
    <row r="237" spans="1:32" ht="27" customHeight="1" thickTop="1" thickBot="1" x14ac:dyDescent="0.25">
      <c r="A237" s="16"/>
      <c r="B237" s="124" t="s">
        <v>131</v>
      </c>
      <c r="C237" s="124">
        <v>233</v>
      </c>
      <c r="D237" s="192" t="s">
        <v>340</v>
      </c>
      <c r="E237" s="203">
        <v>2</v>
      </c>
      <c r="F237" s="151">
        <v>14</v>
      </c>
      <c r="G237" s="207">
        <v>335</v>
      </c>
      <c r="H237" s="208">
        <v>2973018</v>
      </c>
      <c r="I237" s="147">
        <f t="shared" si="40"/>
        <v>8874.6805970149253</v>
      </c>
      <c r="J237" s="207">
        <v>10664.75</v>
      </c>
      <c r="K237" s="208">
        <v>2973018</v>
      </c>
      <c r="L237" s="147">
        <f t="shared" si="41"/>
        <v>278.77052907944397</v>
      </c>
      <c r="M237" s="22"/>
      <c r="N237" s="26">
        <v>14</v>
      </c>
      <c r="O237" s="27">
        <v>341</v>
      </c>
      <c r="P237" s="28">
        <v>3206143</v>
      </c>
      <c r="Q237" s="31">
        <f t="shared" si="37"/>
        <v>9402.1788856304993</v>
      </c>
      <c r="R237" s="29">
        <v>11747</v>
      </c>
      <c r="S237" s="42">
        <f t="shared" si="38"/>
        <v>3206143</v>
      </c>
      <c r="T237" s="31">
        <f t="shared" si="39"/>
        <v>272.93291904315998</v>
      </c>
      <c r="U237" s="52"/>
      <c r="V237" s="23"/>
      <c r="W237" s="63"/>
      <c r="X237" s="222">
        <v>3746.1313868613138</v>
      </c>
      <c r="Y237" s="223">
        <v>7311.9937694704049</v>
      </c>
      <c r="Z237" s="224">
        <v>8374.0740740740748</v>
      </c>
      <c r="AA237" s="216">
        <v>10720.967741935483</v>
      </c>
      <c r="AB237" s="217">
        <v>11190.860215053763</v>
      </c>
      <c r="AC237" s="218">
        <v>11846.236559139785</v>
      </c>
      <c r="AD237" s="236"/>
      <c r="AE237" s="234"/>
      <c r="AF237" s="237"/>
    </row>
    <row r="238" spans="1:32" ht="27" customHeight="1" thickTop="1" thickBot="1" x14ac:dyDescent="0.25">
      <c r="A238" s="16"/>
      <c r="B238" s="124" t="s">
        <v>131</v>
      </c>
      <c r="C238" s="124">
        <v>234</v>
      </c>
      <c r="D238" s="131" t="s">
        <v>341</v>
      </c>
      <c r="E238" s="203">
        <v>4</v>
      </c>
      <c r="F238" s="151">
        <v>20</v>
      </c>
      <c r="G238" s="207">
        <v>106</v>
      </c>
      <c r="H238" s="208">
        <v>618611</v>
      </c>
      <c r="I238" s="147">
        <f t="shared" si="40"/>
        <v>5835.9528301886794</v>
      </c>
      <c r="J238" s="207">
        <v>9517</v>
      </c>
      <c r="K238" s="208">
        <v>618611</v>
      </c>
      <c r="L238" s="147">
        <f t="shared" si="41"/>
        <v>65.000630450772306</v>
      </c>
      <c r="M238" s="22"/>
      <c r="N238" s="26">
        <v>20</v>
      </c>
      <c r="O238" s="27">
        <v>108</v>
      </c>
      <c r="P238" s="28">
        <v>763838</v>
      </c>
      <c r="Q238" s="31">
        <f t="shared" si="37"/>
        <v>7072.5740740740739</v>
      </c>
      <c r="R238" s="29">
        <v>6045</v>
      </c>
      <c r="S238" s="42">
        <f t="shared" si="38"/>
        <v>763838</v>
      </c>
      <c r="T238" s="31">
        <f t="shared" si="39"/>
        <v>126.35864350703061</v>
      </c>
      <c r="U238" s="52"/>
      <c r="V238" s="23"/>
      <c r="W238" s="63"/>
      <c r="X238" s="222">
        <v>3285.7142857142858</v>
      </c>
      <c r="Y238" s="223">
        <v>5261.9047619047615</v>
      </c>
      <c r="Z238" s="224">
        <v>6434.5238095238092</v>
      </c>
      <c r="AA238" s="216">
        <v>6142.8571428571431</v>
      </c>
      <c r="AB238" s="217">
        <v>6196.5811965811963</v>
      </c>
      <c r="AC238" s="218">
        <v>6240.3100775193798</v>
      </c>
      <c r="AD238" s="233"/>
      <c r="AE238" s="234"/>
      <c r="AF238" s="235"/>
    </row>
    <row r="239" spans="1:32" ht="27" customHeight="1" thickTop="1" thickBot="1" x14ac:dyDescent="0.25">
      <c r="A239" s="16"/>
      <c r="B239" s="124" t="s">
        <v>131</v>
      </c>
      <c r="C239" s="124">
        <v>235</v>
      </c>
      <c r="D239" s="192" t="s">
        <v>342</v>
      </c>
      <c r="E239" s="203">
        <v>4</v>
      </c>
      <c r="F239" s="151">
        <v>20</v>
      </c>
      <c r="G239" s="207">
        <v>56</v>
      </c>
      <c r="H239" s="208">
        <v>563393</v>
      </c>
      <c r="I239" s="147">
        <f t="shared" si="40"/>
        <v>10060.589285714286</v>
      </c>
      <c r="J239" s="207">
        <v>2477</v>
      </c>
      <c r="K239" s="208">
        <v>563393</v>
      </c>
      <c r="L239" s="147">
        <f t="shared" si="41"/>
        <v>227.44973758578925</v>
      </c>
      <c r="M239" s="22"/>
      <c r="N239" s="26">
        <v>20</v>
      </c>
      <c r="O239" s="27">
        <v>107</v>
      </c>
      <c r="P239" s="28">
        <v>1539010</v>
      </c>
      <c r="Q239" s="31">
        <f t="shared" si="37"/>
        <v>14383.271028037383</v>
      </c>
      <c r="R239" s="29">
        <v>7328</v>
      </c>
      <c r="S239" s="42">
        <f t="shared" si="38"/>
        <v>1539010</v>
      </c>
      <c r="T239" s="31">
        <f t="shared" si="39"/>
        <v>210.0177401746725</v>
      </c>
      <c r="U239" s="52"/>
      <c r="V239" s="23"/>
      <c r="W239" s="63"/>
      <c r="X239" s="222">
        <v>4413</v>
      </c>
      <c r="Y239" s="223">
        <v>6875</v>
      </c>
      <c r="Z239" s="224">
        <v>7333.333333333333</v>
      </c>
      <c r="AA239" s="216">
        <v>10606.060606060606</v>
      </c>
      <c r="AB239" s="217">
        <v>10897.435897435897</v>
      </c>
      <c r="AC239" s="218">
        <v>11176.470588235294</v>
      </c>
      <c r="AD239" s="236"/>
      <c r="AE239" s="234"/>
      <c r="AF239" s="237"/>
    </row>
    <row r="240" spans="1:32" ht="27" customHeight="1" thickTop="1" thickBot="1" x14ac:dyDescent="0.25">
      <c r="A240" s="16"/>
      <c r="B240" s="124" t="s">
        <v>131</v>
      </c>
      <c r="C240" s="124">
        <v>236</v>
      </c>
      <c r="D240" s="192" t="s">
        <v>343</v>
      </c>
      <c r="E240" s="203">
        <v>6</v>
      </c>
      <c r="F240" s="151">
        <v>10</v>
      </c>
      <c r="G240" s="207">
        <v>21</v>
      </c>
      <c r="H240" s="208">
        <v>78392</v>
      </c>
      <c r="I240" s="147">
        <f t="shared" si="40"/>
        <v>3732.9523809523807</v>
      </c>
      <c r="J240" s="207">
        <v>1035</v>
      </c>
      <c r="K240" s="208">
        <v>78392</v>
      </c>
      <c r="L240" s="147">
        <f t="shared" si="41"/>
        <v>75.741062801932372</v>
      </c>
      <c r="M240" s="22"/>
      <c r="N240" s="26">
        <v>10</v>
      </c>
      <c r="O240" s="27">
        <v>13</v>
      </c>
      <c r="P240" s="28">
        <v>51168</v>
      </c>
      <c r="Q240" s="31">
        <f t="shared" si="37"/>
        <v>3936</v>
      </c>
      <c r="R240" s="29">
        <v>464</v>
      </c>
      <c r="S240" s="42">
        <f t="shared" si="38"/>
        <v>51168</v>
      </c>
      <c r="T240" s="31">
        <f t="shared" si="39"/>
        <v>110.27586206896552</v>
      </c>
      <c r="U240" s="52"/>
      <c r="V240" s="23"/>
      <c r="W240" s="63"/>
      <c r="X240" s="222">
        <v>3000</v>
      </c>
      <c r="Y240" s="223">
        <v>3100</v>
      </c>
      <c r="Z240" s="224">
        <v>3150</v>
      </c>
      <c r="AA240" s="216">
        <v>4047.6190476190477</v>
      </c>
      <c r="AB240" s="217">
        <v>4347.826086956522</v>
      </c>
      <c r="AC240" s="218">
        <v>4600</v>
      </c>
      <c r="AD240" s="236"/>
      <c r="AE240" s="234"/>
      <c r="AF240" s="235"/>
    </row>
    <row r="241" spans="1:32" ht="27" customHeight="1" thickTop="1" thickBot="1" x14ac:dyDescent="0.25">
      <c r="A241" s="16"/>
      <c r="B241" s="124" t="s">
        <v>131</v>
      </c>
      <c r="C241" s="124">
        <v>237</v>
      </c>
      <c r="D241" s="192" t="s">
        <v>344</v>
      </c>
      <c r="E241" s="203">
        <v>4</v>
      </c>
      <c r="F241" s="151">
        <v>20</v>
      </c>
      <c r="G241" s="207">
        <v>429</v>
      </c>
      <c r="H241" s="208">
        <v>2951510</v>
      </c>
      <c r="I241" s="147">
        <f t="shared" si="40"/>
        <v>6879.9766899766901</v>
      </c>
      <c r="J241" s="207">
        <v>18184</v>
      </c>
      <c r="K241" s="208">
        <v>2951510</v>
      </c>
      <c r="L241" s="147">
        <f t="shared" si="41"/>
        <v>162.31357237131544</v>
      </c>
      <c r="M241" s="22"/>
      <c r="N241" s="26">
        <v>20</v>
      </c>
      <c r="O241" s="27">
        <v>314</v>
      </c>
      <c r="P241" s="28">
        <v>2095763</v>
      </c>
      <c r="Q241" s="31">
        <f t="shared" si="37"/>
        <v>6674.4044585987258</v>
      </c>
      <c r="R241" s="29">
        <v>10965.81</v>
      </c>
      <c r="S241" s="42">
        <f t="shared" si="38"/>
        <v>2095763</v>
      </c>
      <c r="T241" s="31">
        <f t="shared" si="39"/>
        <v>191.11793839214798</v>
      </c>
      <c r="U241" s="52"/>
      <c r="V241" s="23"/>
      <c r="W241" s="63"/>
      <c r="X241" s="222">
        <v>12379.62962962963</v>
      </c>
      <c r="Y241" s="223">
        <v>13440.65934065934</v>
      </c>
      <c r="Z241" s="224">
        <v>8420.6666666666661</v>
      </c>
      <c r="AA241" s="216">
        <v>10000</v>
      </c>
      <c r="AB241" s="217">
        <v>15000</v>
      </c>
      <c r="AC241" s="218">
        <v>18000</v>
      </c>
      <c r="AD241" s="233" t="s">
        <v>434</v>
      </c>
      <c r="AE241" s="234">
        <v>8.3000000000000004E-2</v>
      </c>
      <c r="AF241" s="235"/>
    </row>
    <row r="242" spans="1:32" ht="27" customHeight="1" thickTop="1" thickBot="1" x14ac:dyDescent="0.25">
      <c r="A242" s="16"/>
      <c r="B242" s="124" t="s">
        <v>131</v>
      </c>
      <c r="C242" s="124">
        <v>238</v>
      </c>
      <c r="D242" s="131" t="s">
        <v>345</v>
      </c>
      <c r="E242" s="203">
        <v>6</v>
      </c>
      <c r="F242" s="151">
        <v>14</v>
      </c>
      <c r="G242" s="207">
        <v>158</v>
      </c>
      <c r="H242" s="208">
        <v>2557181</v>
      </c>
      <c r="I242" s="147">
        <f t="shared" si="40"/>
        <v>16184.689873417721</v>
      </c>
      <c r="J242" s="207">
        <v>5146</v>
      </c>
      <c r="K242" s="208">
        <v>2557181</v>
      </c>
      <c r="L242" s="147">
        <f t="shared" si="41"/>
        <v>496.92596191216478</v>
      </c>
      <c r="M242" s="22"/>
      <c r="N242" s="26">
        <v>20</v>
      </c>
      <c r="O242" s="27">
        <v>183</v>
      </c>
      <c r="P242" s="28">
        <v>3245481</v>
      </c>
      <c r="Q242" s="31">
        <f t="shared" si="37"/>
        <v>17734.868852459018</v>
      </c>
      <c r="R242" s="29">
        <v>7722</v>
      </c>
      <c r="S242" s="42">
        <f t="shared" si="38"/>
        <v>3245481</v>
      </c>
      <c r="T242" s="31">
        <f t="shared" si="39"/>
        <v>420.29020979020981</v>
      </c>
      <c r="U242" s="52"/>
      <c r="V242" s="23"/>
      <c r="W242" s="63"/>
      <c r="X242" s="222">
        <v>24160</v>
      </c>
      <c r="Y242" s="223">
        <v>26635.955056179777</v>
      </c>
      <c r="Z242" s="224">
        <v>28930</v>
      </c>
      <c r="AA242" s="216">
        <v>14895.833333333334</v>
      </c>
      <c r="AB242" s="217">
        <v>17031.25</v>
      </c>
      <c r="AC242" s="218">
        <v>17500</v>
      </c>
      <c r="AD242" s="236"/>
      <c r="AE242" s="234"/>
      <c r="AF242" s="237"/>
    </row>
    <row r="243" spans="1:32" ht="27" customHeight="1" thickTop="1" thickBot="1" x14ac:dyDescent="0.25">
      <c r="A243" s="16"/>
      <c r="B243" s="124" t="s">
        <v>131</v>
      </c>
      <c r="C243" s="124">
        <v>239</v>
      </c>
      <c r="D243" s="192" t="s">
        <v>346</v>
      </c>
      <c r="E243" s="203">
        <v>2</v>
      </c>
      <c r="F243" s="151">
        <v>14</v>
      </c>
      <c r="G243" s="207">
        <v>122</v>
      </c>
      <c r="H243" s="208">
        <v>3307131</v>
      </c>
      <c r="I243" s="147">
        <f t="shared" si="40"/>
        <v>27107.631147540982</v>
      </c>
      <c r="J243" s="207">
        <v>9365</v>
      </c>
      <c r="K243" s="208">
        <v>3307131</v>
      </c>
      <c r="L243" s="147">
        <f t="shared" si="41"/>
        <v>353.137319807795</v>
      </c>
      <c r="M243" s="22"/>
      <c r="N243" s="26">
        <v>20</v>
      </c>
      <c r="O243" s="27">
        <v>137</v>
      </c>
      <c r="P243" s="28">
        <v>3558022</v>
      </c>
      <c r="Q243" s="31">
        <f t="shared" si="37"/>
        <v>25970.963503649637</v>
      </c>
      <c r="R243" s="29">
        <v>9773</v>
      </c>
      <c r="S243" s="42">
        <f t="shared" si="38"/>
        <v>3558022</v>
      </c>
      <c r="T243" s="31">
        <f t="shared" si="39"/>
        <v>364.06650977182034</v>
      </c>
      <c r="U243" s="52"/>
      <c r="V243" s="23"/>
      <c r="W243" s="63"/>
      <c r="X243" s="222">
        <v>30322.580645161292</v>
      </c>
      <c r="Y243" s="223">
        <v>30213.975903614457</v>
      </c>
      <c r="Z243" s="224">
        <v>30531.25</v>
      </c>
      <c r="AA243" s="216">
        <v>28472.222222222223</v>
      </c>
      <c r="AB243" s="217">
        <v>29487.179487179488</v>
      </c>
      <c r="AC243" s="218">
        <v>30357.142857142859</v>
      </c>
      <c r="AD243" s="233"/>
      <c r="AE243" s="234"/>
      <c r="AF243" s="235"/>
    </row>
    <row r="244" spans="1:32" ht="27" customHeight="1" thickTop="1" thickBot="1" x14ac:dyDescent="0.25">
      <c r="A244" s="16"/>
      <c r="B244" s="124" t="s">
        <v>131</v>
      </c>
      <c r="C244" s="124">
        <v>240</v>
      </c>
      <c r="D244" s="192" t="s">
        <v>347</v>
      </c>
      <c r="E244" s="203">
        <v>2</v>
      </c>
      <c r="F244" s="151">
        <v>20</v>
      </c>
      <c r="G244" s="207">
        <v>148</v>
      </c>
      <c r="H244" s="208">
        <v>3038914</v>
      </c>
      <c r="I244" s="147">
        <f t="shared" si="40"/>
        <v>20533.202702702703</v>
      </c>
      <c r="J244" s="207">
        <v>14593.5</v>
      </c>
      <c r="K244" s="208">
        <v>3038914</v>
      </c>
      <c r="L244" s="147">
        <f t="shared" si="41"/>
        <v>208.23750299791004</v>
      </c>
      <c r="M244" s="22"/>
      <c r="N244" s="26">
        <v>20</v>
      </c>
      <c r="O244" s="27">
        <v>195</v>
      </c>
      <c r="P244" s="28">
        <v>4065870</v>
      </c>
      <c r="Q244" s="31">
        <f t="shared" si="37"/>
        <v>20850.615384615383</v>
      </c>
      <c r="R244" s="29">
        <v>19067</v>
      </c>
      <c r="S244" s="42">
        <f t="shared" si="38"/>
        <v>4065870</v>
      </c>
      <c r="T244" s="31">
        <f t="shared" si="39"/>
        <v>213.24120207688676</v>
      </c>
      <c r="U244" s="52"/>
      <c r="V244" s="23"/>
      <c r="W244" s="63"/>
      <c r="X244" s="222">
        <v>8402.7777777777774</v>
      </c>
      <c r="Y244" s="223">
        <v>9795.9183673469379</v>
      </c>
      <c r="Z244" s="224">
        <v>13533.6</v>
      </c>
      <c r="AA244" s="216">
        <v>20539.215686274511</v>
      </c>
      <c r="AB244" s="217">
        <v>20833.333333333332</v>
      </c>
      <c r="AC244" s="218">
        <v>21666.666666666668</v>
      </c>
      <c r="AD244" s="236"/>
      <c r="AE244" s="234"/>
      <c r="AF244" s="237"/>
    </row>
    <row r="245" spans="1:32" ht="27" customHeight="1" thickTop="1" thickBot="1" x14ac:dyDescent="0.25">
      <c r="A245" s="16"/>
      <c r="B245" s="124" t="s">
        <v>131</v>
      </c>
      <c r="C245" s="124">
        <v>241</v>
      </c>
      <c r="D245" s="192" t="s">
        <v>348</v>
      </c>
      <c r="E245" s="203">
        <v>5</v>
      </c>
      <c r="F245" s="151">
        <v>10</v>
      </c>
      <c r="G245" s="207">
        <v>85</v>
      </c>
      <c r="H245" s="208">
        <v>260036</v>
      </c>
      <c r="I245" s="147">
        <f t="shared" si="40"/>
        <v>3059.2470588235292</v>
      </c>
      <c r="J245" s="207">
        <v>1260</v>
      </c>
      <c r="K245" s="208">
        <v>260036</v>
      </c>
      <c r="L245" s="147">
        <f t="shared" si="41"/>
        <v>206.37777777777777</v>
      </c>
      <c r="M245" s="22"/>
      <c r="N245" s="26">
        <v>10</v>
      </c>
      <c r="O245" s="27"/>
      <c r="P245" s="28"/>
      <c r="Q245" s="31">
        <f t="shared" si="37"/>
        <v>0</v>
      </c>
      <c r="R245" s="29"/>
      <c r="S245" s="42">
        <f t="shared" si="38"/>
        <v>0</v>
      </c>
      <c r="T245" s="31">
        <f t="shared" si="39"/>
        <v>0</v>
      </c>
      <c r="U245" s="52"/>
      <c r="V245" s="23"/>
      <c r="W245" s="277">
        <v>43556</v>
      </c>
      <c r="X245" s="222">
        <v>6094.0476190476193</v>
      </c>
      <c r="Y245" s="223">
        <v>6480</v>
      </c>
      <c r="Z245" s="224">
        <v>9000</v>
      </c>
      <c r="AA245" s="216">
        <v>5500</v>
      </c>
      <c r="AB245" s="217">
        <v>5500</v>
      </c>
      <c r="AC245" s="218">
        <v>6875</v>
      </c>
      <c r="AD245" s="236"/>
      <c r="AE245" s="234"/>
      <c r="AF245" s="237"/>
    </row>
    <row r="246" spans="1:32" ht="27" customHeight="1" thickTop="1" thickBot="1" x14ac:dyDescent="0.25">
      <c r="A246" s="16"/>
      <c r="B246" s="124" t="s">
        <v>131</v>
      </c>
      <c r="C246" s="124">
        <v>242</v>
      </c>
      <c r="D246" s="192" t="s">
        <v>349</v>
      </c>
      <c r="E246" s="203">
        <v>2</v>
      </c>
      <c r="F246" s="151">
        <v>20</v>
      </c>
      <c r="G246" s="207">
        <v>174</v>
      </c>
      <c r="H246" s="208">
        <v>4470396</v>
      </c>
      <c r="I246" s="147">
        <f t="shared" si="40"/>
        <v>25691.931034482757</v>
      </c>
      <c r="J246" s="207">
        <v>15223.25</v>
      </c>
      <c r="K246" s="208">
        <v>4470396</v>
      </c>
      <c r="L246" s="147">
        <f t="shared" si="41"/>
        <v>293.65582250833427</v>
      </c>
      <c r="M246" s="22"/>
      <c r="N246" s="26">
        <v>20</v>
      </c>
      <c r="O246" s="27">
        <v>170</v>
      </c>
      <c r="P246" s="28">
        <v>5664291</v>
      </c>
      <c r="Q246" s="31">
        <f t="shared" si="37"/>
        <v>33319.358823529408</v>
      </c>
      <c r="R246" s="29">
        <v>12765</v>
      </c>
      <c r="S246" s="42">
        <f t="shared" si="38"/>
        <v>5664291</v>
      </c>
      <c r="T246" s="31">
        <f t="shared" si="39"/>
        <v>443.73607520564042</v>
      </c>
      <c r="U246" s="52"/>
      <c r="V246" s="23"/>
      <c r="W246" s="63"/>
      <c r="X246" s="222">
        <v>18285.714285714286</v>
      </c>
      <c r="Y246" s="223">
        <v>36224.637681159424</v>
      </c>
      <c r="Z246" s="224">
        <v>37635.132183908048</v>
      </c>
      <c r="AA246" s="216">
        <v>27590</v>
      </c>
      <c r="AB246" s="217">
        <v>28480</v>
      </c>
      <c r="AC246" s="218">
        <v>29370</v>
      </c>
      <c r="AD246" s="233"/>
      <c r="AE246" s="234"/>
      <c r="AF246" s="235"/>
    </row>
    <row r="247" spans="1:32" ht="27" customHeight="1" thickTop="1" thickBot="1" x14ac:dyDescent="0.25">
      <c r="A247" s="16"/>
      <c r="B247" s="124" t="s">
        <v>131</v>
      </c>
      <c r="C247" s="124">
        <v>243</v>
      </c>
      <c r="D247" s="192" t="s">
        <v>350</v>
      </c>
      <c r="E247" s="203">
        <v>4</v>
      </c>
      <c r="F247" s="151">
        <v>20</v>
      </c>
      <c r="G247" s="207">
        <v>140</v>
      </c>
      <c r="H247" s="208">
        <v>6018704</v>
      </c>
      <c r="I247" s="147">
        <f t="shared" si="40"/>
        <v>42990.742857142854</v>
      </c>
      <c r="J247" s="207">
        <v>16985</v>
      </c>
      <c r="K247" s="208">
        <v>6018704</v>
      </c>
      <c r="L247" s="147">
        <f t="shared" si="41"/>
        <v>354.35407712687663</v>
      </c>
      <c r="M247" s="22"/>
      <c r="N247" s="26"/>
      <c r="O247" s="27"/>
      <c r="P247" s="28"/>
      <c r="Q247" s="31"/>
      <c r="R247" s="29"/>
      <c r="S247" s="42"/>
      <c r="T247" s="31"/>
      <c r="U247" s="52"/>
      <c r="V247" s="23"/>
      <c r="W247" s="63"/>
      <c r="X247" s="222">
        <v>40500</v>
      </c>
      <c r="Y247" s="223">
        <v>42187.5</v>
      </c>
      <c r="Z247" s="224">
        <v>42348.484848484848</v>
      </c>
      <c r="AA247" s="216">
        <v>43452.380952380954</v>
      </c>
      <c r="AB247" s="217">
        <v>44444.444444444445</v>
      </c>
      <c r="AC247" s="218">
        <v>45312.5</v>
      </c>
      <c r="AD247" s="236"/>
      <c r="AE247" s="234"/>
      <c r="AF247" s="237"/>
    </row>
    <row r="248" spans="1:32" ht="27" customHeight="1" thickTop="1" thickBot="1" x14ac:dyDescent="0.25">
      <c r="A248" s="16"/>
      <c r="B248" s="124" t="s">
        <v>131</v>
      </c>
      <c r="C248" s="124">
        <v>244</v>
      </c>
      <c r="D248" s="192" t="s">
        <v>351</v>
      </c>
      <c r="E248" s="203">
        <v>5</v>
      </c>
      <c r="F248" s="151">
        <v>20</v>
      </c>
      <c r="G248" s="207">
        <v>45</v>
      </c>
      <c r="H248" s="208">
        <v>156319</v>
      </c>
      <c r="I248" s="147">
        <f t="shared" si="40"/>
        <v>3473.7555555555555</v>
      </c>
      <c r="J248" s="207">
        <v>2213</v>
      </c>
      <c r="K248" s="208">
        <v>156319</v>
      </c>
      <c r="L248" s="147">
        <f t="shared" si="41"/>
        <v>70.636692272932677</v>
      </c>
      <c r="M248" s="22"/>
      <c r="N248" s="26">
        <v>20</v>
      </c>
      <c r="O248" s="27">
        <v>194</v>
      </c>
      <c r="P248" s="28">
        <v>852665</v>
      </c>
      <c r="Q248" s="31">
        <f t="shared" si="37"/>
        <v>4395.1804123711336</v>
      </c>
      <c r="R248" s="29">
        <v>12650</v>
      </c>
      <c r="S248" s="42">
        <f t="shared" si="38"/>
        <v>852665</v>
      </c>
      <c r="T248" s="31">
        <f t="shared" si="39"/>
        <v>67.404347826086962</v>
      </c>
      <c r="U248" s="52"/>
      <c r="V248" s="23"/>
      <c r="W248" s="63"/>
      <c r="X248" s="222" t="s">
        <v>121</v>
      </c>
      <c r="Y248" s="223">
        <v>4838.7096774193551</v>
      </c>
      <c r="Z248" s="224">
        <v>12500</v>
      </c>
      <c r="AA248" s="216">
        <v>3020</v>
      </c>
      <c r="AB248" s="217">
        <v>3645</v>
      </c>
      <c r="AC248" s="218">
        <v>4947</v>
      </c>
      <c r="AD248" s="233" t="s">
        <v>434</v>
      </c>
      <c r="AE248" s="234">
        <v>0.68</v>
      </c>
      <c r="AF248" s="235"/>
    </row>
    <row r="249" spans="1:32" ht="27" customHeight="1" thickTop="1" thickBot="1" x14ac:dyDescent="0.25">
      <c r="A249" s="16"/>
      <c r="B249" s="124" t="s">
        <v>131</v>
      </c>
      <c r="C249" s="124">
        <v>245</v>
      </c>
      <c r="D249" s="192" t="s">
        <v>352</v>
      </c>
      <c r="E249" s="203">
        <v>5</v>
      </c>
      <c r="F249" s="151">
        <v>20</v>
      </c>
      <c r="G249" s="207">
        <v>262</v>
      </c>
      <c r="H249" s="208">
        <v>1413457</v>
      </c>
      <c r="I249" s="147">
        <f t="shared" si="40"/>
        <v>5394.8740458015263</v>
      </c>
      <c r="J249" s="207">
        <v>17152.5</v>
      </c>
      <c r="K249" s="208">
        <v>1413457</v>
      </c>
      <c r="L249" s="147">
        <f t="shared" si="41"/>
        <v>82.405305349074482</v>
      </c>
      <c r="M249" s="22"/>
      <c r="N249" s="26">
        <v>20</v>
      </c>
      <c r="O249" s="27">
        <v>238</v>
      </c>
      <c r="P249" s="28">
        <v>1455961</v>
      </c>
      <c r="Q249" s="31">
        <f t="shared" si="37"/>
        <v>6117.4831932773113</v>
      </c>
      <c r="R249" s="29">
        <v>15560.5</v>
      </c>
      <c r="S249" s="42">
        <f t="shared" si="38"/>
        <v>1455961</v>
      </c>
      <c r="T249" s="31">
        <f t="shared" si="39"/>
        <v>93.56775167893062</v>
      </c>
      <c r="U249" s="52"/>
      <c r="V249" s="23"/>
      <c r="W249" s="63"/>
      <c r="X249" s="222">
        <v>4000</v>
      </c>
      <c r="Y249" s="223">
        <v>4500</v>
      </c>
      <c r="Z249" s="224">
        <v>5000</v>
      </c>
      <c r="AA249" s="216">
        <v>6011.9047619047615</v>
      </c>
      <c r="AB249" s="217">
        <v>6527.7777777777774</v>
      </c>
      <c r="AC249" s="218">
        <v>7003.9682539682535</v>
      </c>
      <c r="AD249" s="236"/>
      <c r="AE249" s="234"/>
      <c r="AF249" s="237"/>
    </row>
    <row r="250" spans="1:32" ht="27" customHeight="1" thickTop="1" thickBot="1" x14ac:dyDescent="0.25">
      <c r="A250" s="16"/>
      <c r="B250" s="124" t="s">
        <v>131</v>
      </c>
      <c r="C250" s="124">
        <v>246</v>
      </c>
      <c r="D250" s="192" t="s">
        <v>353</v>
      </c>
      <c r="E250" s="203">
        <v>4</v>
      </c>
      <c r="F250" s="151"/>
      <c r="G250" s="207"/>
      <c r="H250" s="208"/>
      <c r="I250" s="147"/>
      <c r="J250" s="207"/>
      <c r="K250" s="208"/>
      <c r="L250" s="147"/>
      <c r="M250" s="22"/>
      <c r="N250" s="26"/>
      <c r="O250" s="27"/>
      <c r="P250" s="28"/>
      <c r="Q250" s="31"/>
      <c r="R250" s="29"/>
      <c r="S250" s="42"/>
      <c r="T250" s="31"/>
      <c r="U250" s="52"/>
      <c r="V250" s="23"/>
      <c r="W250" s="63"/>
      <c r="X250" s="222" t="s">
        <v>118</v>
      </c>
      <c r="Y250" s="223" t="s">
        <v>121</v>
      </c>
      <c r="Z250" s="224" t="s">
        <v>121</v>
      </c>
      <c r="AA250" s="216" t="s">
        <v>425</v>
      </c>
      <c r="AB250" s="217" t="s">
        <v>425</v>
      </c>
      <c r="AC250" s="218" t="s">
        <v>425</v>
      </c>
      <c r="AD250" s="236"/>
      <c r="AE250" s="234"/>
      <c r="AF250" s="235"/>
    </row>
    <row r="251" spans="1:32" ht="27" customHeight="1" thickTop="1" thickBot="1" x14ac:dyDescent="0.25">
      <c r="A251" s="16"/>
      <c r="B251" s="124" t="s">
        <v>131</v>
      </c>
      <c r="C251" s="124">
        <v>247</v>
      </c>
      <c r="D251" s="192" t="s">
        <v>354</v>
      </c>
      <c r="E251" s="193">
        <v>5</v>
      </c>
      <c r="F251" s="151">
        <v>20</v>
      </c>
      <c r="G251" s="207">
        <v>346</v>
      </c>
      <c r="H251" s="208">
        <v>5518570</v>
      </c>
      <c r="I251" s="147">
        <f t="shared" ref="I251:I263" si="42">IF(AND(G251&gt;0,H251&gt;0),H251/G251,0)</f>
        <v>15949.624277456647</v>
      </c>
      <c r="J251" s="207">
        <v>14060</v>
      </c>
      <c r="K251" s="208">
        <v>5518570</v>
      </c>
      <c r="L251" s="147">
        <f t="shared" ref="L251:L263" si="43">IF(AND(J251&gt;0,K251&gt;0),K251/J251,0)</f>
        <v>392.50142247510666</v>
      </c>
      <c r="M251" s="22"/>
      <c r="N251" s="26">
        <v>20</v>
      </c>
      <c r="O251" s="27">
        <v>308</v>
      </c>
      <c r="P251" s="28">
        <v>5276200</v>
      </c>
      <c r="Q251" s="31">
        <f t="shared" si="37"/>
        <v>17130.519480519481</v>
      </c>
      <c r="R251" s="29">
        <v>11678</v>
      </c>
      <c r="S251" s="42">
        <f t="shared" si="38"/>
        <v>5276200</v>
      </c>
      <c r="T251" s="31">
        <f t="shared" si="39"/>
        <v>451.80681623565681</v>
      </c>
      <c r="U251" s="52"/>
      <c r="V251" s="23"/>
      <c r="W251" s="63"/>
      <c r="X251" s="225" t="s">
        <v>121</v>
      </c>
      <c r="Y251" s="226">
        <v>17439</v>
      </c>
      <c r="Z251" s="227">
        <v>18311</v>
      </c>
      <c r="AA251" s="216">
        <v>17026.83962264151</v>
      </c>
      <c r="AB251" s="217">
        <v>17878.181603773584</v>
      </c>
      <c r="AC251" s="218">
        <v>18772.090683962266</v>
      </c>
      <c r="AD251" s="233"/>
      <c r="AE251" s="234"/>
      <c r="AF251" s="235"/>
    </row>
    <row r="252" spans="1:32" ht="27" customHeight="1" thickTop="1" thickBot="1" x14ac:dyDescent="0.25">
      <c r="A252" s="16"/>
      <c r="B252" s="124" t="s">
        <v>131</v>
      </c>
      <c r="C252" s="124">
        <v>248</v>
      </c>
      <c r="D252" s="192" t="s">
        <v>355</v>
      </c>
      <c r="E252" s="193">
        <v>4</v>
      </c>
      <c r="F252" s="151">
        <v>20</v>
      </c>
      <c r="G252" s="207">
        <v>188</v>
      </c>
      <c r="H252" s="208">
        <v>1564536</v>
      </c>
      <c r="I252" s="147">
        <f t="shared" si="42"/>
        <v>8322</v>
      </c>
      <c r="J252" s="207">
        <v>8237</v>
      </c>
      <c r="K252" s="208">
        <v>1564536</v>
      </c>
      <c r="L252" s="147">
        <f t="shared" si="43"/>
        <v>189.94002670875318</v>
      </c>
      <c r="M252" s="22"/>
      <c r="N252" s="26">
        <v>20</v>
      </c>
      <c r="O252" s="27">
        <v>191</v>
      </c>
      <c r="P252" s="28">
        <v>1927803</v>
      </c>
      <c r="Q252" s="31">
        <f t="shared" si="37"/>
        <v>10093.209424083771</v>
      </c>
      <c r="R252" s="29">
        <v>9768.5</v>
      </c>
      <c r="S252" s="42">
        <f t="shared" si="38"/>
        <v>1927803</v>
      </c>
      <c r="T252" s="31">
        <f t="shared" si="39"/>
        <v>197.34892767569227</v>
      </c>
      <c r="U252" s="52"/>
      <c r="V252" s="23"/>
      <c r="W252" s="63"/>
      <c r="X252" s="225" t="s">
        <v>121</v>
      </c>
      <c r="Y252" s="226">
        <v>6487</v>
      </c>
      <c r="Z252" s="227">
        <v>8902</v>
      </c>
      <c r="AA252" s="216">
        <v>10250</v>
      </c>
      <c r="AB252" s="217">
        <v>12000</v>
      </c>
      <c r="AC252" s="218">
        <v>14250</v>
      </c>
      <c r="AD252" s="236"/>
      <c r="AE252" s="234"/>
      <c r="AF252" s="237"/>
    </row>
    <row r="253" spans="1:32" ht="27" customHeight="1" thickTop="1" thickBot="1" x14ac:dyDescent="0.25">
      <c r="A253" s="16"/>
      <c r="B253" s="124" t="s">
        <v>131</v>
      </c>
      <c r="C253" s="124">
        <v>249</v>
      </c>
      <c r="D253" s="192" t="s">
        <v>356</v>
      </c>
      <c r="E253" s="193">
        <v>4</v>
      </c>
      <c r="F253" s="151">
        <v>20</v>
      </c>
      <c r="G253" s="207">
        <v>162</v>
      </c>
      <c r="H253" s="208">
        <v>4051177</v>
      </c>
      <c r="I253" s="147">
        <f t="shared" si="42"/>
        <v>25007.265432098764</v>
      </c>
      <c r="J253" s="207">
        <v>12150</v>
      </c>
      <c r="K253" s="208">
        <v>4051177</v>
      </c>
      <c r="L253" s="147">
        <f t="shared" si="43"/>
        <v>333.43020576131687</v>
      </c>
      <c r="M253" s="22"/>
      <c r="N253" s="26"/>
      <c r="O253" s="27"/>
      <c r="P253" s="28"/>
      <c r="Q253" s="31"/>
      <c r="R253" s="29"/>
      <c r="S253" s="42"/>
      <c r="T253" s="31"/>
      <c r="U253" s="52"/>
      <c r="V253" s="23"/>
      <c r="W253" s="63"/>
      <c r="X253" s="225" t="s">
        <v>121</v>
      </c>
      <c r="Y253" s="226">
        <v>11073</v>
      </c>
      <c r="Z253" s="227">
        <v>12257</v>
      </c>
      <c r="AA253" s="216">
        <v>26303</v>
      </c>
      <c r="AB253" s="217">
        <v>27619</v>
      </c>
      <c r="AC253" s="218">
        <v>28471</v>
      </c>
      <c r="AD253" s="233"/>
      <c r="AE253" s="234"/>
      <c r="AF253" s="235"/>
    </row>
    <row r="254" spans="1:32" ht="27" customHeight="1" thickTop="1" thickBot="1" x14ac:dyDescent="0.25">
      <c r="A254" s="16"/>
      <c r="B254" s="124" t="s">
        <v>131</v>
      </c>
      <c r="C254" s="124">
        <v>250</v>
      </c>
      <c r="D254" s="194" t="s">
        <v>357</v>
      </c>
      <c r="E254" s="193">
        <v>1</v>
      </c>
      <c r="F254" s="151">
        <v>22</v>
      </c>
      <c r="G254" s="207">
        <v>204</v>
      </c>
      <c r="H254" s="208">
        <v>1970680</v>
      </c>
      <c r="I254" s="147">
        <f t="shared" si="42"/>
        <v>9660.1960784313724</v>
      </c>
      <c r="J254" s="207">
        <v>20740</v>
      </c>
      <c r="K254" s="208">
        <v>1970680</v>
      </c>
      <c r="L254" s="147">
        <f t="shared" si="43"/>
        <v>95.018322082931533</v>
      </c>
      <c r="M254" s="22"/>
      <c r="N254" s="26">
        <v>22</v>
      </c>
      <c r="O254" s="27">
        <v>203</v>
      </c>
      <c r="P254" s="28">
        <v>1950220</v>
      </c>
      <c r="Q254" s="31">
        <f t="shared" si="37"/>
        <v>9606.995073891625</v>
      </c>
      <c r="R254" s="29">
        <v>17967</v>
      </c>
      <c r="S254" s="42">
        <f t="shared" si="38"/>
        <v>1950220</v>
      </c>
      <c r="T254" s="31">
        <f t="shared" si="39"/>
        <v>108.54455390438025</v>
      </c>
      <c r="U254" s="52"/>
      <c r="V254" s="23"/>
      <c r="W254" s="63"/>
      <c r="X254" s="225" t="s">
        <v>121</v>
      </c>
      <c r="Y254" s="226">
        <v>7500</v>
      </c>
      <c r="Z254" s="227">
        <v>8030</v>
      </c>
      <c r="AA254" s="216">
        <v>9754.9019607843129</v>
      </c>
      <c r="AB254" s="217">
        <v>11411.764705882353</v>
      </c>
      <c r="AC254" s="218">
        <v>13362.745098039215</v>
      </c>
      <c r="AD254" s="236"/>
      <c r="AE254" s="234"/>
      <c r="AF254" s="237"/>
    </row>
    <row r="255" spans="1:32" ht="27" customHeight="1" thickTop="1" thickBot="1" x14ac:dyDescent="0.25">
      <c r="A255" s="16"/>
      <c r="B255" s="124" t="s">
        <v>131</v>
      </c>
      <c r="C255" s="124">
        <v>251</v>
      </c>
      <c r="D255" s="194" t="s">
        <v>358</v>
      </c>
      <c r="E255" s="193">
        <v>1</v>
      </c>
      <c r="F255" s="151">
        <v>22</v>
      </c>
      <c r="G255" s="207">
        <v>221</v>
      </c>
      <c r="H255" s="208">
        <v>1994611</v>
      </c>
      <c r="I255" s="147">
        <f t="shared" si="42"/>
        <v>9025.3891402714926</v>
      </c>
      <c r="J255" s="207">
        <v>26520</v>
      </c>
      <c r="K255" s="208">
        <v>1994611</v>
      </c>
      <c r="L255" s="147">
        <f t="shared" si="43"/>
        <v>75.211576168929113</v>
      </c>
      <c r="M255" s="22"/>
      <c r="N255" s="26">
        <v>22</v>
      </c>
      <c r="O255" s="27">
        <v>212</v>
      </c>
      <c r="P255" s="28">
        <v>2240181</v>
      </c>
      <c r="Q255" s="31">
        <f t="shared" si="37"/>
        <v>10566.891509433963</v>
      </c>
      <c r="R255" s="29">
        <v>25560</v>
      </c>
      <c r="S255" s="42">
        <f t="shared" si="38"/>
        <v>2240181</v>
      </c>
      <c r="T255" s="31">
        <f t="shared" si="39"/>
        <v>87.644014084507049</v>
      </c>
      <c r="U255" s="52"/>
      <c r="V255" s="23"/>
      <c r="W255" s="63"/>
      <c r="X255" s="225" t="s">
        <v>121</v>
      </c>
      <c r="Y255" s="226">
        <v>7500</v>
      </c>
      <c r="Z255" s="227">
        <v>8030</v>
      </c>
      <c r="AA255" s="216">
        <v>9259.2592592592591</v>
      </c>
      <c r="AB255" s="217">
        <v>9490.7407407407409</v>
      </c>
      <c r="AC255" s="218">
        <v>9953.7037037037044</v>
      </c>
      <c r="AD255" s="233"/>
      <c r="AE255" s="234"/>
      <c r="AF255" s="235"/>
    </row>
    <row r="256" spans="1:32" ht="27" customHeight="1" thickTop="1" thickBot="1" x14ac:dyDescent="0.25">
      <c r="A256" s="16"/>
      <c r="B256" s="124" t="s">
        <v>131</v>
      </c>
      <c r="C256" s="124">
        <v>252</v>
      </c>
      <c r="D256" s="131" t="s">
        <v>508</v>
      </c>
      <c r="E256" s="193">
        <v>2</v>
      </c>
      <c r="F256" s="151">
        <v>20</v>
      </c>
      <c r="G256" s="207">
        <v>96</v>
      </c>
      <c r="H256" s="208">
        <v>567100</v>
      </c>
      <c r="I256" s="147">
        <f t="shared" si="42"/>
        <v>5907.291666666667</v>
      </c>
      <c r="J256" s="207">
        <v>9100</v>
      </c>
      <c r="K256" s="208">
        <v>567100</v>
      </c>
      <c r="L256" s="147">
        <f t="shared" si="43"/>
        <v>62.318681318681321</v>
      </c>
      <c r="M256" s="22"/>
      <c r="N256" s="26"/>
      <c r="O256" s="27"/>
      <c r="P256" s="28"/>
      <c r="Q256" s="31"/>
      <c r="R256" s="29"/>
      <c r="S256" s="42"/>
      <c r="T256" s="31"/>
      <c r="U256" s="52"/>
      <c r="V256" s="23"/>
      <c r="W256" s="287" t="s">
        <v>509</v>
      </c>
      <c r="X256" s="225" t="s">
        <v>121</v>
      </c>
      <c r="Y256" s="226">
        <v>8883</v>
      </c>
      <c r="Z256" s="227">
        <v>10000</v>
      </c>
      <c r="AA256" s="216" t="s">
        <v>425</v>
      </c>
      <c r="AB256" s="217" t="s">
        <v>425</v>
      </c>
      <c r="AC256" s="218" t="s">
        <v>425</v>
      </c>
      <c r="AD256" s="236"/>
      <c r="AE256" s="234"/>
      <c r="AF256" s="237"/>
    </row>
    <row r="257" spans="1:32" ht="27" customHeight="1" thickTop="1" thickBot="1" x14ac:dyDescent="0.25">
      <c r="A257" s="16"/>
      <c r="B257" s="124" t="s">
        <v>131</v>
      </c>
      <c r="C257" s="124">
        <v>253</v>
      </c>
      <c r="D257" s="194" t="s">
        <v>359</v>
      </c>
      <c r="E257" s="193">
        <v>2</v>
      </c>
      <c r="F257" s="151">
        <v>28</v>
      </c>
      <c r="G257" s="207">
        <v>198</v>
      </c>
      <c r="H257" s="208">
        <v>2611978</v>
      </c>
      <c r="I257" s="147">
        <f t="shared" si="42"/>
        <v>13191.808080808081</v>
      </c>
      <c r="J257" s="207">
        <v>21103.4</v>
      </c>
      <c r="K257" s="208">
        <v>2611978</v>
      </c>
      <c r="L257" s="147">
        <f t="shared" si="43"/>
        <v>123.77048248149586</v>
      </c>
      <c r="M257" s="22"/>
      <c r="N257" s="26">
        <v>28</v>
      </c>
      <c r="O257" s="27">
        <v>100</v>
      </c>
      <c r="P257" s="28">
        <v>1526143</v>
      </c>
      <c r="Q257" s="31">
        <f t="shared" si="37"/>
        <v>15261.43</v>
      </c>
      <c r="R257" s="29">
        <v>11853.5</v>
      </c>
      <c r="S257" s="42">
        <f t="shared" si="38"/>
        <v>1526143</v>
      </c>
      <c r="T257" s="31">
        <f t="shared" si="39"/>
        <v>128.75041127093263</v>
      </c>
      <c r="U257" s="52"/>
      <c r="V257" s="23"/>
      <c r="W257" s="63"/>
      <c r="X257" s="225" t="s">
        <v>121</v>
      </c>
      <c r="Y257" s="226">
        <v>15750</v>
      </c>
      <c r="Z257" s="227">
        <v>16367</v>
      </c>
      <c r="AA257" s="216">
        <v>14285.714285714286</v>
      </c>
      <c r="AB257" s="217">
        <v>15000</v>
      </c>
      <c r="AC257" s="218">
        <v>16000</v>
      </c>
      <c r="AD257" s="236"/>
      <c r="AE257" s="234"/>
      <c r="AF257" s="235"/>
    </row>
    <row r="258" spans="1:32" ht="27" customHeight="1" thickTop="1" thickBot="1" x14ac:dyDescent="0.25">
      <c r="A258" s="16"/>
      <c r="B258" s="124" t="s">
        <v>131</v>
      </c>
      <c r="C258" s="124">
        <v>254</v>
      </c>
      <c r="D258" s="194" t="s">
        <v>360</v>
      </c>
      <c r="E258" s="193">
        <v>2</v>
      </c>
      <c r="F258" s="151">
        <v>30</v>
      </c>
      <c r="G258" s="207">
        <v>348</v>
      </c>
      <c r="H258" s="208">
        <v>1557300</v>
      </c>
      <c r="I258" s="147">
        <f t="shared" si="42"/>
        <v>4475</v>
      </c>
      <c r="J258" s="207">
        <v>34090</v>
      </c>
      <c r="K258" s="208">
        <v>1557300</v>
      </c>
      <c r="L258" s="147">
        <f t="shared" si="43"/>
        <v>45.682018187151655</v>
      </c>
      <c r="M258" s="22"/>
      <c r="N258" s="26">
        <v>20</v>
      </c>
      <c r="O258" s="27">
        <v>350</v>
      </c>
      <c r="P258" s="28">
        <v>1790990</v>
      </c>
      <c r="Q258" s="31">
        <f>IF(AND(O258&gt;0,P258&gt;0),P258/O258,0)</f>
        <v>5117.1142857142859</v>
      </c>
      <c r="R258" s="29">
        <v>27180</v>
      </c>
      <c r="S258" s="42">
        <f t="shared" si="38"/>
        <v>1790990</v>
      </c>
      <c r="T258" s="31">
        <f t="shared" si="39"/>
        <v>65.893671817512882</v>
      </c>
      <c r="U258" s="52"/>
      <c r="V258" s="23"/>
      <c r="W258" s="63"/>
      <c r="X258" s="225" t="s">
        <v>121</v>
      </c>
      <c r="Y258" s="226">
        <v>4200</v>
      </c>
      <c r="Z258" s="227">
        <v>6111</v>
      </c>
      <c r="AA258" s="216">
        <v>5142.8571428571431</v>
      </c>
      <c r="AB258" s="217">
        <v>5428.5714285714284</v>
      </c>
      <c r="AC258" s="218">
        <v>5714.2857142857147</v>
      </c>
      <c r="AD258" s="233"/>
      <c r="AE258" s="234"/>
      <c r="AF258" s="235"/>
    </row>
    <row r="259" spans="1:32" ht="27" customHeight="1" thickTop="1" thickBot="1" x14ac:dyDescent="0.25">
      <c r="A259" s="16"/>
      <c r="B259" s="124" t="s">
        <v>131</v>
      </c>
      <c r="C259" s="124">
        <v>255</v>
      </c>
      <c r="D259" s="194" t="s">
        <v>361</v>
      </c>
      <c r="E259" s="193">
        <v>2</v>
      </c>
      <c r="F259" s="151">
        <v>30</v>
      </c>
      <c r="G259" s="207">
        <v>338</v>
      </c>
      <c r="H259" s="208">
        <v>1681945</v>
      </c>
      <c r="I259" s="147">
        <f t="shared" si="42"/>
        <v>4976.1686390532541</v>
      </c>
      <c r="J259" s="207">
        <v>30137</v>
      </c>
      <c r="K259" s="208">
        <v>1681945</v>
      </c>
      <c r="L259" s="147">
        <f t="shared" si="43"/>
        <v>55.809967813650992</v>
      </c>
      <c r="M259" s="22"/>
      <c r="N259" s="26">
        <v>30</v>
      </c>
      <c r="O259" s="27">
        <v>364</v>
      </c>
      <c r="P259" s="28">
        <v>1956278</v>
      </c>
      <c r="Q259" s="31">
        <f t="shared" si="37"/>
        <v>5374.3901098901097</v>
      </c>
      <c r="R259" s="29">
        <v>33990</v>
      </c>
      <c r="S259" s="42">
        <f t="shared" si="38"/>
        <v>1956278</v>
      </c>
      <c r="T259" s="31">
        <f t="shared" si="39"/>
        <v>57.554516034127687</v>
      </c>
      <c r="U259" s="52"/>
      <c r="V259" s="23"/>
      <c r="W259" s="63"/>
      <c r="X259" s="225" t="s">
        <v>121</v>
      </c>
      <c r="Y259" s="226">
        <v>6624</v>
      </c>
      <c r="Z259" s="227">
        <v>6944</v>
      </c>
      <c r="AA259" s="216">
        <v>6468</v>
      </c>
      <c r="AB259" s="217">
        <v>7115</v>
      </c>
      <c r="AC259" s="218">
        <v>7826</v>
      </c>
      <c r="AD259" s="236"/>
      <c r="AE259" s="234"/>
      <c r="AF259" s="237"/>
    </row>
    <row r="260" spans="1:32" ht="27" customHeight="1" thickTop="1" thickBot="1" x14ac:dyDescent="0.25">
      <c r="A260" s="16"/>
      <c r="B260" s="124" t="s">
        <v>131</v>
      </c>
      <c r="C260" s="124">
        <v>256</v>
      </c>
      <c r="D260" s="192" t="s">
        <v>362</v>
      </c>
      <c r="E260" s="193">
        <v>2</v>
      </c>
      <c r="F260" s="151">
        <v>22</v>
      </c>
      <c r="G260" s="207">
        <v>234</v>
      </c>
      <c r="H260" s="208">
        <v>1021339</v>
      </c>
      <c r="I260" s="147">
        <f t="shared" si="42"/>
        <v>4364.6965811965811</v>
      </c>
      <c r="J260" s="207">
        <v>13575</v>
      </c>
      <c r="K260" s="208">
        <v>1021339</v>
      </c>
      <c r="L260" s="147">
        <f t="shared" si="43"/>
        <v>75.236758747697976</v>
      </c>
      <c r="M260" s="22"/>
      <c r="N260" s="26">
        <v>22</v>
      </c>
      <c r="O260" s="27">
        <v>304</v>
      </c>
      <c r="P260" s="28">
        <v>1639293</v>
      </c>
      <c r="Q260" s="31">
        <f t="shared" si="37"/>
        <v>5392.4111842105267</v>
      </c>
      <c r="R260" s="29">
        <v>28125</v>
      </c>
      <c r="S260" s="42">
        <f t="shared" si="38"/>
        <v>1639293</v>
      </c>
      <c r="T260" s="31">
        <f t="shared" si="39"/>
        <v>58.285973333333331</v>
      </c>
      <c r="U260" s="52"/>
      <c r="V260" s="23"/>
      <c r="W260" s="63"/>
      <c r="X260" s="225" t="s">
        <v>121</v>
      </c>
      <c r="Y260" s="226">
        <v>6929</v>
      </c>
      <c r="Z260" s="227">
        <v>7549</v>
      </c>
      <c r="AA260" s="216">
        <v>5080</v>
      </c>
      <c r="AB260" s="217">
        <v>5653.8461538461543</v>
      </c>
      <c r="AC260" s="218">
        <v>6185.1851851851852</v>
      </c>
      <c r="AD260" s="233"/>
      <c r="AE260" s="234"/>
      <c r="AF260" s="235"/>
    </row>
    <row r="261" spans="1:32" ht="27" customHeight="1" thickTop="1" thickBot="1" x14ac:dyDescent="0.25">
      <c r="A261" s="16"/>
      <c r="B261" s="124" t="s">
        <v>131</v>
      </c>
      <c r="C261" s="124">
        <v>257</v>
      </c>
      <c r="D261" s="192" t="s">
        <v>510</v>
      </c>
      <c r="E261" s="193">
        <v>2</v>
      </c>
      <c r="F261" s="151">
        <v>10</v>
      </c>
      <c r="G261" s="207">
        <v>68</v>
      </c>
      <c r="H261" s="208">
        <v>2122837</v>
      </c>
      <c r="I261" s="147">
        <f t="shared" si="42"/>
        <v>31218.191176470587</v>
      </c>
      <c r="J261" s="207">
        <v>6647</v>
      </c>
      <c r="K261" s="208">
        <v>2122837</v>
      </c>
      <c r="L261" s="147">
        <f t="shared" si="43"/>
        <v>319.36768466977583</v>
      </c>
      <c r="M261" s="22"/>
      <c r="N261" s="26"/>
      <c r="O261" s="27"/>
      <c r="P261" s="28"/>
      <c r="Q261" s="31"/>
      <c r="R261" s="29"/>
      <c r="S261" s="42"/>
      <c r="T261" s="31"/>
      <c r="U261" s="52"/>
      <c r="V261" s="23"/>
      <c r="W261" s="287" t="s">
        <v>511</v>
      </c>
      <c r="X261" s="225" t="s">
        <v>121</v>
      </c>
      <c r="Y261" s="226">
        <v>15000</v>
      </c>
      <c r="Z261" s="227">
        <v>16000</v>
      </c>
      <c r="AA261" s="216">
        <v>32000</v>
      </c>
      <c r="AB261" s="217">
        <v>33000</v>
      </c>
      <c r="AC261" s="218">
        <v>34000</v>
      </c>
      <c r="AD261" s="236"/>
      <c r="AE261" s="234"/>
      <c r="AF261" s="237"/>
    </row>
    <row r="262" spans="1:32" ht="27" customHeight="1" thickTop="1" thickBot="1" x14ac:dyDescent="0.25">
      <c r="A262" s="16"/>
      <c r="B262" s="124" t="s">
        <v>131</v>
      </c>
      <c r="C262" s="124">
        <v>258</v>
      </c>
      <c r="D262" s="192" t="s">
        <v>363</v>
      </c>
      <c r="E262" s="193">
        <v>2</v>
      </c>
      <c r="F262" s="151">
        <v>10</v>
      </c>
      <c r="G262" s="207">
        <v>128</v>
      </c>
      <c r="H262" s="208">
        <v>2036441</v>
      </c>
      <c r="I262" s="147">
        <f t="shared" si="42"/>
        <v>15909.6953125</v>
      </c>
      <c r="J262" s="207">
        <v>16272</v>
      </c>
      <c r="K262" s="208">
        <v>2036441</v>
      </c>
      <c r="L262" s="147">
        <f t="shared" si="43"/>
        <v>125.15001229105211</v>
      </c>
      <c r="M262" s="22"/>
      <c r="N262" s="26">
        <v>10</v>
      </c>
      <c r="O262" s="27">
        <v>118</v>
      </c>
      <c r="P262" s="28">
        <v>2367815</v>
      </c>
      <c r="Q262" s="31">
        <f t="shared" si="37"/>
        <v>20066.228813559323</v>
      </c>
      <c r="R262" s="29">
        <v>15156</v>
      </c>
      <c r="S262" s="42">
        <f t="shared" si="38"/>
        <v>2367815</v>
      </c>
      <c r="T262" s="31">
        <f t="shared" si="39"/>
        <v>156.22954605436792</v>
      </c>
      <c r="U262" s="52"/>
      <c r="V262" s="23"/>
      <c r="W262" s="63"/>
      <c r="X262" s="225" t="s">
        <v>121</v>
      </c>
      <c r="Y262" s="226">
        <v>15000</v>
      </c>
      <c r="Z262" s="227">
        <v>16000</v>
      </c>
      <c r="AA262" s="216">
        <v>17083.333333333332</v>
      </c>
      <c r="AB262" s="217">
        <v>17500</v>
      </c>
      <c r="AC262" s="218">
        <v>18333.333333333332</v>
      </c>
      <c r="AD262" s="236"/>
      <c r="AE262" s="234"/>
      <c r="AF262" s="237"/>
    </row>
    <row r="263" spans="1:32" ht="27" customHeight="1" thickTop="1" thickBot="1" x14ac:dyDescent="0.25">
      <c r="A263" s="16"/>
      <c r="B263" s="124" t="s">
        <v>131</v>
      </c>
      <c r="C263" s="124">
        <v>259</v>
      </c>
      <c r="D263" s="192" t="s">
        <v>364</v>
      </c>
      <c r="E263" s="193">
        <v>2</v>
      </c>
      <c r="F263" s="151">
        <v>10</v>
      </c>
      <c r="G263" s="207">
        <v>131</v>
      </c>
      <c r="H263" s="208">
        <v>2541916</v>
      </c>
      <c r="I263" s="147">
        <f t="shared" si="42"/>
        <v>19403.938931297711</v>
      </c>
      <c r="J263" s="207">
        <v>16692</v>
      </c>
      <c r="K263" s="208">
        <v>2541916</v>
      </c>
      <c r="L263" s="147">
        <f t="shared" si="43"/>
        <v>152.28348909657322</v>
      </c>
      <c r="M263" s="22"/>
      <c r="N263" s="26">
        <v>10</v>
      </c>
      <c r="O263" s="27">
        <v>120</v>
      </c>
      <c r="P263" s="28">
        <v>3001809</v>
      </c>
      <c r="Q263" s="31">
        <f t="shared" si="37"/>
        <v>25015.075000000001</v>
      </c>
      <c r="R263" s="29">
        <v>16140</v>
      </c>
      <c r="S263" s="42">
        <f t="shared" si="38"/>
        <v>3001809</v>
      </c>
      <c r="T263" s="31">
        <f t="shared" si="39"/>
        <v>185.985687732342</v>
      </c>
      <c r="U263" s="52"/>
      <c r="V263" s="23"/>
      <c r="W263" s="63"/>
      <c r="X263" s="225" t="s">
        <v>121</v>
      </c>
      <c r="Y263" s="226">
        <v>15000</v>
      </c>
      <c r="Z263" s="227">
        <v>16000</v>
      </c>
      <c r="AA263" s="216">
        <v>21000</v>
      </c>
      <c r="AB263" s="217">
        <v>21250</v>
      </c>
      <c r="AC263" s="218">
        <v>21500</v>
      </c>
      <c r="AD263" s="233"/>
      <c r="AE263" s="234"/>
      <c r="AF263" s="235"/>
    </row>
    <row r="264" spans="1:32" ht="27" customHeight="1" thickTop="1" thickBot="1" x14ac:dyDescent="0.25">
      <c r="A264" s="16"/>
      <c r="B264" s="124" t="s">
        <v>131</v>
      </c>
      <c r="C264" s="124">
        <v>260</v>
      </c>
      <c r="D264" s="192" t="s">
        <v>512</v>
      </c>
      <c r="E264" s="193">
        <v>4</v>
      </c>
      <c r="F264" s="151"/>
      <c r="G264" s="207"/>
      <c r="H264" s="208"/>
      <c r="I264" s="147"/>
      <c r="J264" s="207"/>
      <c r="K264" s="208"/>
      <c r="L264" s="147"/>
      <c r="M264" s="22"/>
      <c r="N264" s="26">
        <v>20</v>
      </c>
      <c r="O264" s="27">
        <v>35</v>
      </c>
      <c r="P264" s="28">
        <v>344472</v>
      </c>
      <c r="Q264" s="31">
        <v>9842.057142857142</v>
      </c>
      <c r="R264" s="29">
        <v>1212</v>
      </c>
      <c r="S264" s="42">
        <v>344472</v>
      </c>
      <c r="T264" s="31">
        <v>284.21782178217819</v>
      </c>
      <c r="U264" s="52"/>
      <c r="V264" s="23"/>
      <c r="W264" s="63">
        <v>43252</v>
      </c>
      <c r="X264" s="225"/>
      <c r="Y264" s="226"/>
      <c r="Z264" s="227"/>
      <c r="AA264" s="216">
        <v>14998.170731707318</v>
      </c>
      <c r="AB264" s="217">
        <v>16000</v>
      </c>
      <c r="AC264" s="218">
        <v>17000</v>
      </c>
      <c r="AD264" s="236"/>
      <c r="AE264" s="234"/>
      <c r="AF264" s="237"/>
    </row>
    <row r="265" spans="1:32" ht="27" customHeight="1" thickTop="1" thickBot="1" x14ac:dyDescent="0.25">
      <c r="A265" s="16"/>
      <c r="B265" s="124" t="s">
        <v>131</v>
      </c>
      <c r="C265" s="124">
        <v>261</v>
      </c>
      <c r="D265" s="192" t="s">
        <v>365</v>
      </c>
      <c r="E265" s="193">
        <v>5</v>
      </c>
      <c r="F265" s="151">
        <v>20</v>
      </c>
      <c r="G265" s="207">
        <v>152</v>
      </c>
      <c r="H265" s="208">
        <v>2015300</v>
      </c>
      <c r="I265" s="147">
        <f t="shared" ref="I265:I272" si="44">IF(AND(G265&gt;0,H265&gt;0),H265/G265,0)</f>
        <v>13258.552631578947</v>
      </c>
      <c r="J265" s="207">
        <v>10756</v>
      </c>
      <c r="K265" s="208">
        <v>2015300</v>
      </c>
      <c r="L265" s="147">
        <f t="shared" ref="L265:L272" si="45">IF(AND(J265&gt;0,K265&gt;0),K265/J265,0)</f>
        <v>187.36519152101152</v>
      </c>
      <c r="M265" s="22"/>
      <c r="N265" s="26">
        <v>20</v>
      </c>
      <c r="O265" s="27">
        <v>150</v>
      </c>
      <c r="P265" s="28">
        <v>1748800</v>
      </c>
      <c r="Q265" s="31">
        <f t="shared" ref="Q265:Q294" si="46">IF(AND(O265&gt;0,P265&gt;0),P265/O265,0)</f>
        <v>11658.666666666666</v>
      </c>
      <c r="R265" s="29">
        <v>10548</v>
      </c>
      <c r="S265" s="42">
        <f t="shared" ref="S265:S294" si="47">P265</f>
        <v>1748800</v>
      </c>
      <c r="T265" s="31">
        <f t="shared" ref="T265:T294" si="48">IF(AND(R265&gt;0,S265&gt;0),S265/R265,0)</f>
        <v>165.7944634053849</v>
      </c>
      <c r="U265" s="52"/>
      <c r="V265" s="23"/>
      <c r="W265" s="63"/>
      <c r="X265" s="225" t="s">
        <v>121</v>
      </c>
      <c r="Y265" s="226">
        <v>15024</v>
      </c>
      <c r="Z265" s="227">
        <v>15174</v>
      </c>
      <c r="AA265" s="216">
        <v>12381.972222222223</v>
      </c>
      <c r="AB265" s="217">
        <v>10699.476190476191</v>
      </c>
      <c r="AC265" s="218">
        <v>10699.476190476191</v>
      </c>
      <c r="AD265" s="233"/>
      <c r="AE265" s="234"/>
      <c r="AF265" s="235"/>
    </row>
    <row r="266" spans="1:32" ht="27" customHeight="1" thickTop="1" thickBot="1" x14ac:dyDescent="0.25">
      <c r="A266" s="16"/>
      <c r="B266" s="124" t="s">
        <v>131</v>
      </c>
      <c r="C266" s="124">
        <v>262</v>
      </c>
      <c r="D266" s="192" t="s">
        <v>366</v>
      </c>
      <c r="E266" s="193">
        <v>5</v>
      </c>
      <c r="F266" s="151">
        <v>20</v>
      </c>
      <c r="G266" s="207">
        <v>211</v>
      </c>
      <c r="H266" s="208">
        <v>928660</v>
      </c>
      <c r="I266" s="147">
        <f t="shared" si="44"/>
        <v>4401.2322274881517</v>
      </c>
      <c r="J266" s="207">
        <v>7344</v>
      </c>
      <c r="K266" s="208">
        <v>928660</v>
      </c>
      <c r="L266" s="147">
        <f t="shared" si="45"/>
        <v>126.45152505446623</v>
      </c>
      <c r="M266" s="22"/>
      <c r="N266" s="26">
        <v>20</v>
      </c>
      <c r="O266" s="27">
        <v>198</v>
      </c>
      <c r="P266" s="28">
        <v>1346880</v>
      </c>
      <c r="Q266" s="31">
        <f t="shared" si="46"/>
        <v>6802.424242424242</v>
      </c>
      <c r="R266" s="29">
        <v>198</v>
      </c>
      <c r="S266" s="42">
        <f t="shared" si="47"/>
        <v>1346880</v>
      </c>
      <c r="T266" s="31">
        <f t="shared" si="48"/>
        <v>6802.424242424242</v>
      </c>
      <c r="U266" s="52"/>
      <c r="V266" s="23"/>
      <c r="W266" s="63"/>
      <c r="X266" s="225" t="s">
        <v>121</v>
      </c>
      <c r="Y266" s="226">
        <v>3000</v>
      </c>
      <c r="Z266" s="227">
        <v>3004</v>
      </c>
      <c r="AA266" s="216">
        <v>5370.1421800947865</v>
      </c>
      <c r="AB266" s="217">
        <v>5416.1137440758293</v>
      </c>
      <c r="AC266" s="218">
        <v>5462.0853080568722</v>
      </c>
      <c r="AD266" s="236"/>
      <c r="AE266" s="234"/>
      <c r="AF266" s="237"/>
    </row>
    <row r="267" spans="1:32" ht="27" customHeight="1" thickTop="1" thickBot="1" x14ac:dyDescent="0.25">
      <c r="A267" s="16"/>
      <c r="B267" s="124" t="s">
        <v>131</v>
      </c>
      <c r="C267" s="124">
        <v>263</v>
      </c>
      <c r="D267" s="192" t="s">
        <v>367</v>
      </c>
      <c r="E267" s="193">
        <v>5</v>
      </c>
      <c r="F267" s="151">
        <v>20</v>
      </c>
      <c r="G267" s="207">
        <v>24</v>
      </c>
      <c r="H267" s="208">
        <v>300000</v>
      </c>
      <c r="I267" s="147">
        <f t="shared" si="44"/>
        <v>12500</v>
      </c>
      <c r="J267" s="207">
        <v>2250</v>
      </c>
      <c r="K267" s="208">
        <v>300000</v>
      </c>
      <c r="L267" s="147">
        <f t="shared" si="45"/>
        <v>133.33333333333334</v>
      </c>
      <c r="M267" s="22"/>
      <c r="N267" s="26">
        <v>20</v>
      </c>
      <c r="O267" s="27">
        <v>72</v>
      </c>
      <c r="P267" s="28">
        <v>1020000</v>
      </c>
      <c r="Q267" s="31">
        <f t="shared" si="46"/>
        <v>14166.666666666666</v>
      </c>
      <c r="R267" s="29">
        <v>6750</v>
      </c>
      <c r="S267" s="42">
        <f t="shared" si="47"/>
        <v>1020000</v>
      </c>
      <c r="T267" s="31">
        <f t="shared" si="48"/>
        <v>151.11111111111111</v>
      </c>
      <c r="U267" s="52"/>
      <c r="V267" s="23"/>
      <c r="W267" s="63"/>
      <c r="X267" s="225" t="s">
        <v>121</v>
      </c>
      <c r="Y267" s="226">
        <v>10833</v>
      </c>
      <c r="Z267" s="227">
        <v>10833</v>
      </c>
      <c r="AA267" s="216">
        <v>13000</v>
      </c>
      <c r="AB267" s="217">
        <v>13500</v>
      </c>
      <c r="AC267" s="218">
        <v>14000</v>
      </c>
      <c r="AD267" s="236"/>
      <c r="AE267" s="234"/>
      <c r="AF267" s="235"/>
    </row>
    <row r="268" spans="1:32" ht="27" customHeight="1" thickTop="1" thickBot="1" x14ac:dyDescent="0.25">
      <c r="A268" s="16"/>
      <c r="B268" s="124" t="s">
        <v>131</v>
      </c>
      <c r="C268" s="124">
        <v>264</v>
      </c>
      <c r="D268" s="192" t="s">
        <v>368</v>
      </c>
      <c r="E268" s="193">
        <v>6</v>
      </c>
      <c r="F268" s="151">
        <v>20</v>
      </c>
      <c r="G268" s="207">
        <v>108</v>
      </c>
      <c r="H268" s="208">
        <v>1482960</v>
      </c>
      <c r="I268" s="147">
        <f t="shared" si="44"/>
        <v>13731.111111111111</v>
      </c>
      <c r="J268" s="207">
        <v>3546</v>
      </c>
      <c r="K268" s="208">
        <v>1482960</v>
      </c>
      <c r="L268" s="147">
        <f t="shared" si="45"/>
        <v>418.20642978003383</v>
      </c>
      <c r="M268" s="22"/>
      <c r="N268" s="26">
        <v>20</v>
      </c>
      <c r="O268" s="27">
        <v>97</v>
      </c>
      <c r="P268" s="28">
        <v>1548000</v>
      </c>
      <c r="Q268" s="31">
        <f t="shared" si="46"/>
        <v>15958.762886597939</v>
      </c>
      <c r="R268" s="29">
        <v>3385</v>
      </c>
      <c r="S268" s="42">
        <f t="shared" si="47"/>
        <v>1548000</v>
      </c>
      <c r="T268" s="31">
        <f t="shared" si="48"/>
        <v>457.31166912850813</v>
      </c>
      <c r="U268" s="52"/>
      <c r="V268" s="23"/>
      <c r="W268" s="63"/>
      <c r="X268" s="225" t="s">
        <v>121</v>
      </c>
      <c r="Y268" s="226">
        <v>6528</v>
      </c>
      <c r="Z268" s="227">
        <v>11483</v>
      </c>
      <c r="AA268" s="216">
        <v>15315.315315315316</v>
      </c>
      <c r="AB268" s="217">
        <v>16371.681415929204</v>
      </c>
      <c r="AC268" s="218">
        <v>17079.646017699117</v>
      </c>
      <c r="AD268" s="233"/>
      <c r="AE268" s="234"/>
      <c r="AF268" s="235"/>
    </row>
    <row r="269" spans="1:32" ht="27" customHeight="1" thickTop="1" thickBot="1" x14ac:dyDescent="0.25">
      <c r="A269" s="16"/>
      <c r="B269" s="124" t="s">
        <v>131</v>
      </c>
      <c r="C269" s="124">
        <v>265</v>
      </c>
      <c r="D269" s="192" t="s">
        <v>369</v>
      </c>
      <c r="E269" s="193">
        <v>4</v>
      </c>
      <c r="F269" s="151">
        <v>10</v>
      </c>
      <c r="G269" s="207">
        <v>212</v>
      </c>
      <c r="H269" s="208">
        <v>1728921</v>
      </c>
      <c r="I269" s="147">
        <f t="shared" si="44"/>
        <v>8155.2877358490568</v>
      </c>
      <c r="J269" s="207">
        <v>5641</v>
      </c>
      <c r="K269" s="208">
        <v>1728921</v>
      </c>
      <c r="L269" s="147">
        <f t="shared" si="45"/>
        <v>306.49193405424569</v>
      </c>
      <c r="M269" s="22"/>
      <c r="N269" s="26">
        <v>14</v>
      </c>
      <c r="O269" s="27">
        <v>282</v>
      </c>
      <c r="P269" s="28">
        <v>2883100</v>
      </c>
      <c r="Q269" s="31">
        <f t="shared" si="46"/>
        <v>10223.758865248226</v>
      </c>
      <c r="R269" s="29">
        <v>8861.5</v>
      </c>
      <c r="S269" s="42">
        <f t="shared" si="47"/>
        <v>2883100</v>
      </c>
      <c r="T269" s="31">
        <f t="shared" si="48"/>
        <v>325.35123850363937</v>
      </c>
      <c r="U269" s="52"/>
      <c r="V269" s="23"/>
      <c r="W269" s="63"/>
      <c r="X269" s="225" t="s">
        <v>121</v>
      </c>
      <c r="Y269" s="226">
        <v>17698</v>
      </c>
      <c r="Z269" s="227">
        <v>17982</v>
      </c>
      <c r="AA269" s="216">
        <v>8837.209302325582</v>
      </c>
      <c r="AB269" s="217">
        <v>9534.8837209302328</v>
      </c>
      <c r="AC269" s="218">
        <v>10000</v>
      </c>
      <c r="AD269" s="236"/>
      <c r="AE269" s="234"/>
      <c r="AF269" s="237"/>
    </row>
    <row r="270" spans="1:32" ht="27" customHeight="1" thickTop="1" thickBot="1" x14ac:dyDescent="0.25">
      <c r="A270" s="16"/>
      <c r="B270" s="124" t="s">
        <v>131</v>
      </c>
      <c r="C270" s="124">
        <v>266</v>
      </c>
      <c r="D270" s="192" t="s">
        <v>370</v>
      </c>
      <c r="E270" s="193">
        <v>5</v>
      </c>
      <c r="F270" s="151">
        <v>20</v>
      </c>
      <c r="G270" s="207">
        <v>103</v>
      </c>
      <c r="H270" s="208">
        <v>940000</v>
      </c>
      <c r="I270" s="147">
        <f t="shared" si="44"/>
        <v>9126.213592233009</v>
      </c>
      <c r="J270" s="207">
        <v>8240</v>
      </c>
      <c r="K270" s="208">
        <v>940000</v>
      </c>
      <c r="L270" s="147">
        <f t="shared" si="45"/>
        <v>114.07766990291262</v>
      </c>
      <c r="M270" s="22"/>
      <c r="N270" s="26">
        <v>20</v>
      </c>
      <c r="O270" s="27">
        <v>132</v>
      </c>
      <c r="P270" s="28">
        <v>1130000</v>
      </c>
      <c r="Q270" s="31">
        <f t="shared" si="46"/>
        <v>8560.6060606060601</v>
      </c>
      <c r="R270" s="29">
        <v>9017</v>
      </c>
      <c r="S270" s="42">
        <f t="shared" si="47"/>
        <v>1130000</v>
      </c>
      <c r="T270" s="31">
        <f t="shared" si="48"/>
        <v>125.31884218698015</v>
      </c>
      <c r="U270" s="52"/>
      <c r="V270" s="23"/>
      <c r="W270" s="63"/>
      <c r="X270" s="225" t="s">
        <v>121</v>
      </c>
      <c r="Y270" s="226">
        <v>7701</v>
      </c>
      <c r="Z270" s="227">
        <v>8111</v>
      </c>
      <c r="AA270" s="216">
        <v>9469.69696969697</v>
      </c>
      <c r="AB270" s="217">
        <v>9722.2222222222226</v>
      </c>
      <c r="AC270" s="218">
        <v>9935.8974358974356</v>
      </c>
      <c r="AD270" s="233"/>
      <c r="AE270" s="234"/>
      <c r="AF270" s="235"/>
    </row>
    <row r="271" spans="1:32" ht="27" customHeight="1" thickTop="1" thickBot="1" x14ac:dyDescent="0.25">
      <c r="A271" s="16"/>
      <c r="B271" s="124" t="s">
        <v>131</v>
      </c>
      <c r="C271" s="124">
        <v>267</v>
      </c>
      <c r="D271" s="192" t="s">
        <v>534</v>
      </c>
      <c r="E271" s="193">
        <v>5</v>
      </c>
      <c r="F271" s="151">
        <v>20</v>
      </c>
      <c r="G271" s="207">
        <v>56</v>
      </c>
      <c r="H271" s="208">
        <v>353155</v>
      </c>
      <c r="I271" s="147">
        <f t="shared" si="44"/>
        <v>6306.3392857142853</v>
      </c>
      <c r="J271" s="207">
        <v>6228</v>
      </c>
      <c r="K271" s="208">
        <v>353155</v>
      </c>
      <c r="L271" s="147">
        <f t="shared" si="45"/>
        <v>56.704399486191392</v>
      </c>
      <c r="M271" s="22"/>
      <c r="N271" s="26">
        <v>20</v>
      </c>
      <c r="O271" s="27">
        <v>93</v>
      </c>
      <c r="P271" s="28">
        <v>1015851</v>
      </c>
      <c r="Q271" s="31">
        <f t="shared" si="46"/>
        <v>10923.129032258064</v>
      </c>
      <c r="R271" s="29">
        <v>10403</v>
      </c>
      <c r="S271" s="42">
        <f t="shared" si="47"/>
        <v>1015851</v>
      </c>
      <c r="T271" s="31">
        <f t="shared" si="48"/>
        <v>97.649812554070948</v>
      </c>
      <c r="U271" s="52"/>
      <c r="V271" s="23"/>
      <c r="W271" s="63"/>
      <c r="X271" s="225" t="s">
        <v>121</v>
      </c>
      <c r="Y271" s="226">
        <v>5100</v>
      </c>
      <c r="Z271" s="227">
        <v>8185</v>
      </c>
      <c r="AA271" s="216">
        <v>8796.2962962962956</v>
      </c>
      <c r="AB271" s="217">
        <v>9583.3333333333339</v>
      </c>
      <c r="AC271" s="218">
        <v>10666.666666666666</v>
      </c>
      <c r="AD271" s="236"/>
      <c r="AE271" s="234"/>
      <c r="AF271" s="237"/>
    </row>
    <row r="272" spans="1:32" ht="27" customHeight="1" thickTop="1" thickBot="1" x14ac:dyDescent="0.25">
      <c r="A272" s="16"/>
      <c r="B272" s="124" t="s">
        <v>131</v>
      </c>
      <c r="C272" s="124">
        <v>268</v>
      </c>
      <c r="D272" s="192" t="s">
        <v>371</v>
      </c>
      <c r="E272" s="193">
        <v>4</v>
      </c>
      <c r="F272" s="151">
        <v>20</v>
      </c>
      <c r="G272" s="207">
        <v>233</v>
      </c>
      <c r="H272" s="208">
        <v>1621920</v>
      </c>
      <c r="I272" s="147">
        <f t="shared" si="44"/>
        <v>6961.0300429184554</v>
      </c>
      <c r="J272" s="207">
        <v>10137</v>
      </c>
      <c r="K272" s="208">
        <v>1621920</v>
      </c>
      <c r="L272" s="147">
        <f t="shared" si="45"/>
        <v>160</v>
      </c>
      <c r="M272" s="22"/>
      <c r="N272" s="26">
        <v>20</v>
      </c>
      <c r="O272" s="27">
        <v>240</v>
      </c>
      <c r="P272" s="28">
        <v>2948134</v>
      </c>
      <c r="Q272" s="31">
        <f t="shared" si="46"/>
        <v>12283.891666666666</v>
      </c>
      <c r="R272" s="29">
        <v>14000</v>
      </c>
      <c r="S272" s="42">
        <f t="shared" si="47"/>
        <v>2948134</v>
      </c>
      <c r="T272" s="31">
        <f t="shared" si="48"/>
        <v>210.58099999999999</v>
      </c>
      <c r="U272" s="52"/>
      <c r="V272" s="23"/>
      <c r="W272" s="63"/>
      <c r="X272" s="225" t="s">
        <v>121</v>
      </c>
      <c r="Y272" s="226">
        <v>12600</v>
      </c>
      <c r="Z272" s="227">
        <v>13147</v>
      </c>
      <c r="AA272" s="216">
        <v>10208.333333333334</v>
      </c>
      <c r="AB272" s="217">
        <v>10699.588477366255</v>
      </c>
      <c r="AC272" s="218">
        <v>11111.111111111111</v>
      </c>
      <c r="AD272" s="233"/>
      <c r="AE272" s="234"/>
      <c r="AF272" s="235"/>
    </row>
    <row r="273" spans="1:32" ht="27" customHeight="1" thickTop="1" thickBot="1" x14ac:dyDescent="0.25">
      <c r="A273" s="16"/>
      <c r="B273" s="124" t="s">
        <v>131</v>
      </c>
      <c r="C273" s="124">
        <v>269</v>
      </c>
      <c r="D273" s="192" t="s">
        <v>372</v>
      </c>
      <c r="E273" s="193">
        <v>5</v>
      </c>
      <c r="F273" s="151"/>
      <c r="G273" s="207"/>
      <c r="H273" s="208"/>
      <c r="I273" s="147"/>
      <c r="J273" s="207"/>
      <c r="K273" s="208"/>
      <c r="L273" s="147"/>
      <c r="M273" s="22"/>
      <c r="N273" s="26">
        <v>40</v>
      </c>
      <c r="O273" s="27">
        <v>469</v>
      </c>
      <c r="P273" s="28">
        <v>5580900</v>
      </c>
      <c r="Q273" s="31">
        <f t="shared" si="46"/>
        <v>11899.573560767591</v>
      </c>
      <c r="R273" s="29">
        <v>61638</v>
      </c>
      <c r="S273" s="42">
        <f t="shared" si="47"/>
        <v>5580900</v>
      </c>
      <c r="T273" s="31">
        <f t="shared" si="48"/>
        <v>90.543171420227779</v>
      </c>
      <c r="U273" s="52"/>
      <c r="V273" s="23"/>
      <c r="W273" s="63"/>
      <c r="X273" s="225" t="s">
        <v>121</v>
      </c>
      <c r="Y273" s="226">
        <v>9500</v>
      </c>
      <c r="Z273" s="227">
        <v>10500</v>
      </c>
      <c r="AA273" s="216" t="s">
        <v>425</v>
      </c>
      <c r="AB273" s="217" t="s">
        <v>425</v>
      </c>
      <c r="AC273" s="218" t="s">
        <v>425</v>
      </c>
      <c r="AD273" s="236"/>
      <c r="AE273" s="234"/>
      <c r="AF273" s="237"/>
    </row>
    <row r="274" spans="1:32" ht="27" customHeight="1" thickTop="1" thickBot="1" x14ac:dyDescent="0.25">
      <c r="A274" s="16"/>
      <c r="B274" s="124" t="s">
        <v>131</v>
      </c>
      <c r="C274" s="124">
        <v>270</v>
      </c>
      <c r="D274" s="192" t="s">
        <v>373</v>
      </c>
      <c r="E274" s="193">
        <v>4</v>
      </c>
      <c r="F274" s="151">
        <v>20</v>
      </c>
      <c r="G274" s="207">
        <v>395</v>
      </c>
      <c r="H274" s="208">
        <v>6078350</v>
      </c>
      <c r="I274" s="147">
        <f t="shared" ref="I274:I291" si="49">IF(AND(G274&gt;0,H274&gt;0),H274/G274,0)</f>
        <v>15388.227848101265</v>
      </c>
      <c r="J274" s="207">
        <v>21828</v>
      </c>
      <c r="K274" s="208">
        <v>6078350</v>
      </c>
      <c r="L274" s="147">
        <f t="shared" ref="L274:L291" si="50">IF(AND(J274&gt;0,K274&gt;0),K274/J274,0)</f>
        <v>278.46573208722742</v>
      </c>
      <c r="M274" s="22"/>
      <c r="N274" s="26">
        <v>20</v>
      </c>
      <c r="O274" s="27">
        <v>387</v>
      </c>
      <c r="P274" s="28">
        <v>6590800</v>
      </c>
      <c r="Q274" s="31">
        <f t="shared" si="46"/>
        <v>17030.49095607235</v>
      </c>
      <c r="R274" s="29">
        <v>23056</v>
      </c>
      <c r="S274" s="42">
        <f t="shared" si="47"/>
        <v>6590800</v>
      </c>
      <c r="T274" s="31">
        <f t="shared" si="48"/>
        <v>285.86051353226924</v>
      </c>
      <c r="U274" s="52"/>
      <c r="V274" s="23"/>
      <c r="W274" s="63"/>
      <c r="X274" s="225" t="s">
        <v>121</v>
      </c>
      <c r="Y274" s="226">
        <v>15015</v>
      </c>
      <c r="Z274" s="227">
        <v>17321</v>
      </c>
      <c r="AA274" s="216">
        <v>16000</v>
      </c>
      <c r="AB274" s="217">
        <v>16500</v>
      </c>
      <c r="AC274" s="218">
        <v>17000</v>
      </c>
      <c r="AD274" s="236"/>
      <c r="AE274" s="234"/>
      <c r="AF274" s="235"/>
    </row>
    <row r="275" spans="1:32" ht="27" customHeight="1" thickTop="1" thickBot="1" x14ac:dyDescent="0.25">
      <c r="A275" s="16"/>
      <c r="B275" s="124" t="s">
        <v>131</v>
      </c>
      <c r="C275" s="124">
        <v>271</v>
      </c>
      <c r="D275" s="192" t="s">
        <v>374</v>
      </c>
      <c r="E275" s="193">
        <v>4</v>
      </c>
      <c r="F275" s="151">
        <v>20</v>
      </c>
      <c r="G275" s="207">
        <v>155</v>
      </c>
      <c r="H275" s="208">
        <v>1136050</v>
      </c>
      <c r="I275" s="147">
        <f t="shared" si="49"/>
        <v>7329.3548387096771</v>
      </c>
      <c r="J275" s="207">
        <v>9855</v>
      </c>
      <c r="K275" s="208">
        <v>1136050</v>
      </c>
      <c r="L275" s="147">
        <f t="shared" si="50"/>
        <v>115.27650938609843</v>
      </c>
      <c r="M275" s="22"/>
      <c r="N275" s="26">
        <v>14</v>
      </c>
      <c r="O275" s="27">
        <v>222</v>
      </c>
      <c r="P275" s="28">
        <v>1349647</v>
      </c>
      <c r="Q275" s="31">
        <f t="shared" si="46"/>
        <v>6079.4909909909911</v>
      </c>
      <c r="R275" s="29">
        <v>9420</v>
      </c>
      <c r="S275" s="42">
        <f t="shared" si="47"/>
        <v>1349647</v>
      </c>
      <c r="T275" s="31">
        <f t="shared" si="48"/>
        <v>143.27462845010615</v>
      </c>
      <c r="U275" s="52"/>
      <c r="V275" s="23"/>
      <c r="W275" s="63"/>
      <c r="X275" s="225" t="s">
        <v>121</v>
      </c>
      <c r="Y275" s="226">
        <v>11469</v>
      </c>
      <c r="Z275" s="227">
        <v>18542</v>
      </c>
      <c r="AA275" s="216">
        <v>7339.7435897435898</v>
      </c>
      <c r="AB275" s="217">
        <v>7407.4074074074078</v>
      </c>
      <c r="AC275" s="218">
        <v>7500</v>
      </c>
      <c r="AD275" s="233" t="s">
        <v>434</v>
      </c>
      <c r="AE275" s="234">
        <v>0</v>
      </c>
      <c r="AF275" s="235"/>
    </row>
    <row r="276" spans="1:32" ht="27" customHeight="1" thickTop="1" thickBot="1" x14ac:dyDescent="0.25">
      <c r="A276" s="16"/>
      <c r="B276" s="124" t="s">
        <v>131</v>
      </c>
      <c r="C276" s="124">
        <v>272</v>
      </c>
      <c r="D276" s="192" t="s">
        <v>375</v>
      </c>
      <c r="E276" s="193">
        <v>2</v>
      </c>
      <c r="F276" s="151">
        <v>20</v>
      </c>
      <c r="G276" s="207">
        <v>234</v>
      </c>
      <c r="H276" s="208">
        <v>1855000</v>
      </c>
      <c r="I276" s="147">
        <f t="shared" si="49"/>
        <v>7927.3504273504277</v>
      </c>
      <c r="J276" s="207">
        <v>23400</v>
      </c>
      <c r="K276" s="208">
        <v>1855000</v>
      </c>
      <c r="L276" s="147">
        <f t="shared" si="50"/>
        <v>79.273504273504273</v>
      </c>
      <c r="M276" s="22"/>
      <c r="N276" s="26"/>
      <c r="O276" s="27"/>
      <c r="P276" s="28"/>
      <c r="Q276" s="31"/>
      <c r="R276" s="29"/>
      <c r="S276" s="42"/>
      <c r="T276" s="31"/>
      <c r="U276" s="52"/>
      <c r="V276" s="23"/>
      <c r="W276" s="63"/>
      <c r="X276" s="225" t="s">
        <v>121</v>
      </c>
      <c r="Y276" s="226">
        <v>7682</v>
      </c>
      <c r="Z276" s="227">
        <v>8208</v>
      </c>
      <c r="AA276" s="216">
        <v>8211.3821138211388</v>
      </c>
      <c r="AB276" s="217">
        <v>8790.322580645161</v>
      </c>
      <c r="AC276" s="218">
        <v>10080.645161290322</v>
      </c>
      <c r="AD276" s="236"/>
      <c r="AE276" s="234"/>
      <c r="AF276" s="237"/>
    </row>
    <row r="277" spans="1:32" ht="27" customHeight="1" thickTop="1" thickBot="1" x14ac:dyDescent="0.25">
      <c r="A277" s="16"/>
      <c r="B277" s="124" t="s">
        <v>131</v>
      </c>
      <c r="C277" s="124">
        <v>273</v>
      </c>
      <c r="D277" s="192" t="s">
        <v>376</v>
      </c>
      <c r="E277" s="193">
        <v>2</v>
      </c>
      <c r="F277" s="151">
        <v>18</v>
      </c>
      <c r="G277" s="207">
        <v>228</v>
      </c>
      <c r="H277" s="208">
        <v>2766354</v>
      </c>
      <c r="I277" s="147">
        <f t="shared" si="49"/>
        <v>12133.131578947368</v>
      </c>
      <c r="J277" s="207">
        <v>27360</v>
      </c>
      <c r="K277" s="208">
        <v>2766354</v>
      </c>
      <c r="L277" s="147">
        <f t="shared" si="50"/>
        <v>101.1094298245614</v>
      </c>
      <c r="M277" s="22"/>
      <c r="N277" s="26">
        <v>18</v>
      </c>
      <c r="O277" s="27">
        <v>264</v>
      </c>
      <c r="P277" s="28">
        <v>3125328</v>
      </c>
      <c r="Q277" s="31">
        <f t="shared" si="46"/>
        <v>11838.363636363636</v>
      </c>
      <c r="R277" s="29">
        <v>29976</v>
      </c>
      <c r="S277" s="42">
        <f t="shared" si="47"/>
        <v>3125328</v>
      </c>
      <c r="T277" s="31">
        <f t="shared" si="48"/>
        <v>104.26100880704564</v>
      </c>
      <c r="U277" s="52"/>
      <c r="V277" s="23"/>
      <c r="W277" s="63"/>
      <c r="X277" s="225" t="s">
        <v>121</v>
      </c>
      <c r="Y277" s="226">
        <v>14554</v>
      </c>
      <c r="Z277" s="227">
        <v>14984</v>
      </c>
      <c r="AA277" s="216">
        <v>12608.695652173914</v>
      </c>
      <c r="AB277" s="217">
        <v>12826.08695652174</v>
      </c>
      <c r="AC277" s="218">
        <v>13043.478260869566</v>
      </c>
      <c r="AD277" s="233"/>
      <c r="AE277" s="234"/>
      <c r="AF277" s="235"/>
    </row>
    <row r="278" spans="1:32" ht="27" customHeight="1" thickTop="1" thickBot="1" x14ac:dyDescent="0.25">
      <c r="A278" s="16"/>
      <c r="B278" s="124" t="s">
        <v>131</v>
      </c>
      <c r="C278" s="124">
        <v>274</v>
      </c>
      <c r="D278" s="192" t="s">
        <v>377</v>
      </c>
      <c r="E278" s="193">
        <v>2</v>
      </c>
      <c r="F278" s="151">
        <v>10</v>
      </c>
      <c r="G278" s="207">
        <v>63.7</v>
      </c>
      <c r="H278" s="208">
        <v>646616</v>
      </c>
      <c r="I278" s="147">
        <f t="shared" si="49"/>
        <v>10150.957613814757</v>
      </c>
      <c r="J278" s="207">
        <v>1520</v>
      </c>
      <c r="K278" s="208">
        <v>646616</v>
      </c>
      <c r="L278" s="147">
        <f t="shared" si="50"/>
        <v>425.40526315789475</v>
      </c>
      <c r="M278" s="22"/>
      <c r="N278" s="26">
        <v>10</v>
      </c>
      <c r="O278" s="27">
        <v>78</v>
      </c>
      <c r="P278" s="28">
        <v>1311550</v>
      </c>
      <c r="Q278" s="31">
        <f t="shared" si="46"/>
        <v>16814.74358974359</v>
      </c>
      <c r="R278" s="29"/>
      <c r="S278" s="42">
        <f t="shared" si="47"/>
        <v>1311550</v>
      </c>
      <c r="T278" s="31">
        <f t="shared" si="48"/>
        <v>0</v>
      </c>
      <c r="U278" s="52"/>
      <c r="V278" s="23"/>
      <c r="W278" s="63"/>
      <c r="X278" s="225" t="s">
        <v>121</v>
      </c>
      <c r="Y278" s="226">
        <v>8000</v>
      </c>
      <c r="Z278" s="227">
        <v>8500</v>
      </c>
      <c r="AA278" s="216">
        <v>11000</v>
      </c>
      <c r="AB278" s="217">
        <v>12000</v>
      </c>
      <c r="AC278" s="218">
        <v>13000</v>
      </c>
      <c r="AD278" s="236"/>
      <c r="AE278" s="234"/>
      <c r="AF278" s="237"/>
    </row>
    <row r="279" spans="1:32" ht="27" customHeight="1" thickTop="1" thickBot="1" x14ac:dyDescent="0.25">
      <c r="A279" s="16"/>
      <c r="B279" s="124" t="s">
        <v>131</v>
      </c>
      <c r="C279" s="124">
        <v>275</v>
      </c>
      <c r="D279" s="192" t="s">
        <v>378</v>
      </c>
      <c r="E279" s="193">
        <v>5</v>
      </c>
      <c r="F279" s="151">
        <v>20</v>
      </c>
      <c r="G279" s="207">
        <v>64</v>
      </c>
      <c r="H279" s="208">
        <v>561480</v>
      </c>
      <c r="I279" s="147">
        <f t="shared" si="49"/>
        <v>8773.125</v>
      </c>
      <c r="J279" s="207">
        <v>4089</v>
      </c>
      <c r="K279" s="208">
        <v>561480</v>
      </c>
      <c r="L279" s="147">
        <f t="shared" si="50"/>
        <v>137.31474688187822</v>
      </c>
      <c r="M279" s="22"/>
      <c r="N279" s="26">
        <v>20</v>
      </c>
      <c r="O279" s="27">
        <v>89</v>
      </c>
      <c r="P279" s="28">
        <v>1336760</v>
      </c>
      <c r="Q279" s="31">
        <f t="shared" si="46"/>
        <v>15019.775280898877</v>
      </c>
      <c r="R279" s="29">
        <v>7218</v>
      </c>
      <c r="S279" s="42">
        <f t="shared" si="47"/>
        <v>1336760</v>
      </c>
      <c r="T279" s="31">
        <f t="shared" si="48"/>
        <v>185.19811582155722</v>
      </c>
      <c r="U279" s="52"/>
      <c r="V279" s="23"/>
      <c r="W279" s="63"/>
      <c r="X279" s="225" t="s">
        <v>121</v>
      </c>
      <c r="Y279" s="226">
        <v>13284</v>
      </c>
      <c r="Z279" s="227">
        <v>16784</v>
      </c>
      <c r="AA279" s="216">
        <v>15624.222222222223</v>
      </c>
      <c r="AB279" s="217">
        <v>20222.222222222223</v>
      </c>
      <c r="AC279" s="218">
        <v>21759.259259259259</v>
      </c>
      <c r="AD279" s="236" t="s">
        <v>434</v>
      </c>
      <c r="AE279" s="234">
        <v>0.92300000000000004</v>
      </c>
      <c r="AF279" s="237"/>
    </row>
    <row r="280" spans="1:32" ht="27" customHeight="1" thickTop="1" thickBot="1" x14ac:dyDescent="0.25">
      <c r="A280" s="16"/>
      <c r="B280" s="124" t="s">
        <v>131</v>
      </c>
      <c r="C280" s="124">
        <v>276</v>
      </c>
      <c r="D280" s="192" t="s">
        <v>482</v>
      </c>
      <c r="E280" s="193">
        <v>4</v>
      </c>
      <c r="F280" s="151">
        <v>20</v>
      </c>
      <c r="G280" s="207">
        <v>369</v>
      </c>
      <c r="H280" s="208">
        <v>1845595</v>
      </c>
      <c r="I280" s="147">
        <f t="shared" si="49"/>
        <v>5001.6124661246613</v>
      </c>
      <c r="J280" s="207">
        <v>18452.95</v>
      </c>
      <c r="K280" s="208">
        <v>1845595</v>
      </c>
      <c r="L280" s="147">
        <f t="shared" si="50"/>
        <v>100.01625756315386</v>
      </c>
      <c r="M280" s="22"/>
      <c r="N280" s="26">
        <v>20</v>
      </c>
      <c r="O280" s="27">
        <v>514</v>
      </c>
      <c r="P280" s="28">
        <v>2538625</v>
      </c>
      <c r="Q280" s="31">
        <f t="shared" si="46"/>
        <v>4938.959143968872</v>
      </c>
      <c r="R280" s="29">
        <v>25386</v>
      </c>
      <c r="S280" s="42">
        <f t="shared" si="47"/>
        <v>2538625</v>
      </c>
      <c r="T280" s="31">
        <f t="shared" si="48"/>
        <v>100.00098479476877</v>
      </c>
      <c r="U280" s="52"/>
      <c r="V280" s="23"/>
      <c r="W280" s="63"/>
      <c r="X280" s="225" t="s">
        <v>121</v>
      </c>
      <c r="Y280" s="226">
        <v>15000</v>
      </c>
      <c r="Z280" s="227">
        <v>15000</v>
      </c>
      <c r="AA280" s="216">
        <v>5263.1578947368425</v>
      </c>
      <c r="AB280" s="217">
        <v>5526.3157894736842</v>
      </c>
      <c r="AC280" s="218">
        <v>8508.7719298245611</v>
      </c>
      <c r="AD280" s="233"/>
      <c r="AE280" s="234"/>
      <c r="AF280" s="235"/>
    </row>
    <row r="281" spans="1:32" ht="27" customHeight="1" thickTop="1" thickBot="1" x14ac:dyDescent="0.25">
      <c r="A281" s="16"/>
      <c r="B281" s="124" t="s">
        <v>131</v>
      </c>
      <c r="C281" s="124">
        <v>277</v>
      </c>
      <c r="D281" s="192" t="s">
        <v>379</v>
      </c>
      <c r="E281" s="193">
        <v>6</v>
      </c>
      <c r="F281" s="151">
        <v>20</v>
      </c>
      <c r="G281" s="207">
        <v>94</v>
      </c>
      <c r="H281" s="208">
        <v>1644170</v>
      </c>
      <c r="I281" s="147">
        <f t="shared" si="49"/>
        <v>17491.170212765959</v>
      </c>
      <c r="J281" s="207">
        <v>6612</v>
      </c>
      <c r="K281" s="208">
        <v>1644170</v>
      </c>
      <c r="L281" s="147">
        <f t="shared" si="50"/>
        <v>248.66454930429521</v>
      </c>
      <c r="M281" s="22"/>
      <c r="N281" s="26"/>
      <c r="O281" s="27"/>
      <c r="P281" s="28"/>
      <c r="Q281" s="31"/>
      <c r="R281" s="29"/>
      <c r="S281" s="42"/>
      <c r="T281" s="31"/>
      <c r="U281" s="52"/>
      <c r="V281" s="23"/>
      <c r="W281" s="63"/>
      <c r="X281" s="225" t="s">
        <v>121</v>
      </c>
      <c r="Y281" s="226">
        <v>17000</v>
      </c>
      <c r="Z281" s="227">
        <v>18889</v>
      </c>
      <c r="AA281" s="216">
        <v>18085.870000000003</v>
      </c>
      <c r="AB281" s="217">
        <v>18085.870000000003</v>
      </c>
      <c r="AC281" s="218">
        <v>18236.585583333337</v>
      </c>
      <c r="AD281" s="236"/>
      <c r="AE281" s="234"/>
      <c r="AF281" s="237"/>
    </row>
    <row r="282" spans="1:32" ht="27" customHeight="1" thickTop="1" thickBot="1" x14ac:dyDescent="0.25">
      <c r="A282" s="16"/>
      <c r="B282" s="124" t="s">
        <v>131</v>
      </c>
      <c r="C282" s="124">
        <v>278</v>
      </c>
      <c r="D282" s="192" t="s">
        <v>380</v>
      </c>
      <c r="E282" s="193">
        <v>4</v>
      </c>
      <c r="F282" s="151">
        <v>20</v>
      </c>
      <c r="G282" s="207">
        <v>213</v>
      </c>
      <c r="H282" s="208">
        <v>1158213</v>
      </c>
      <c r="I282" s="147">
        <f t="shared" si="49"/>
        <v>5437.6197183098593</v>
      </c>
      <c r="J282" s="207">
        <v>16378.25</v>
      </c>
      <c r="K282" s="208">
        <v>1158213</v>
      </c>
      <c r="L282" s="147">
        <f t="shared" si="50"/>
        <v>70.716529543754675</v>
      </c>
      <c r="M282" s="22"/>
      <c r="N282" s="26">
        <v>20</v>
      </c>
      <c r="O282" s="27">
        <v>202</v>
      </c>
      <c r="P282" s="28">
        <v>1164843</v>
      </c>
      <c r="Q282" s="31">
        <f t="shared" si="46"/>
        <v>5766.5495049504952</v>
      </c>
      <c r="R282" s="29">
        <v>15499</v>
      </c>
      <c r="S282" s="42">
        <f t="shared" si="47"/>
        <v>1164843</v>
      </c>
      <c r="T282" s="31">
        <f t="shared" si="48"/>
        <v>75.156010065165489</v>
      </c>
      <c r="U282" s="52"/>
      <c r="V282" s="23"/>
      <c r="W282" s="63"/>
      <c r="X282" s="225" t="s">
        <v>121</v>
      </c>
      <c r="Y282" s="226">
        <v>4050</v>
      </c>
      <c r="Z282" s="227">
        <v>5367</v>
      </c>
      <c r="AA282" s="216">
        <v>10000</v>
      </c>
      <c r="AB282" s="217">
        <v>15000</v>
      </c>
      <c r="AC282" s="218">
        <v>20000</v>
      </c>
      <c r="AD282" s="233"/>
      <c r="AE282" s="234"/>
      <c r="AF282" s="235"/>
    </row>
    <row r="283" spans="1:32" ht="27" customHeight="1" thickTop="1" thickBot="1" x14ac:dyDescent="0.25">
      <c r="A283" s="16"/>
      <c r="B283" s="124" t="s">
        <v>131</v>
      </c>
      <c r="C283" s="124">
        <v>279</v>
      </c>
      <c r="D283" s="192" t="s">
        <v>381</v>
      </c>
      <c r="E283" s="193">
        <v>6</v>
      </c>
      <c r="F283" s="151">
        <v>20</v>
      </c>
      <c r="G283" s="207">
        <v>61</v>
      </c>
      <c r="H283" s="208">
        <v>302499</v>
      </c>
      <c r="I283" s="147">
        <f t="shared" si="49"/>
        <v>4959</v>
      </c>
      <c r="J283" s="207">
        <v>2403</v>
      </c>
      <c r="K283" s="208">
        <v>302499</v>
      </c>
      <c r="L283" s="147">
        <f t="shared" si="50"/>
        <v>125.88389513108615</v>
      </c>
      <c r="M283" s="22"/>
      <c r="N283" s="26"/>
      <c r="O283" s="27"/>
      <c r="P283" s="28"/>
      <c r="Q283" s="31"/>
      <c r="R283" s="29"/>
      <c r="S283" s="42"/>
      <c r="T283" s="31"/>
      <c r="U283" s="52"/>
      <c r="V283" s="23"/>
      <c r="W283" s="63"/>
      <c r="X283" s="225" t="s">
        <v>121</v>
      </c>
      <c r="Y283" s="226">
        <v>16750</v>
      </c>
      <c r="Z283" s="227">
        <v>10244</v>
      </c>
      <c r="AA283" s="216">
        <v>6000</v>
      </c>
      <c r="AB283" s="217">
        <v>10444</v>
      </c>
      <c r="AC283" s="218">
        <v>11375</v>
      </c>
      <c r="AD283" s="236"/>
      <c r="AE283" s="234"/>
      <c r="AF283" s="237"/>
    </row>
    <row r="284" spans="1:32" ht="27" customHeight="1" thickTop="1" thickBot="1" x14ac:dyDescent="0.25">
      <c r="A284" s="16"/>
      <c r="B284" s="124" t="s">
        <v>131</v>
      </c>
      <c r="C284" s="124">
        <v>280</v>
      </c>
      <c r="D284" s="192" t="s">
        <v>382</v>
      </c>
      <c r="E284" s="193">
        <v>6</v>
      </c>
      <c r="F284" s="151">
        <v>10</v>
      </c>
      <c r="G284" s="207">
        <v>120</v>
      </c>
      <c r="H284" s="208">
        <v>737904</v>
      </c>
      <c r="I284" s="147">
        <f t="shared" si="49"/>
        <v>6149.2</v>
      </c>
      <c r="J284" s="207">
        <v>7200</v>
      </c>
      <c r="K284" s="208">
        <v>737904</v>
      </c>
      <c r="L284" s="147">
        <f t="shared" si="50"/>
        <v>102.48666666666666</v>
      </c>
      <c r="M284" s="22"/>
      <c r="N284" s="26">
        <v>15</v>
      </c>
      <c r="O284" s="27">
        <v>126</v>
      </c>
      <c r="P284" s="28">
        <v>1364984</v>
      </c>
      <c r="Q284" s="31">
        <f t="shared" si="46"/>
        <v>10833.20634920635</v>
      </c>
      <c r="R284" s="29">
        <v>1883</v>
      </c>
      <c r="S284" s="42">
        <f t="shared" si="47"/>
        <v>1364984</v>
      </c>
      <c r="T284" s="31">
        <f t="shared" si="48"/>
        <v>724.89856611789696</v>
      </c>
      <c r="U284" s="52"/>
      <c r="V284" s="23"/>
      <c r="W284" s="63"/>
      <c r="X284" s="225" t="s">
        <v>121</v>
      </c>
      <c r="Y284" s="226">
        <v>12800</v>
      </c>
      <c r="Z284" s="227">
        <v>18667</v>
      </c>
      <c r="AA284" s="216">
        <v>8000</v>
      </c>
      <c r="AB284" s="217">
        <v>10000</v>
      </c>
      <c r="AC284" s="218">
        <v>12000</v>
      </c>
      <c r="AD284" s="236"/>
      <c r="AE284" s="234"/>
      <c r="AF284" s="235"/>
    </row>
    <row r="285" spans="1:32" ht="27" customHeight="1" thickTop="1" thickBot="1" x14ac:dyDescent="0.25">
      <c r="A285" s="16"/>
      <c r="B285" s="124" t="s">
        <v>131</v>
      </c>
      <c r="C285" s="124">
        <v>281</v>
      </c>
      <c r="D285" s="195" t="s">
        <v>383</v>
      </c>
      <c r="E285" s="193">
        <v>5</v>
      </c>
      <c r="F285" s="151">
        <v>10</v>
      </c>
      <c r="G285" s="207">
        <v>5</v>
      </c>
      <c r="H285" s="208">
        <v>30550</v>
      </c>
      <c r="I285" s="147">
        <f t="shared" si="49"/>
        <v>6110</v>
      </c>
      <c r="J285" s="207">
        <v>305.5</v>
      </c>
      <c r="K285" s="208">
        <v>30550</v>
      </c>
      <c r="L285" s="147">
        <f t="shared" si="50"/>
        <v>100</v>
      </c>
      <c r="M285" s="22"/>
      <c r="N285" s="26"/>
      <c r="O285" s="27"/>
      <c r="P285" s="28"/>
      <c r="Q285" s="31"/>
      <c r="R285" s="29"/>
      <c r="S285" s="42"/>
      <c r="T285" s="31"/>
      <c r="U285" s="52"/>
      <c r="V285" s="23"/>
      <c r="W285" s="63"/>
      <c r="X285" s="225" t="s">
        <v>121</v>
      </c>
      <c r="Y285" s="226">
        <v>11807</v>
      </c>
      <c r="Z285" s="227">
        <v>12182</v>
      </c>
      <c r="AA285" s="216">
        <v>11666.666666666666</v>
      </c>
      <c r="AB285" s="217">
        <v>12833.333333333334</v>
      </c>
      <c r="AC285" s="218">
        <v>13750</v>
      </c>
      <c r="AD285" s="233"/>
      <c r="AE285" s="234"/>
      <c r="AF285" s="235"/>
    </row>
    <row r="286" spans="1:32" ht="27" customHeight="1" thickTop="1" thickBot="1" x14ac:dyDescent="0.25">
      <c r="A286" s="16"/>
      <c r="B286" s="124" t="s">
        <v>131</v>
      </c>
      <c r="C286" s="124">
        <v>282</v>
      </c>
      <c r="D286" s="192" t="s">
        <v>384</v>
      </c>
      <c r="E286" s="193">
        <v>5</v>
      </c>
      <c r="F286" s="151">
        <v>20</v>
      </c>
      <c r="G286" s="207">
        <v>3</v>
      </c>
      <c r="H286" s="208">
        <v>300000</v>
      </c>
      <c r="I286" s="147">
        <f t="shared" si="49"/>
        <v>100000</v>
      </c>
      <c r="J286" s="207">
        <v>285</v>
      </c>
      <c r="K286" s="208">
        <v>300000</v>
      </c>
      <c r="L286" s="147">
        <f t="shared" si="50"/>
        <v>1052.6315789473683</v>
      </c>
      <c r="M286" s="22"/>
      <c r="N286" s="26">
        <v>20</v>
      </c>
      <c r="O286" s="27">
        <v>72</v>
      </c>
      <c r="P286" s="28">
        <v>3241478</v>
      </c>
      <c r="Q286" s="31">
        <f t="shared" si="46"/>
        <v>45020.527777777781</v>
      </c>
      <c r="R286" s="29">
        <v>6935</v>
      </c>
      <c r="S286" s="42">
        <f t="shared" si="47"/>
        <v>3241478</v>
      </c>
      <c r="T286" s="31">
        <f t="shared" si="48"/>
        <v>467.40850757029563</v>
      </c>
      <c r="U286" s="52"/>
      <c r="V286" s="23"/>
      <c r="W286" s="63"/>
      <c r="X286" s="225"/>
      <c r="Y286" s="226"/>
      <c r="Z286" s="227"/>
      <c r="AA286" s="216">
        <v>53500</v>
      </c>
      <c r="AB286" s="217">
        <v>60000</v>
      </c>
      <c r="AC286" s="218">
        <v>65000</v>
      </c>
      <c r="AD286" s="236" t="s">
        <v>434</v>
      </c>
      <c r="AE286" s="234">
        <v>0.61</v>
      </c>
      <c r="AF286" s="237"/>
    </row>
    <row r="287" spans="1:32" ht="27" customHeight="1" thickTop="1" thickBot="1" x14ac:dyDescent="0.25">
      <c r="A287" s="16"/>
      <c r="B287" s="124" t="s">
        <v>131</v>
      </c>
      <c r="C287" s="124">
        <v>283</v>
      </c>
      <c r="D287" s="192" t="s">
        <v>58</v>
      </c>
      <c r="E287" s="193">
        <v>5</v>
      </c>
      <c r="F287" s="151">
        <v>10</v>
      </c>
      <c r="G287" s="207">
        <v>66</v>
      </c>
      <c r="H287" s="208">
        <v>2198607</v>
      </c>
      <c r="I287" s="147">
        <f t="shared" si="49"/>
        <v>33312.227272727272</v>
      </c>
      <c r="J287" s="207">
        <v>7339</v>
      </c>
      <c r="K287" s="208">
        <v>2198607</v>
      </c>
      <c r="L287" s="147">
        <f t="shared" si="50"/>
        <v>299.57855293636737</v>
      </c>
      <c r="M287" s="22"/>
      <c r="N287" s="26">
        <v>10</v>
      </c>
      <c r="O287" s="27">
        <v>70</v>
      </c>
      <c r="P287" s="28">
        <v>2980419</v>
      </c>
      <c r="Q287" s="31">
        <f t="shared" si="46"/>
        <v>42577.414285714287</v>
      </c>
      <c r="R287" s="29">
        <v>7863</v>
      </c>
      <c r="S287" s="42">
        <f t="shared" si="47"/>
        <v>2980419</v>
      </c>
      <c r="T287" s="31">
        <f t="shared" si="48"/>
        <v>379.04349484929418</v>
      </c>
      <c r="U287" s="52"/>
      <c r="V287" s="23"/>
      <c r="W287" s="63"/>
      <c r="X287" s="225"/>
      <c r="Y287" s="226"/>
      <c r="Z287" s="227"/>
      <c r="AA287" s="216">
        <v>33636.36363636364</v>
      </c>
      <c r="AB287" s="217">
        <v>33939.393939393936</v>
      </c>
      <c r="AC287" s="218">
        <v>34242.42424242424</v>
      </c>
      <c r="AD287" s="233"/>
      <c r="AE287" s="234"/>
      <c r="AF287" s="235"/>
    </row>
    <row r="288" spans="1:32" ht="27" customHeight="1" thickTop="1" thickBot="1" x14ac:dyDescent="0.25">
      <c r="A288" s="16"/>
      <c r="B288" s="124" t="s">
        <v>131</v>
      </c>
      <c r="C288" s="124">
        <v>284</v>
      </c>
      <c r="D288" s="192" t="s">
        <v>385</v>
      </c>
      <c r="E288" s="193">
        <v>5</v>
      </c>
      <c r="F288" s="151">
        <v>13</v>
      </c>
      <c r="G288" s="207">
        <v>3</v>
      </c>
      <c r="H288" s="208">
        <v>3734</v>
      </c>
      <c r="I288" s="147">
        <f t="shared" si="49"/>
        <v>1244.6666666666667</v>
      </c>
      <c r="J288" s="207">
        <v>84</v>
      </c>
      <c r="K288" s="208">
        <v>3734</v>
      </c>
      <c r="L288" s="147">
        <f t="shared" si="50"/>
        <v>44.452380952380949</v>
      </c>
      <c r="M288" s="22"/>
      <c r="N288" s="26">
        <v>13</v>
      </c>
      <c r="O288" s="27">
        <v>15</v>
      </c>
      <c r="P288" s="28">
        <v>89800</v>
      </c>
      <c r="Q288" s="31">
        <f t="shared" si="46"/>
        <v>5986.666666666667</v>
      </c>
      <c r="R288" s="29">
        <v>860</v>
      </c>
      <c r="S288" s="42">
        <f t="shared" si="47"/>
        <v>89800</v>
      </c>
      <c r="T288" s="31">
        <f t="shared" si="48"/>
        <v>104.41860465116279</v>
      </c>
      <c r="U288" s="52"/>
      <c r="V288" s="23"/>
      <c r="W288" s="63"/>
      <c r="X288" s="225"/>
      <c r="Y288" s="226"/>
      <c r="Z288" s="227"/>
      <c r="AA288" s="216">
        <v>3619</v>
      </c>
      <c r="AB288" s="217">
        <v>3757.1</v>
      </c>
      <c r="AC288" s="218">
        <v>4508.5200000000004</v>
      </c>
      <c r="AD288" s="236"/>
      <c r="AE288" s="234"/>
      <c r="AF288" s="237"/>
    </row>
    <row r="289" spans="1:32" ht="27" customHeight="1" thickTop="1" thickBot="1" x14ac:dyDescent="0.25">
      <c r="A289" s="16"/>
      <c r="B289" s="124" t="s">
        <v>131</v>
      </c>
      <c r="C289" s="124">
        <v>285</v>
      </c>
      <c r="D289" s="192" t="s">
        <v>513</v>
      </c>
      <c r="E289" s="193">
        <v>5</v>
      </c>
      <c r="F289" s="151">
        <v>20</v>
      </c>
      <c r="G289" s="207">
        <v>99</v>
      </c>
      <c r="H289" s="208">
        <v>396864</v>
      </c>
      <c r="I289" s="147">
        <f t="shared" si="49"/>
        <v>4008.7272727272725</v>
      </c>
      <c r="J289" s="207">
        <v>2088</v>
      </c>
      <c r="K289" s="208">
        <v>396864</v>
      </c>
      <c r="L289" s="147">
        <f t="shared" si="50"/>
        <v>190.06896551724137</v>
      </c>
      <c r="M289" s="22"/>
      <c r="N289" s="26"/>
      <c r="O289" s="27"/>
      <c r="P289" s="28"/>
      <c r="Q289" s="31"/>
      <c r="R289" s="29"/>
      <c r="S289" s="42"/>
      <c r="T289" s="31"/>
      <c r="U289" s="52"/>
      <c r="V289" s="23"/>
      <c r="W289" s="287" t="s">
        <v>497</v>
      </c>
      <c r="X289" s="225"/>
      <c r="Y289" s="226"/>
      <c r="Z289" s="227"/>
      <c r="AA289" s="216">
        <v>3326</v>
      </c>
      <c r="AB289" s="217">
        <v>3225.6</v>
      </c>
      <c r="AC289" s="218">
        <v>3242.4</v>
      </c>
      <c r="AD289" s="233"/>
      <c r="AE289" s="234"/>
      <c r="AF289" s="235"/>
    </row>
    <row r="290" spans="1:32" ht="27" customHeight="1" thickTop="1" thickBot="1" x14ac:dyDescent="0.25">
      <c r="A290" s="16"/>
      <c r="B290" s="124" t="s">
        <v>131</v>
      </c>
      <c r="C290" s="124">
        <v>286</v>
      </c>
      <c r="D290" s="192" t="s">
        <v>386</v>
      </c>
      <c r="E290" s="193">
        <v>4</v>
      </c>
      <c r="F290" s="151">
        <v>20</v>
      </c>
      <c r="G290" s="207">
        <v>22</v>
      </c>
      <c r="H290" s="208">
        <v>237483</v>
      </c>
      <c r="I290" s="147">
        <f t="shared" si="49"/>
        <v>10794.681818181818</v>
      </c>
      <c r="J290" s="207">
        <v>836</v>
      </c>
      <c r="K290" s="208">
        <v>237483</v>
      </c>
      <c r="L290" s="147">
        <f t="shared" si="50"/>
        <v>284.07057416267941</v>
      </c>
      <c r="M290" s="22"/>
      <c r="N290" s="26"/>
      <c r="O290" s="27"/>
      <c r="P290" s="28"/>
      <c r="Q290" s="31"/>
      <c r="R290" s="29"/>
      <c r="S290" s="42"/>
      <c r="T290" s="31"/>
      <c r="U290" s="52"/>
      <c r="V290" s="23"/>
      <c r="W290" s="63"/>
      <c r="X290" s="225"/>
      <c r="Y290" s="226"/>
      <c r="Z290" s="227"/>
      <c r="AA290" s="216">
        <v>15000</v>
      </c>
      <c r="AB290" s="217">
        <v>16000</v>
      </c>
      <c r="AC290" s="218">
        <v>17000</v>
      </c>
      <c r="AD290" s="236"/>
      <c r="AE290" s="234"/>
      <c r="AF290" s="237"/>
    </row>
    <row r="291" spans="1:32" ht="27" customHeight="1" thickTop="1" thickBot="1" x14ac:dyDescent="0.25">
      <c r="A291" s="16"/>
      <c r="B291" s="124" t="s">
        <v>131</v>
      </c>
      <c r="C291" s="124">
        <v>287</v>
      </c>
      <c r="D291" s="192" t="s">
        <v>387</v>
      </c>
      <c r="E291" s="193">
        <v>4</v>
      </c>
      <c r="F291" s="151">
        <v>20</v>
      </c>
      <c r="G291" s="207">
        <v>20</v>
      </c>
      <c r="H291" s="208">
        <v>71529</v>
      </c>
      <c r="I291" s="147">
        <f t="shared" si="49"/>
        <v>3576.45</v>
      </c>
      <c r="J291" s="207">
        <v>741</v>
      </c>
      <c r="K291" s="208">
        <v>71529</v>
      </c>
      <c r="L291" s="147">
        <f t="shared" si="50"/>
        <v>96.530364372469634</v>
      </c>
      <c r="M291" s="22"/>
      <c r="N291" s="26">
        <v>20</v>
      </c>
      <c r="O291" s="27"/>
      <c r="P291" s="28">
        <v>323594</v>
      </c>
      <c r="Q291" s="31">
        <f t="shared" si="46"/>
        <v>0</v>
      </c>
      <c r="R291" s="29">
        <v>2783</v>
      </c>
      <c r="S291" s="42">
        <f t="shared" si="47"/>
        <v>323594</v>
      </c>
      <c r="T291" s="31">
        <f t="shared" si="48"/>
        <v>116.27524254401725</v>
      </c>
      <c r="U291" s="52"/>
      <c r="V291" s="23"/>
      <c r="W291" s="63"/>
      <c r="X291" s="225"/>
      <c r="Y291" s="226"/>
      <c r="Z291" s="227"/>
      <c r="AA291" s="216">
        <v>4105.6910569105694</v>
      </c>
      <c r="AB291" s="217">
        <v>6159.090909090909</v>
      </c>
      <c r="AC291" s="218">
        <v>6479.166666666667</v>
      </c>
      <c r="AD291" s="236"/>
      <c r="AE291" s="234"/>
      <c r="AF291" s="235"/>
    </row>
    <row r="292" spans="1:32" ht="27" customHeight="1" thickTop="1" thickBot="1" x14ac:dyDescent="0.25">
      <c r="A292" s="16"/>
      <c r="B292" s="124" t="s">
        <v>131</v>
      </c>
      <c r="C292" s="124">
        <v>288</v>
      </c>
      <c r="D292" s="192" t="s">
        <v>388</v>
      </c>
      <c r="E292" s="193">
        <v>6</v>
      </c>
      <c r="F292" s="151">
        <v>20</v>
      </c>
      <c r="G292" s="207"/>
      <c r="H292" s="208"/>
      <c r="I292" s="147"/>
      <c r="J292" s="207"/>
      <c r="K292" s="208"/>
      <c r="L292" s="147"/>
      <c r="M292" s="22"/>
      <c r="N292" s="26">
        <v>20</v>
      </c>
      <c r="O292" s="27">
        <v>11</v>
      </c>
      <c r="P292" s="28">
        <v>155720</v>
      </c>
      <c r="Q292" s="31">
        <f t="shared" si="46"/>
        <v>14156.363636363636</v>
      </c>
      <c r="R292" s="29">
        <v>1100</v>
      </c>
      <c r="S292" s="42">
        <f t="shared" si="47"/>
        <v>155720</v>
      </c>
      <c r="T292" s="31">
        <f t="shared" si="48"/>
        <v>141.56363636363636</v>
      </c>
      <c r="U292" s="52"/>
      <c r="V292" s="23"/>
      <c r="W292" s="63"/>
      <c r="X292" s="225"/>
      <c r="Y292" s="226"/>
      <c r="Z292" s="227"/>
      <c r="AA292" s="216">
        <v>15000</v>
      </c>
      <c r="AB292" s="217">
        <v>17010</v>
      </c>
      <c r="AC292" s="218">
        <v>17010</v>
      </c>
      <c r="AD292" s="233"/>
      <c r="AE292" s="234"/>
      <c r="AF292" s="235"/>
    </row>
    <row r="293" spans="1:32" ht="27" customHeight="1" thickTop="1" thickBot="1" x14ac:dyDescent="0.25">
      <c r="A293" s="16"/>
      <c r="B293" s="124" t="s">
        <v>131</v>
      </c>
      <c r="C293" s="124">
        <v>289</v>
      </c>
      <c r="D293" s="192" t="s">
        <v>389</v>
      </c>
      <c r="E293" s="193">
        <v>4</v>
      </c>
      <c r="F293" s="151">
        <v>20</v>
      </c>
      <c r="G293" s="207">
        <v>20</v>
      </c>
      <c r="H293" s="208">
        <v>99896</v>
      </c>
      <c r="I293" s="147">
        <f>IF(AND(G293&gt;0,H293&gt;0),H293/G293,0)</f>
        <v>4994.8</v>
      </c>
      <c r="J293" s="207">
        <v>495</v>
      </c>
      <c r="K293" s="208">
        <v>99896</v>
      </c>
      <c r="L293" s="147">
        <f>IF(AND(J293&gt;0,K293&gt;0),K293/J293,0)</f>
        <v>201.81010101010102</v>
      </c>
      <c r="M293" s="22"/>
      <c r="N293" s="26">
        <v>20</v>
      </c>
      <c r="O293" s="27">
        <v>285</v>
      </c>
      <c r="P293" s="28">
        <v>415618</v>
      </c>
      <c r="Q293" s="31">
        <f t="shared" si="46"/>
        <v>1458.3087719298246</v>
      </c>
      <c r="R293" s="29">
        <v>7676.1</v>
      </c>
      <c r="S293" s="42">
        <f t="shared" si="47"/>
        <v>415618</v>
      </c>
      <c r="T293" s="31">
        <f t="shared" si="48"/>
        <v>54.144422297781425</v>
      </c>
      <c r="U293" s="52"/>
      <c r="V293" s="23"/>
      <c r="W293" s="63"/>
      <c r="X293" s="225"/>
      <c r="Y293" s="226"/>
      <c r="Z293" s="227"/>
      <c r="AA293" s="216">
        <v>7250</v>
      </c>
      <c r="AB293" s="217">
        <v>9750</v>
      </c>
      <c r="AC293" s="218">
        <v>12250</v>
      </c>
      <c r="AD293" s="236"/>
      <c r="AE293" s="234"/>
      <c r="AF293" s="237"/>
    </row>
    <row r="294" spans="1:32" ht="27" customHeight="1" thickTop="1" thickBot="1" x14ac:dyDescent="0.25">
      <c r="A294" s="16"/>
      <c r="B294" s="124" t="s">
        <v>131</v>
      </c>
      <c r="C294" s="124">
        <v>290</v>
      </c>
      <c r="D294" s="192" t="s">
        <v>390</v>
      </c>
      <c r="E294" s="193">
        <v>4</v>
      </c>
      <c r="F294" s="151">
        <v>14</v>
      </c>
      <c r="G294" s="207">
        <v>2</v>
      </c>
      <c r="H294" s="208">
        <v>17550</v>
      </c>
      <c r="I294" s="147">
        <f>IF(AND(G294&gt;0,H294&gt;0),H294/G294,0)</f>
        <v>8775</v>
      </c>
      <c r="J294" s="207">
        <v>191</v>
      </c>
      <c r="K294" s="208">
        <v>17550</v>
      </c>
      <c r="L294" s="147">
        <f>IF(AND(J294&gt;0,K294&gt;0),K294/J294,0)</f>
        <v>91.8848167539267</v>
      </c>
      <c r="M294" s="22"/>
      <c r="N294" s="26">
        <v>14</v>
      </c>
      <c r="O294" s="27">
        <v>91</v>
      </c>
      <c r="P294" s="28">
        <v>1069387</v>
      </c>
      <c r="Q294" s="31">
        <f t="shared" si="46"/>
        <v>11751.505494505494</v>
      </c>
      <c r="R294" s="29">
        <v>9380</v>
      </c>
      <c r="S294" s="42">
        <f t="shared" si="47"/>
        <v>1069387</v>
      </c>
      <c r="T294" s="31">
        <f t="shared" si="48"/>
        <v>114.00714285714285</v>
      </c>
      <c r="U294" s="52"/>
      <c r="V294" s="23"/>
      <c r="W294" s="63"/>
      <c r="X294" s="225"/>
      <c r="Y294" s="226"/>
      <c r="Z294" s="227"/>
      <c r="AA294" s="216">
        <v>15000</v>
      </c>
      <c r="AB294" s="217">
        <v>16022.727272727272</v>
      </c>
      <c r="AC294" s="218">
        <v>16948.717948717949</v>
      </c>
      <c r="AD294" s="233" t="s">
        <v>434</v>
      </c>
      <c r="AE294" s="234"/>
      <c r="AF294" s="235"/>
    </row>
    <row r="295" spans="1:32" ht="27" customHeight="1" thickTop="1" thickBot="1" x14ac:dyDescent="0.25">
      <c r="A295" s="16"/>
      <c r="B295" s="124" t="s">
        <v>131</v>
      </c>
      <c r="C295" s="124">
        <v>291</v>
      </c>
      <c r="D295" s="192" t="s">
        <v>514</v>
      </c>
      <c r="E295" s="193">
        <v>4</v>
      </c>
      <c r="F295" s="151">
        <v>40</v>
      </c>
      <c r="G295" s="207">
        <v>99</v>
      </c>
      <c r="H295" s="208">
        <v>1035800</v>
      </c>
      <c r="I295" s="147">
        <f>IF(AND(G295&gt;0,H295&gt;0),H295/G295,0)</f>
        <v>10462.626262626263</v>
      </c>
      <c r="J295" s="207">
        <v>13068</v>
      </c>
      <c r="K295" s="208">
        <v>1035800</v>
      </c>
      <c r="L295" s="147">
        <f>IF(AND(J295&gt;0,K295&gt;0),K295/J295,0)</f>
        <v>79.262320171411076</v>
      </c>
      <c r="M295" s="22"/>
      <c r="N295" s="26"/>
      <c r="O295" s="27"/>
      <c r="P295" s="28"/>
      <c r="Q295" s="31"/>
      <c r="R295" s="29"/>
      <c r="S295" s="42"/>
      <c r="T295" s="31"/>
      <c r="U295" s="52"/>
      <c r="V295" s="23"/>
      <c r="W295" s="63"/>
      <c r="X295" s="225"/>
      <c r="Y295" s="226"/>
      <c r="Z295" s="227"/>
      <c r="AA295" s="216">
        <v>11000</v>
      </c>
      <c r="AB295" s="217">
        <v>12000</v>
      </c>
      <c r="AC295" s="218">
        <v>13000</v>
      </c>
      <c r="AD295" s="236"/>
      <c r="AE295" s="234"/>
      <c r="AF295" s="237"/>
    </row>
    <row r="296" spans="1:32" ht="27" customHeight="1" thickTop="1" thickBot="1" x14ac:dyDescent="0.25">
      <c r="A296" s="16"/>
      <c r="B296" s="124" t="s">
        <v>131</v>
      </c>
      <c r="C296" s="124">
        <v>292</v>
      </c>
      <c r="D296" s="192" t="s">
        <v>391</v>
      </c>
      <c r="E296" s="193">
        <v>4</v>
      </c>
      <c r="F296" s="151">
        <v>20</v>
      </c>
      <c r="G296" s="207"/>
      <c r="H296" s="208"/>
      <c r="I296" s="147"/>
      <c r="J296" s="207"/>
      <c r="K296" s="208"/>
      <c r="L296" s="147"/>
      <c r="M296" s="22"/>
      <c r="N296" s="26"/>
      <c r="O296" s="27"/>
      <c r="P296" s="28"/>
      <c r="Q296" s="31"/>
      <c r="R296" s="29"/>
      <c r="S296" s="42"/>
      <c r="T296" s="31"/>
      <c r="U296" s="52"/>
      <c r="V296" s="23"/>
      <c r="W296" s="63"/>
      <c r="X296" s="225"/>
      <c r="Y296" s="226"/>
      <c r="Z296" s="227"/>
      <c r="AA296" s="216">
        <v>15625</v>
      </c>
      <c r="AB296" s="217">
        <v>16666.666666666668</v>
      </c>
      <c r="AC296" s="218">
        <v>16927.083333333332</v>
      </c>
      <c r="AD296" s="236"/>
      <c r="AE296" s="234"/>
      <c r="AF296" s="237"/>
    </row>
    <row r="297" spans="1:32" ht="27" customHeight="1" thickTop="1" thickBot="1" x14ac:dyDescent="0.25">
      <c r="A297" s="16"/>
      <c r="B297" s="124" t="s">
        <v>131</v>
      </c>
      <c r="C297" s="124">
        <v>293</v>
      </c>
      <c r="D297" s="131" t="s">
        <v>392</v>
      </c>
      <c r="E297" s="193">
        <v>4</v>
      </c>
      <c r="F297" s="151">
        <v>20</v>
      </c>
      <c r="G297" s="207">
        <v>18</v>
      </c>
      <c r="H297" s="208">
        <v>352500</v>
      </c>
      <c r="I297" s="147">
        <f>IF(AND(G297&gt;0,H297&gt;0),H297/G297,0)</f>
        <v>19583.333333333332</v>
      </c>
      <c r="J297" s="207">
        <v>1236</v>
      </c>
      <c r="K297" s="208">
        <v>352500</v>
      </c>
      <c r="L297" s="147">
        <f>IF(AND(J297&gt;0,K297&gt;0),K297/J297,0)</f>
        <v>285.19417475728153</v>
      </c>
      <c r="M297" s="22"/>
      <c r="N297" s="26">
        <v>20</v>
      </c>
      <c r="O297" s="27">
        <v>246</v>
      </c>
      <c r="P297" s="28">
        <v>3708800</v>
      </c>
      <c r="Q297" s="31">
        <f t="shared" ref="Q297:Q323" si="51">IF(AND(O297&gt;0,P297&gt;0),P297/O297,0)</f>
        <v>15076.422764227642</v>
      </c>
      <c r="R297" s="29">
        <v>13080</v>
      </c>
      <c r="S297" s="42">
        <f t="shared" ref="S297:S323" si="52">P297</f>
        <v>3708800</v>
      </c>
      <c r="T297" s="31">
        <f t="shared" ref="T297:T323" si="53">IF(AND(R297&gt;0,S297&gt;0),S297/R297,0)</f>
        <v>283.54740061162079</v>
      </c>
      <c r="U297" s="52"/>
      <c r="V297" s="23"/>
      <c r="W297" s="63"/>
      <c r="X297" s="225"/>
      <c r="Y297" s="226"/>
      <c r="Z297" s="227"/>
      <c r="AA297" s="216">
        <v>16000</v>
      </c>
      <c r="AB297" s="217">
        <v>16500</v>
      </c>
      <c r="AC297" s="218">
        <v>17000</v>
      </c>
      <c r="AD297" s="233"/>
      <c r="AE297" s="234"/>
      <c r="AF297" s="235"/>
    </row>
    <row r="298" spans="1:32" ht="27" customHeight="1" thickTop="1" thickBot="1" x14ac:dyDescent="0.25">
      <c r="A298" s="16"/>
      <c r="B298" s="124" t="s">
        <v>131</v>
      </c>
      <c r="C298" s="124">
        <v>294</v>
      </c>
      <c r="D298" s="192" t="s">
        <v>393</v>
      </c>
      <c r="E298" s="193">
        <v>4</v>
      </c>
      <c r="F298" s="151">
        <v>20</v>
      </c>
      <c r="G298" s="207">
        <v>93</v>
      </c>
      <c r="H298" s="208">
        <v>458560</v>
      </c>
      <c r="I298" s="147">
        <f>IF(AND(G298&gt;0,H298&gt;0),H298/G298,0)</f>
        <v>4930.7526881720432</v>
      </c>
      <c r="J298" s="207">
        <v>9300</v>
      </c>
      <c r="K298" s="208">
        <v>458560</v>
      </c>
      <c r="L298" s="147">
        <f>IF(AND(J298&gt;0,K298&gt;0),K298/J298,0)</f>
        <v>49.307526881720428</v>
      </c>
      <c r="M298" s="22"/>
      <c r="N298" s="26">
        <v>40</v>
      </c>
      <c r="O298" s="27">
        <v>205</v>
      </c>
      <c r="P298" s="28">
        <v>987485</v>
      </c>
      <c r="Q298" s="31">
        <f t="shared" si="51"/>
        <v>4817</v>
      </c>
      <c r="R298" s="29">
        <v>20500</v>
      </c>
      <c r="S298" s="42">
        <f t="shared" si="52"/>
        <v>987485</v>
      </c>
      <c r="T298" s="31">
        <f t="shared" si="53"/>
        <v>48.17</v>
      </c>
      <c r="U298" s="52"/>
      <c r="V298" s="23"/>
      <c r="W298" s="63"/>
      <c r="X298" s="225"/>
      <c r="Y298" s="226"/>
      <c r="Z298" s="227"/>
      <c r="AA298" s="216">
        <v>8000</v>
      </c>
      <c r="AB298" s="217">
        <v>10000</v>
      </c>
      <c r="AC298" s="218">
        <v>15000</v>
      </c>
      <c r="AD298" s="236"/>
      <c r="AE298" s="234"/>
      <c r="AF298" s="237"/>
    </row>
    <row r="299" spans="1:32" ht="27" customHeight="1" thickTop="1" thickBot="1" x14ac:dyDescent="0.25">
      <c r="A299" s="16"/>
      <c r="B299" s="124" t="s">
        <v>131</v>
      </c>
      <c r="C299" s="124">
        <v>295</v>
      </c>
      <c r="D299" s="192" t="s">
        <v>515</v>
      </c>
      <c r="E299" s="193">
        <v>4</v>
      </c>
      <c r="F299" s="151">
        <v>14</v>
      </c>
      <c r="G299" s="207">
        <v>1</v>
      </c>
      <c r="H299" s="208">
        <v>8750</v>
      </c>
      <c r="I299" s="147">
        <f>IF(AND(G299&gt;0,H299&gt;0),H299/G299,0)</f>
        <v>8750</v>
      </c>
      <c r="J299" s="207">
        <v>495</v>
      </c>
      <c r="K299" s="208">
        <v>8750</v>
      </c>
      <c r="L299" s="147">
        <f>IF(AND(J299&gt;0,K299&gt;0),K299/J299,0)</f>
        <v>17.676767676767678</v>
      </c>
      <c r="M299" s="22"/>
      <c r="N299" s="26"/>
      <c r="O299" s="27"/>
      <c r="P299" s="28"/>
      <c r="Q299" s="31"/>
      <c r="R299" s="29"/>
      <c r="S299" s="42"/>
      <c r="T299" s="31"/>
      <c r="U299" s="52"/>
      <c r="V299" s="23"/>
      <c r="W299" s="287" t="s">
        <v>516</v>
      </c>
      <c r="X299" s="225"/>
      <c r="Y299" s="226"/>
      <c r="Z299" s="227"/>
      <c r="AA299" s="216" t="s">
        <v>425</v>
      </c>
      <c r="AB299" s="217" t="s">
        <v>425</v>
      </c>
      <c r="AC299" s="218" t="s">
        <v>425</v>
      </c>
      <c r="AD299" s="233"/>
      <c r="AE299" s="234"/>
      <c r="AF299" s="235"/>
    </row>
    <row r="300" spans="1:32" ht="27" customHeight="1" thickTop="1" thickBot="1" x14ac:dyDescent="0.25">
      <c r="A300" s="16"/>
      <c r="B300" s="124" t="s">
        <v>131</v>
      </c>
      <c r="C300" s="124">
        <v>296</v>
      </c>
      <c r="D300" s="192" t="s">
        <v>394</v>
      </c>
      <c r="E300" s="193">
        <v>4</v>
      </c>
      <c r="F300" s="151">
        <v>20</v>
      </c>
      <c r="G300" s="207">
        <v>180</v>
      </c>
      <c r="H300" s="208">
        <v>600000</v>
      </c>
      <c r="I300" s="147">
        <f>IF(AND(G300&gt;0,H300&gt;0),H300/G300,0)</f>
        <v>3333.3333333333335</v>
      </c>
      <c r="J300" s="207">
        <v>8000</v>
      </c>
      <c r="K300" s="208">
        <v>600000</v>
      </c>
      <c r="L300" s="147">
        <f>IF(AND(J300&gt;0,K300&gt;0),K300/J300,0)</f>
        <v>75</v>
      </c>
      <c r="M300" s="22"/>
      <c r="N300" s="26">
        <v>20</v>
      </c>
      <c r="O300" s="27">
        <v>180</v>
      </c>
      <c r="P300" s="28">
        <v>567000</v>
      </c>
      <c r="Q300" s="31">
        <f t="shared" si="51"/>
        <v>3150</v>
      </c>
      <c r="R300" s="29">
        <v>7560</v>
      </c>
      <c r="S300" s="42">
        <f t="shared" si="52"/>
        <v>567000</v>
      </c>
      <c r="T300" s="31">
        <f t="shared" si="53"/>
        <v>75</v>
      </c>
      <c r="U300" s="52"/>
      <c r="V300" s="23"/>
      <c r="W300" s="63"/>
      <c r="X300" s="225"/>
      <c r="Y300" s="226"/>
      <c r="Z300" s="227"/>
      <c r="AA300" s="216">
        <v>15000</v>
      </c>
      <c r="AB300" s="217">
        <v>16666.666666666668</v>
      </c>
      <c r="AC300" s="218">
        <v>17500</v>
      </c>
      <c r="AD300" s="236"/>
      <c r="AE300" s="234"/>
      <c r="AF300" s="237"/>
    </row>
    <row r="301" spans="1:32" ht="27" customHeight="1" thickTop="1" thickBot="1" x14ac:dyDescent="0.25">
      <c r="A301" s="16"/>
      <c r="B301" s="124" t="s">
        <v>131</v>
      </c>
      <c r="C301" s="124">
        <v>297</v>
      </c>
      <c r="D301" s="192" t="s">
        <v>395</v>
      </c>
      <c r="E301" s="193">
        <v>4</v>
      </c>
      <c r="F301" s="151">
        <v>20</v>
      </c>
      <c r="G301" s="207"/>
      <c r="H301" s="208"/>
      <c r="I301" s="147"/>
      <c r="J301" s="207"/>
      <c r="K301" s="208"/>
      <c r="L301" s="147"/>
      <c r="M301" s="22"/>
      <c r="N301" s="26"/>
      <c r="O301" s="27"/>
      <c r="P301" s="28"/>
      <c r="Q301" s="31"/>
      <c r="R301" s="29"/>
      <c r="S301" s="42"/>
      <c r="T301" s="31"/>
      <c r="U301" s="52"/>
      <c r="V301" s="23"/>
      <c r="W301" s="63"/>
      <c r="X301" s="225"/>
      <c r="Y301" s="226"/>
      <c r="Z301" s="227"/>
      <c r="AA301" s="216">
        <v>4872.1606496214199</v>
      </c>
      <c r="AB301" s="217">
        <v>8013.1147540983602</v>
      </c>
      <c r="AC301" s="218">
        <v>12068.531468531468</v>
      </c>
      <c r="AD301" s="236"/>
      <c r="AE301" s="234"/>
      <c r="AF301" s="235"/>
    </row>
    <row r="302" spans="1:32" ht="27" customHeight="1" thickTop="1" thickBot="1" x14ac:dyDescent="0.25">
      <c r="A302" s="16"/>
      <c r="B302" s="124" t="s">
        <v>131</v>
      </c>
      <c r="C302" s="124">
        <v>298</v>
      </c>
      <c r="D302" s="192" t="s">
        <v>396</v>
      </c>
      <c r="E302" s="193">
        <v>4</v>
      </c>
      <c r="F302" s="151">
        <v>10</v>
      </c>
      <c r="G302" s="207"/>
      <c r="H302" s="208"/>
      <c r="I302" s="147"/>
      <c r="J302" s="207"/>
      <c r="K302" s="208"/>
      <c r="L302" s="147"/>
      <c r="M302" s="22"/>
      <c r="N302" s="26">
        <v>10</v>
      </c>
      <c r="O302" s="27">
        <v>37</v>
      </c>
      <c r="P302" s="28">
        <v>137930</v>
      </c>
      <c r="Q302" s="31">
        <f t="shared" si="51"/>
        <v>3727.8378378378379</v>
      </c>
      <c r="R302" s="29">
        <v>840</v>
      </c>
      <c r="S302" s="42">
        <f t="shared" si="52"/>
        <v>137930</v>
      </c>
      <c r="T302" s="31">
        <f t="shared" si="53"/>
        <v>164.20238095238096</v>
      </c>
      <c r="U302" s="52"/>
      <c r="V302" s="23"/>
      <c r="W302" s="63"/>
      <c r="X302" s="225"/>
      <c r="Y302" s="226"/>
      <c r="Z302" s="227"/>
      <c r="AA302" s="216">
        <v>1333.3333333333333</v>
      </c>
      <c r="AB302" s="217">
        <v>1666.6666666666667</v>
      </c>
      <c r="AC302" s="218">
        <v>2000</v>
      </c>
      <c r="AD302" s="233"/>
      <c r="AE302" s="234"/>
      <c r="AF302" s="235"/>
    </row>
    <row r="303" spans="1:32" ht="27" customHeight="1" thickTop="1" thickBot="1" x14ac:dyDescent="0.25">
      <c r="A303" s="16"/>
      <c r="B303" s="124" t="s">
        <v>131</v>
      </c>
      <c r="C303" s="124">
        <v>299</v>
      </c>
      <c r="D303" s="192" t="s">
        <v>397</v>
      </c>
      <c r="E303" s="193">
        <v>4</v>
      </c>
      <c r="F303" s="151">
        <v>10</v>
      </c>
      <c r="G303" s="207">
        <v>41</v>
      </c>
      <c r="H303" s="208">
        <v>516675</v>
      </c>
      <c r="I303" s="147">
        <f>IF(AND(G303&gt;0,H303&gt;0),H303/G303,0)</f>
        <v>12601.829268292682</v>
      </c>
      <c r="J303" s="207">
        <v>4927</v>
      </c>
      <c r="K303" s="208">
        <v>516675</v>
      </c>
      <c r="L303" s="147">
        <f>IF(AND(J303&gt;0,K303&gt;0),K303/J303,0)</f>
        <v>104.86604424599147</v>
      </c>
      <c r="M303" s="22"/>
      <c r="N303" s="26">
        <v>10</v>
      </c>
      <c r="O303" s="27">
        <v>98</v>
      </c>
      <c r="P303" s="28">
        <v>2088100</v>
      </c>
      <c r="Q303" s="31">
        <f t="shared" si="51"/>
        <v>21307.142857142859</v>
      </c>
      <c r="R303" s="29">
        <v>11250</v>
      </c>
      <c r="S303" s="42">
        <f t="shared" si="52"/>
        <v>2088100</v>
      </c>
      <c r="T303" s="31">
        <f t="shared" si="53"/>
        <v>185.60888888888888</v>
      </c>
      <c r="U303" s="52"/>
      <c r="V303" s="23"/>
      <c r="W303" s="63"/>
      <c r="X303" s="225"/>
      <c r="Y303" s="226"/>
      <c r="Z303" s="227"/>
      <c r="AA303" s="216">
        <v>15625</v>
      </c>
      <c r="AB303" s="217">
        <v>17916.666666666668</v>
      </c>
      <c r="AC303" s="218">
        <v>20625</v>
      </c>
      <c r="AD303" s="236"/>
      <c r="AE303" s="234"/>
      <c r="AF303" s="237"/>
    </row>
    <row r="304" spans="1:32" ht="27" customHeight="1" thickTop="1" thickBot="1" x14ac:dyDescent="0.25">
      <c r="A304" s="16"/>
      <c r="B304" s="124" t="s">
        <v>131</v>
      </c>
      <c r="C304" s="124">
        <v>300</v>
      </c>
      <c r="D304" s="131" t="s">
        <v>398</v>
      </c>
      <c r="E304" s="193">
        <v>4</v>
      </c>
      <c r="F304" s="151">
        <v>20</v>
      </c>
      <c r="G304" s="207"/>
      <c r="H304" s="208"/>
      <c r="I304" s="147"/>
      <c r="J304" s="207"/>
      <c r="K304" s="208"/>
      <c r="L304" s="147"/>
      <c r="M304" s="22"/>
      <c r="N304" s="26"/>
      <c r="O304" s="27"/>
      <c r="P304" s="28"/>
      <c r="Q304" s="31"/>
      <c r="R304" s="29"/>
      <c r="S304" s="42"/>
      <c r="T304" s="31"/>
      <c r="U304" s="52"/>
      <c r="V304" s="23"/>
      <c r="W304" s="63"/>
      <c r="X304" s="225"/>
      <c r="Y304" s="226"/>
      <c r="Z304" s="227"/>
      <c r="AA304" s="216">
        <v>15342.465753424658</v>
      </c>
      <c r="AB304" s="217">
        <v>16833.333333333332</v>
      </c>
      <c r="AC304" s="218">
        <v>17229.166666666668</v>
      </c>
      <c r="AD304" s="233"/>
      <c r="AE304" s="234"/>
      <c r="AF304" s="235"/>
    </row>
    <row r="305" spans="1:32" ht="27" customHeight="1" thickTop="1" thickBot="1" x14ac:dyDescent="0.25">
      <c r="A305" s="16"/>
      <c r="B305" s="124" t="s">
        <v>131</v>
      </c>
      <c r="C305" s="124">
        <v>301</v>
      </c>
      <c r="D305" s="192" t="s">
        <v>399</v>
      </c>
      <c r="E305" s="193">
        <v>4</v>
      </c>
      <c r="F305" s="151">
        <v>20</v>
      </c>
      <c r="G305" s="207"/>
      <c r="H305" s="208"/>
      <c r="I305" s="147"/>
      <c r="J305" s="207"/>
      <c r="K305" s="208"/>
      <c r="L305" s="147"/>
      <c r="M305" s="22"/>
      <c r="N305" s="26">
        <v>20</v>
      </c>
      <c r="O305" s="27">
        <v>80</v>
      </c>
      <c r="P305" s="28">
        <v>4359117</v>
      </c>
      <c r="Q305" s="31">
        <f t="shared" si="51"/>
        <v>54488.962500000001</v>
      </c>
      <c r="R305" s="29">
        <v>12316</v>
      </c>
      <c r="S305" s="42">
        <f t="shared" si="52"/>
        <v>4359117</v>
      </c>
      <c r="T305" s="31">
        <f t="shared" si="53"/>
        <v>353.93934719064629</v>
      </c>
      <c r="U305" s="52"/>
      <c r="V305" s="23"/>
      <c r="W305" s="63"/>
      <c r="X305" s="225"/>
      <c r="Y305" s="226"/>
      <c r="Z305" s="227"/>
      <c r="AA305" s="216">
        <v>18085.87</v>
      </c>
      <c r="AB305" s="217">
        <v>18085.87</v>
      </c>
      <c r="AC305" s="218">
        <v>19593.025833333333</v>
      </c>
      <c r="AD305" s="236"/>
      <c r="AE305" s="234"/>
      <c r="AF305" s="237"/>
    </row>
    <row r="306" spans="1:32" ht="27" customHeight="1" thickTop="1" thickBot="1" x14ac:dyDescent="0.25">
      <c r="A306" s="16"/>
      <c r="B306" s="124" t="s">
        <v>131</v>
      </c>
      <c r="C306" s="124">
        <v>302</v>
      </c>
      <c r="D306" s="192" t="s">
        <v>400</v>
      </c>
      <c r="E306" s="193">
        <v>4</v>
      </c>
      <c r="F306" s="151">
        <v>20</v>
      </c>
      <c r="G306" s="207">
        <v>30</v>
      </c>
      <c r="H306" s="208">
        <v>238265</v>
      </c>
      <c r="I306" s="147">
        <f>IF(AND(G306&gt;0,H306&gt;0),H306/G306,0)</f>
        <v>7942.166666666667</v>
      </c>
      <c r="J306" s="207">
        <v>1708</v>
      </c>
      <c r="K306" s="208">
        <v>238265</v>
      </c>
      <c r="L306" s="147">
        <f>IF(AND(J306&gt;0,K306&gt;0),K306/J306,0)</f>
        <v>139.49941451990631</v>
      </c>
      <c r="M306" s="22"/>
      <c r="N306" s="26"/>
      <c r="O306" s="27"/>
      <c r="P306" s="28"/>
      <c r="Q306" s="31"/>
      <c r="R306" s="29"/>
      <c r="S306" s="42"/>
      <c r="T306" s="31"/>
      <c r="U306" s="52"/>
      <c r="V306" s="23"/>
      <c r="W306" s="63"/>
      <c r="X306" s="225"/>
      <c r="Y306" s="226"/>
      <c r="Z306" s="227"/>
      <c r="AA306" s="216">
        <v>16000</v>
      </c>
      <c r="AB306" s="217">
        <v>17000</v>
      </c>
      <c r="AC306" s="218">
        <v>18000</v>
      </c>
      <c r="AD306" s="233"/>
      <c r="AE306" s="234"/>
      <c r="AF306" s="235"/>
    </row>
    <row r="307" spans="1:32" ht="27" customHeight="1" thickTop="1" thickBot="1" x14ac:dyDescent="0.25">
      <c r="A307" s="16"/>
      <c r="B307" s="124" t="s">
        <v>131</v>
      </c>
      <c r="C307" s="124">
        <v>303</v>
      </c>
      <c r="D307" s="192" t="s">
        <v>401</v>
      </c>
      <c r="E307" s="193">
        <v>6</v>
      </c>
      <c r="F307" s="151">
        <v>10</v>
      </c>
      <c r="G307" s="207"/>
      <c r="H307" s="208"/>
      <c r="I307" s="147"/>
      <c r="J307" s="207"/>
      <c r="K307" s="208"/>
      <c r="L307" s="147"/>
      <c r="M307" s="22"/>
      <c r="N307" s="26">
        <v>22</v>
      </c>
      <c r="O307" s="27">
        <v>1</v>
      </c>
      <c r="P307" s="28">
        <v>119887</v>
      </c>
      <c r="Q307" s="31">
        <f t="shared" si="51"/>
        <v>119887</v>
      </c>
      <c r="R307" s="29">
        <v>110</v>
      </c>
      <c r="S307" s="42">
        <f t="shared" si="52"/>
        <v>119887</v>
      </c>
      <c r="T307" s="31">
        <f t="shared" si="53"/>
        <v>1089.8818181818183</v>
      </c>
      <c r="U307" s="52"/>
      <c r="V307" s="23"/>
      <c r="W307" s="63"/>
      <c r="X307" s="225"/>
      <c r="Y307" s="226"/>
      <c r="Z307" s="227"/>
      <c r="AA307" s="216">
        <v>8745</v>
      </c>
      <c r="AB307" s="217">
        <v>10401</v>
      </c>
      <c r="AC307" s="218">
        <v>12057</v>
      </c>
      <c r="AD307" s="236"/>
      <c r="AE307" s="234"/>
      <c r="AF307" s="237"/>
    </row>
    <row r="308" spans="1:32" ht="27" customHeight="1" thickTop="1" thickBot="1" x14ac:dyDescent="0.25">
      <c r="A308" s="16"/>
      <c r="B308" s="124" t="s">
        <v>131</v>
      </c>
      <c r="C308" s="124">
        <v>304</v>
      </c>
      <c r="D308" s="192" t="s">
        <v>517</v>
      </c>
      <c r="E308" s="193">
        <v>4</v>
      </c>
      <c r="F308" s="151">
        <v>20</v>
      </c>
      <c r="G308" s="207"/>
      <c r="H308" s="208"/>
      <c r="I308" s="147"/>
      <c r="J308" s="207"/>
      <c r="K308" s="208"/>
      <c r="L308" s="147"/>
      <c r="M308" s="22"/>
      <c r="N308" s="26">
        <v>20</v>
      </c>
      <c r="O308" s="27">
        <v>16</v>
      </c>
      <c r="P308" s="28">
        <v>109533</v>
      </c>
      <c r="Q308" s="31">
        <f t="shared" si="51"/>
        <v>6845.8125</v>
      </c>
      <c r="R308" s="29">
        <v>1120</v>
      </c>
      <c r="S308" s="42">
        <f t="shared" si="52"/>
        <v>109533</v>
      </c>
      <c r="T308" s="31">
        <f t="shared" si="53"/>
        <v>97.797321428571422</v>
      </c>
      <c r="U308" s="52"/>
      <c r="V308" s="23"/>
      <c r="W308" s="63"/>
      <c r="X308" s="225"/>
      <c r="Y308" s="226"/>
      <c r="Z308" s="227"/>
      <c r="AA308" s="216">
        <v>10000</v>
      </c>
      <c r="AB308" s="217">
        <v>10000</v>
      </c>
      <c r="AC308" s="218">
        <v>10200</v>
      </c>
      <c r="AD308" s="236"/>
      <c r="AE308" s="234"/>
      <c r="AF308" s="235"/>
    </row>
    <row r="309" spans="1:32" ht="27" customHeight="1" thickTop="1" thickBot="1" x14ac:dyDescent="0.25">
      <c r="A309" s="16"/>
      <c r="B309" s="124" t="s">
        <v>131</v>
      </c>
      <c r="C309" s="124">
        <v>305</v>
      </c>
      <c r="D309" s="192" t="s">
        <v>402</v>
      </c>
      <c r="E309" s="193">
        <v>4</v>
      </c>
      <c r="F309" s="151">
        <v>14</v>
      </c>
      <c r="G309" s="207">
        <v>45</v>
      </c>
      <c r="H309" s="208">
        <v>211770</v>
      </c>
      <c r="I309" s="147">
        <f>IF(AND(G309&gt;0,H309&gt;0),H309/G309,0)</f>
        <v>4706</v>
      </c>
      <c r="J309" s="207">
        <v>1292</v>
      </c>
      <c r="K309" s="208">
        <v>211770</v>
      </c>
      <c r="L309" s="147">
        <f>IF(AND(J309&gt;0,K309&gt;0),K309/J309,0)</f>
        <v>163.90866873065016</v>
      </c>
      <c r="M309" s="22"/>
      <c r="N309" s="26"/>
      <c r="O309" s="27"/>
      <c r="P309" s="28"/>
      <c r="Q309" s="31"/>
      <c r="R309" s="29"/>
      <c r="S309" s="42"/>
      <c r="T309" s="31"/>
      <c r="U309" s="52"/>
      <c r="V309" s="23"/>
      <c r="W309" s="63"/>
      <c r="X309" s="225"/>
      <c r="Y309" s="226"/>
      <c r="Z309" s="227"/>
      <c r="AA309" s="216">
        <v>10000</v>
      </c>
      <c r="AB309" s="217">
        <v>12000</v>
      </c>
      <c r="AC309" s="218">
        <v>15000</v>
      </c>
      <c r="AD309" s="233"/>
      <c r="AE309" s="234"/>
      <c r="AF309" s="235"/>
    </row>
    <row r="310" spans="1:32" ht="27" customHeight="1" thickTop="1" thickBot="1" x14ac:dyDescent="0.25">
      <c r="A310" s="16"/>
      <c r="B310" s="124" t="s">
        <v>131</v>
      </c>
      <c r="C310" s="124">
        <v>306</v>
      </c>
      <c r="D310" s="192" t="s">
        <v>403</v>
      </c>
      <c r="E310" s="193">
        <v>2</v>
      </c>
      <c r="F310" s="151">
        <v>13</v>
      </c>
      <c r="G310" s="207">
        <v>141</v>
      </c>
      <c r="H310" s="208">
        <v>402805</v>
      </c>
      <c r="I310" s="147">
        <f>IF(AND(G310&gt;0,H310&gt;0),H310/G310,0)</f>
        <v>2856.7730496453901</v>
      </c>
      <c r="J310" s="207">
        <v>2958</v>
      </c>
      <c r="K310" s="208">
        <v>402805</v>
      </c>
      <c r="L310" s="147">
        <f>IF(AND(J310&gt;0,K310&gt;0),K310/J310,0)</f>
        <v>136.17478025693035</v>
      </c>
      <c r="M310" s="22"/>
      <c r="N310" s="26">
        <v>13</v>
      </c>
      <c r="O310" s="27">
        <v>186</v>
      </c>
      <c r="P310" s="28">
        <v>1184666</v>
      </c>
      <c r="Q310" s="31">
        <f t="shared" si="51"/>
        <v>6369.1720430107525</v>
      </c>
      <c r="R310" s="29">
        <v>7217</v>
      </c>
      <c r="S310" s="42">
        <f t="shared" si="52"/>
        <v>1184666</v>
      </c>
      <c r="T310" s="31">
        <f t="shared" si="53"/>
        <v>164.1493695441319</v>
      </c>
      <c r="U310" s="52"/>
      <c r="V310" s="23"/>
      <c r="W310" s="63"/>
      <c r="X310" s="225"/>
      <c r="Y310" s="226"/>
      <c r="Z310" s="227"/>
      <c r="AA310" s="216">
        <v>5111.1111111111113</v>
      </c>
      <c r="AB310" s="217">
        <v>6222.2222222222226</v>
      </c>
      <c r="AC310" s="218">
        <v>7333.333333333333</v>
      </c>
      <c r="AD310" s="236"/>
      <c r="AE310" s="234"/>
      <c r="AF310" s="237"/>
    </row>
    <row r="311" spans="1:32" ht="27" customHeight="1" thickTop="1" thickBot="1" x14ac:dyDescent="0.25">
      <c r="A311" s="16"/>
      <c r="B311" s="124" t="s">
        <v>131</v>
      </c>
      <c r="C311" s="124">
        <v>307</v>
      </c>
      <c r="D311" s="192" t="s">
        <v>404</v>
      </c>
      <c r="E311" s="193">
        <v>2</v>
      </c>
      <c r="F311" s="151">
        <v>15</v>
      </c>
      <c r="G311" s="207"/>
      <c r="H311" s="208"/>
      <c r="I311" s="147"/>
      <c r="J311" s="207"/>
      <c r="K311" s="208"/>
      <c r="L311" s="147"/>
      <c r="M311" s="22"/>
      <c r="N311" s="26"/>
      <c r="O311" s="27"/>
      <c r="P311" s="28"/>
      <c r="Q311" s="31"/>
      <c r="R311" s="29"/>
      <c r="S311" s="42"/>
      <c r="T311" s="31"/>
      <c r="U311" s="52"/>
      <c r="V311" s="23"/>
      <c r="W311" s="63"/>
      <c r="X311" s="225"/>
      <c r="Y311" s="226"/>
      <c r="Z311" s="227"/>
      <c r="AA311" s="216">
        <v>10069.444444444445</v>
      </c>
      <c r="AB311" s="217">
        <v>10416.666666666666</v>
      </c>
      <c r="AC311" s="218">
        <v>10763.888888888889</v>
      </c>
      <c r="AD311" s="233"/>
      <c r="AE311" s="234"/>
      <c r="AF311" s="235"/>
    </row>
    <row r="312" spans="1:32" ht="27" customHeight="1" thickTop="1" thickBot="1" x14ac:dyDescent="0.25">
      <c r="A312" s="16"/>
      <c r="B312" s="124" t="s">
        <v>131</v>
      </c>
      <c r="C312" s="124">
        <v>308</v>
      </c>
      <c r="D312" s="192" t="s">
        <v>405</v>
      </c>
      <c r="E312" s="193">
        <v>2</v>
      </c>
      <c r="F312" s="151">
        <v>22</v>
      </c>
      <c r="G312" s="207"/>
      <c r="H312" s="208"/>
      <c r="I312" s="147"/>
      <c r="J312" s="207"/>
      <c r="K312" s="208"/>
      <c r="L312" s="147"/>
      <c r="M312" s="22"/>
      <c r="N312" s="26">
        <v>22</v>
      </c>
      <c r="O312" s="27">
        <v>249</v>
      </c>
      <c r="P312" s="28">
        <v>2532162</v>
      </c>
      <c r="Q312" s="31">
        <f t="shared" si="51"/>
        <v>10169.325301204819</v>
      </c>
      <c r="R312" s="29">
        <v>21284</v>
      </c>
      <c r="S312" s="42">
        <f t="shared" si="52"/>
        <v>2532162</v>
      </c>
      <c r="T312" s="31">
        <f t="shared" si="53"/>
        <v>118.9702123660966</v>
      </c>
      <c r="U312" s="52"/>
      <c r="V312" s="23"/>
      <c r="W312" s="63"/>
      <c r="X312" s="225"/>
      <c r="Y312" s="226"/>
      <c r="Z312" s="227"/>
      <c r="AA312" s="216">
        <v>10037.878787878788</v>
      </c>
      <c r="AB312" s="217">
        <v>10606.060606060606</v>
      </c>
      <c r="AC312" s="218">
        <v>11363.636363636364</v>
      </c>
      <c r="AD312" s="236"/>
      <c r="AE312" s="234"/>
      <c r="AF312" s="237"/>
    </row>
    <row r="313" spans="1:32" ht="27" customHeight="1" thickTop="1" thickBot="1" x14ac:dyDescent="0.25">
      <c r="A313" s="16"/>
      <c r="B313" s="124" t="s">
        <v>131</v>
      </c>
      <c r="C313" s="124">
        <v>309</v>
      </c>
      <c r="D313" s="192" t="s">
        <v>406</v>
      </c>
      <c r="E313" s="193">
        <v>2</v>
      </c>
      <c r="F313" s="151">
        <v>40</v>
      </c>
      <c r="G313" s="207">
        <v>400</v>
      </c>
      <c r="H313" s="208">
        <v>3974436</v>
      </c>
      <c r="I313" s="147">
        <f>IF(AND(G313&gt;0,H313&gt;0),H313/G313,0)</f>
        <v>9936.09</v>
      </c>
      <c r="J313" s="207">
        <v>48004</v>
      </c>
      <c r="K313" s="208">
        <v>3974436</v>
      </c>
      <c r="L313" s="147">
        <f>IF(AND(J313&gt;0,K313&gt;0),K313/J313,0)</f>
        <v>82.793850512457297</v>
      </c>
      <c r="M313" s="22"/>
      <c r="N313" s="26">
        <v>40</v>
      </c>
      <c r="O313" s="27">
        <v>432</v>
      </c>
      <c r="P313" s="28">
        <v>4236634</v>
      </c>
      <c r="Q313" s="31">
        <f t="shared" si="51"/>
        <v>9807.0231481481478</v>
      </c>
      <c r="R313" s="29">
        <v>45507</v>
      </c>
      <c r="S313" s="42">
        <f t="shared" si="52"/>
        <v>4236634</v>
      </c>
      <c r="T313" s="31">
        <f t="shared" si="53"/>
        <v>93.098512316786426</v>
      </c>
      <c r="U313" s="52"/>
      <c r="V313" s="23"/>
      <c r="W313" s="63"/>
      <c r="X313" s="225"/>
      <c r="Y313" s="226"/>
      <c r="Z313" s="227"/>
      <c r="AA313" s="216">
        <v>8645.8333333333339</v>
      </c>
      <c r="AB313" s="217">
        <v>9114.5833333333339</v>
      </c>
      <c r="AC313" s="218">
        <v>9583.3333333333339</v>
      </c>
      <c r="AD313" s="236"/>
      <c r="AE313" s="234"/>
      <c r="AF313" s="237"/>
    </row>
    <row r="314" spans="1:32" ht="27" customHeight="1" thickTop="1" thickBot="1" x14ac:dyDescent="0.25">
      <c r="A314" s="16"/>
      <c r="B314" s="124" t="s">
        <v>131</v>
      </c>
      <c r="C314" s="124">
        <v>310</v>
      </c>
      <c r="D314" s="192" t="s">
        <v>407</v>
      </c>
      <c r="E314" s="193">
        <v>2</v>
      </c>
      <c r="F314" s="151">
        <v>32</v>
      </c>
      <c r="G314" s="207">
        <v>324</v>
      </c>
      <c r="H314" s="208">
        <v>5706288</v>
      </c>
      <c r="I314" s="147">
        <f>IF(AND(G314&gt;0,H314&gt;0),H314/G314,0)</f>
        <v>17612</v>
      </c>
      <c r="J314" s="207">
        <v>38880</v>
      </c>
      <c r="K314" s="208">
        <v>5706288</v>
      </c>
      <c r="L314" s="147">
        <f>IF(AND(J314&gt;0,K314&gt;0),K314/J314,0)</f>
        <v>146.76666666666668</v>
      </c>
      <c r="M314" s="22"/>
      <c r="N314" s="26">
        <v>50</v>
      </c>
      <c r="O314" s="27">
        <v>402</v>
      </c>
      <c r="P314" s="28">
        <v>7789320</v>
      </c>
      <c r="Q314" s="31">
        <f t="shared" si="51"/>
        <v>19376.417910447763</v>
      </c>
      <c r="R314" s="29">
        <v>48240</v>
      </c>
      <c r="S314" s="42">
        <f t="shared" si="52"/>
        <v>7789320</v>
      </c>
      <c r="T314" s="31">
        <f t="shared" si="53"/>
        <v>161.47014925373134</v>
      </c>
      <c r="U314" s="52"/>
      <c r="V314" s="23"/>
      <c r="W314" s="63"/>
      <c r="X314" s="225"/>
      <c r="Y314" s="226"/>
      <c r="Z314" s="227"/>
      <c r="AA314" s="216">
        <v>17927.536231884056</v>
      </c>
      <c r="AB314" s="217">
        <v>18142.105263157893</v>
      </c>
      <c r="AC314" s="218">
        <v>18321.28514056225</v>
      </c>
      <c r="AD314" s="233"/>
      <c r="AE314" s="234"/>
      <c r="AF314" s="235"/>
    </row>
    <row r="315" spans="1:32" ht="27" customHeight="1" thickTop="1" thickBot="1" x14ac:dyDescent="0.25">
      <c r="A315" s="16"/>
      <c r="B315" s="124" t="s">
        <v>131</v>
      </c>
      <c r="C315" s="124">
        <v>311</v>
      </c>
      <c r="D315" s="192" t="s">
        <v>408</v>
      </c>
      <c r="E315" s="193">
        <v>2</v>
      </c>
      <c r="F315" s="151">
        <v>20</v>
      </c>
      <c r="G315" s="207">
        <v>64</v>
      </c>
      <c r="H315" s="208">
        <v>896896</v>
      </c>
      <c r="I315" s="147">
        <f>IF(AND(G315&gt;0,H315&gt;0),H315/G315,0)</f>
        <v>14014</v>
      </c>
      <c r="J315" s="207">
        <v>5312</v>
      </c>
      <c r="K315" s="208">
        <v>896896</v>
      </c>
      <c r="L315" s="147">
        <f>IF(AND(J315&gt;0,K315&gt;0),K315/J315,0)</f>
        <v>168.84337349397592</v>
      </c>
      <c r="M315" s="22"/>
      <c r="N315" s="26">
        <v>20</v>
      </c>
      <c r="O315" s="27">
        <v>108</v>
      </c>
      <c r="P315" s="28">
        <v>1819725</v>
      </c>
      <c r="Q315" s="31">
        <f t="shared" si="51"/>
        <v>16849.305555555555</v>
      </c>
      <c r="R315" s="29">
        <v>7968</v>
      </c>
      <c r="S315" s="42">
        <f t="shared" si="52"/>
        <v>1819725</v>
      </c>
      <c r="T315" s="31">
        <f t="shared" si="53"/>
        <v>228.37914156626505</v>
      </c>
      <c r="U315" s="52"/>
      <c r="V315" s="23"/>
      <c r="W315" s="63"/>
      <c r="X315" s="225"/>
      <c r="Y315" s="226"/>
      <c r="Z315" s="227"/>
      <c r="AA315" s="216">
        <v>15000</v>
      </c>
      <c r="AB315" s="217">
        <v>16000</v>
      </c>
      <c r="AC315" s="218">
        <v>17000</v>
      </c>
      <c r="AD315" s="236"/>
      <c r="AE315" s="234"/>
      <c r="AF315" s="237"/>
    </row>
    <row r="316" spans="1:32" ht="27" customHeight="1" thickTop="1" thickBot="1" x14ac:dyDescent="0.25">
      <c r="A316" s="16"/>
      <c r="B316" s="124" t="s">
        <v>131</v>
      </c>
      <c r="C316" s="124">
        <v>312</v>
      </c>
      <c r="D316" s="192" t="s">
        <v>409</v>
      </c>
      <c r="E316" s="193">
        <v>2</v>
      </c>
      <c r="F316" s="151">
        <v>10</v>
      </c>
      <c r="G316" s="207">
        <v>108</v>
      </c>
      <c r="H316" s="208">
        <v>331717</v>
      </c>
      <c r="I316" s="147">
        <f>IF(AND(G316&gt;0,H316&gt;0),H316/G316,0)</f>
        <v>3071.4537037037039</v>
      </c>
      <c r="J316" s="207">
        <v>4944</v>
      </c>
      <c r="K316" s="208">
        <v>331717</v>
      </c>
      <c r="L316" s="147">
        <f>IF(AND(J316&gt;0,K316&gt;0),K316/J316,0)</f>
        <v>67.094862459546931</v>
      </c>
      <c r="M316" s="22"/>
      <c r="N316" s="26">
        <v>10</v>
      </c>
      <c r="O316" s="27">
        <v>108</v>
      </c>
      <c r="P316" s="28">
        <v>239388</v>
      </c>
      <c r="Q316" s="31">
        <f t="shared" si="51"/>
        <v>2216.5555555555557</v>
      </c>
      <c r="R316" s="29">
        <v>4161</v>
      </c>
      <c r="S316" s="42">
        <f t="shared" si="52"/>
        <v>239388</v>
      </c>
      <c r="T316" s="31">
        <f t="shared" si="53"/>
        <v>57.531362653208362</v>
      </c>
      <c r="U316" s="52"/>
      <c r="V316" s="23"/>
      <c r="W316" s="63"/>
      <c r="X316" s="225"/>
      <c r="Y316" s="226"/>
      <c r="Z316" s="227"/>
      <c r="AA316" s="216">
        <v>3518.5185185185187</v>
      </c>
      <c r="AB316" s="217">
        <v>4444.4444444444443</v>
      </c>
      <c r="AC316" s="218">
        <v>6018.5185185185182</v>
      </c>
      <c r="AD316" s="233"/>
      <c r="AE316" s="234"/>
      <c r="AF316" s="235"/>
    </row>
    <row r="317" spans="1:32" ht="27" customHeight="1" thickTop="1" thickBot="1" x14ac:dyDescent="0.25">
      <c r="A317" s="16"/>
      <c r="B317" s="124" t="s">
        <v>131</v>
      </c>
      <c r="C317" s="124">
        <v>313</v>
      </c>
      <c r="D317" s="192" t="s">
        <v>116</v>
      </c>
      <c r="E317" s="193">
        <v>2</v>
      </c>
      <c r="F317" s="151">
        <v>10</v>
      </c>
      <c r="G317" s="207"/>
      <c r="H317" s="208"/>
      <c r="I317" s="147"/>
      <c r="J317" s="207"/>
      <c r="K317" s="208"/>
      <c r="L317" s="147"/>
      <c r="M317" s="22"/>
      <c r="N317" s="26">
        <v>10</v>
      </c>
      <c r="O317" s="27">
        <v>105</v>
      </c>
      <c r="P317" s="28">
        <v>953026</v>
      </c>
      <c r="Q317" s="31">
        <f t="shared" si="51"/>
        <v>9076.4380952380961</v>
      </c>
      <c r="R317" s="29">
        <v>5344</v>
      </c>
      <c r="S317" s="42">
        <f t="shared" si="52"/>
        <v>953026</v>
      </c>
      <c r="T317" s="31">
        <f t="shared" si="53"/>
        <v>178.33570359281438</v>
      </c>
      <c r="U317" s="52"/>
      <c r="V317" s="23"/>
      <c r="W317" s="63"/>
      <c r="X317" s="225"/>
      <c r="Y317" s="226"/>
      <c r="Z317" s="227"/>
      <c r="AA317" s="216">
        <v>15000</v>
      </c>
      <c r="AB317" s="217">
        <v>20000</v>
      </c>
      <c r="AC317" s="218">
        <v>30000</v>
      </c>
      <c r="AD317" s="236" t="s">
        <v>434</v>
      </c>
      <c r="AE317" s="234">
        <v>0.63100000000000001</v>
      </c>
      <c r="AF317" s="237"/>
    </row>
    <row r="318" spans="1:32" ht="27" customHeight="1" thickTop="1" thickBot="1" x14ac:dyDescent="0.25">
      <c r="A318" s="16"/>
      <c r="B318" s="124" t="s">
        <v>131</v>
      </c>
      <c r="C318" s="124">
        <v>314</v>
      </c>
      <c r="D318" s="92" t="s">
        <v>477</v>
      </c>
      <c r="E318" s="91">
        <v>4</v>
      </c>
      <c r="F318" s="95"/>
      <c r="G318" s="96"/>
      <c r="H318" s="97"/>
      <c r="I318" s="31"/>
      <c r="J318" s="98"/>
      <c r="K318" s="99"/>
      <c r="L318" s="31"/>
      <c r="M318" s="22"/>
      <c r="N318" s="26">
        <v>20</v>
      </c>
      <c r="O318" s="27"/>
      <c r="P318" s="28"/>
      <c r="Q318" s="31">
        <f t="shared" si="51"/>
        <v>0</v>
      </c>
      <c r="R318" s="29"/>
      <c r="S318" s="42">
        <f t="shared" si="52"/>
        <v>0</v>
      </c>
      <c r="T318" s="31">
        <f t="shared" si="53"/>
        <v>0</v>
      </c>
      <c r="U318" s="52"/>
      <c r="V318" s="23"/>
      <c r="W318" s="275">
        <v>43556</v>
      </c>
      <c r="X318" s="100"/>
      <c r="Y318" s="101"/>
      <c r="Z318" s="103"/>
      <c r="AA318" s="65">
        <v>11790</v>
      </c>
      <c r="AB318" s="66">
        <v>12941</v>
      </c>
      <c r="AC318" s="102">
        <v>12941</v>
      </c>
      <c r="AD318" s="236"/>
      <c r="AE318" s="234"/>
      <c r="AF318" s="235"/>
    </row>
    <row r="319" spans="1:32" ht="27" customHeight="1" thickTop="1" thickBot="1" x14ac:dyDescent="0.25">
      <c r="A319" s="16"/>
      <c r="B319" s="124" t="s">
        <v>131</v>
      </c>
      <c r="C319" s="124">
        <v>315</v>
      </c>
      <c r="D319" s="192" t="s">
        <v>410</v>
      </c>
      <c r="E319" s="193">
        <v>2</v>
      </c>
      <c r="F319" s="151">
        <v>20</v>
      </c>
      <c r="G319" s="207"/>
      <c r="H319" s="208"/>
      <c r="I319" s="147"/>
      <c r="J319" s="207"/>
      <c r="K319" s="208"/>
      <c r="L319" s="147"/>
      <c r="M319" s="22"/>
      <c r="N319" s="26">
        <v>20</v>
      </c>
      <c r="O319" s="27">
        <v>297</v>
      </c>
      <c r="P319" s="28">
        <v>3282455</v>
      </c>
      <c r="Q319" s="31">
        <f t="shared" si="51"/>
        <v>11052.037037037036</v>
      </c>
      <c r="R319" s="29">
        <v>14256</v>
      </c>
      <c r="S319" s="42">
        <f t="shared" si="52"/>
        <v>3282455</v>
      </c>
      <c r="T319" s="31">
        <f t="shared" si="53"/>
        <v>230.25077160493828</v>
      </c>
      <c r="U319" s="52"/>
      <c r="V319" s="23"/>
      <c r="W319" s="63"/>
      <c r="X319" s="225"/>
      <c r="Y319" s="226"/>
      <c r="Z319" s="227"/>
      <c r="AA319" s="216">
        <v>14166.666666666666</v>
      </c>
      <c r="AB319" s="217">
        <v>15833.333333333334</v>
      </c>
      <c r="AC319" s="218">
        <v>17666.666666666668</v>
      </c>
      <c r="AD319" s="233"/>
      <c r="AE319" s="234"/>
      <c r="AF319" s="235"/>
    </row>
    <row r="320" spans="1:32" ht="27" customHeight="1" thickTop="1" thickBot="1" x14ac:dyDescent="0.25">
      <c r="A320" s="16"/>
      <c r="B320" s="124" t="s">
        <v>131</v>
      </c>
      <c r="C320" s="124">
        <v>316</v>
      </c>
      <c r="D320" s="192" t="s">
        <v>411</v>
      </c>
      <c r="E320" s="193">
        <v>1</v>
      </c>
      <c r="F320" s="151">
        <v>20</v>
      </c>
      <c r="G320" s="207">
        <v>208</v>
      </c>
      <c r="H320" s="208">
        <v>2132525</v>
      </c>
      <c r="I320" s="147">
        <f t="shared" ref="I320:I329" si="54">IF(AND(G320&gt;0,H320&gt;0),H320/G320,0)</f>
        <v>10252.524038461539</v>
      </c>
      <c r="J320" s="207">
        <v>13795.4</v>
      </c>
      <c r="K320" s="208">
        <v>2132525</v>
      </c>
      <c r="L320" s="147">
        <f t="shared" ref="L320:L329" si="55">IF(AND(J320&gt;0,K320&gt;0),K320/J320,0)</f>
        <v>154.58232454296359</v>
      </c>
      <c r="M320" s="22"/>
      <c r="N320" s="26">
        <v>20</v>
      </c>
      <c r="O320" s="27">
        <v>218</v>
      </c>
      <c r="P320" s="28">
        <v>2440730</v>
      </c>
      <c r="Q320" s="31">
        <f t="shared" si="51"/>
        <v>11196.009174311926</v>
      </c>
      <c r="R320" s="29">
        <v>15095</v>
      </c>
      <c r="S320" s="42">
        <f t="shared" si="52"/>
        <v>2440730</v>
      </c>
      <c r="T320" s="31">
        <f t="shared" si="53"/>
        <v>161.69128850612785</v>
      </c>
      <c r="U320" s="52"/>
      <c r="V320" s="23"/>
      <c r="W320" s="63"/>
      <c r="X320" s="225"/>
      <c r="Y320" s="226"/>
      <c r="Z320" s="227"/>
      <c r="AA320" s="216">
        <v>10526.315789473685</v>
      </c>
      <c r="AB320" s="217">
        <v>10964.912280701754</v>
      </c>
      <c r="AC320" s="218">
        <v>11403.508771929824</v>
      </c>
      <c r="AD320" s="236" t="s">
        <v>434</v>
      </c>
      <c r="AE320" s="234">
        <v>1.23E-2</v>
      </c>
      <c r="AF320" s="237"/>
    </row>
    <row r="321" spans="1:32" ht="27" customHeight="1" thickTop="1" thickBot="1" x14ac:dyDescent="0.25">
      <c r="A321" s="16"/>
      <c r="B321" s="124" t="s">
        <v>131</v>
      </c>
      <c r="C321" s="124">
        <v>317</v>
      </c>
      <c r="D321" s="192" t="s">
        <v>412</v>
      </c>
      <c r="E321" s="193">
        <v>2</v>
      </c>
      <c r="F321" s="151">
        <v>20</v>
      </c>
      <c r="G321" s="207">
        <v>240</v>
      </c>
      <c r="H321" s="208">
        <v>2243493</v>
      </c>
      <c r="I321" s="147">
        <f t="shared" si="54"/>
        <v>9347.8875000000007</v>
      </c>
      <c r="J321" s="207">
        <v>19200</v>
      </c>
      <c r="K321" s="208">
        <v>2243493</v>
      </c>
      <c r="L321" s="147">
        <f t="shared" si="55"/>
        <v>116.84859375000001</v>
      </c>
      <c r="M321" s="22"/>
      <c r="N321" s="26"/>
      <c r="O321" s="27"/>
      <c r="P321" s="28"/>
      <c r="Q321" s="31"/>
      <c r="R321" s="29"/>
      <c r="S321" s="42"/>
      <c r="T321" s="31"/>
      <c r="U321" s="52"/>
      <c r="V321" s="23"/>
      <c r="W321" s="63"/>
      <c r="X321" s="225"/>
      <c r="Y321" s="226"/>
      <c r="Z321" s="227"/>
      <c r="AA321" s="216">
        <v>10000</v>
      </c>
      <c r="AB321" s="217">
        <v>10750</v>
      </c>
      <c r="AC321" s="218">
        <v>11500</v>
      </c>
      <c r="AD321" s="233"/>
      <c r="AE321" s="234"/>
      <c r="AF321" s="235"/>
    </row>
    <row r="322" spans="1:32" ht="27" customHeight="1" thickTop="1" thickBot="1" x14ac:dyDescent="0.25">
      <c r="A322" s="16"/>
      <c r="B322" s="124" t="s">
        <v>131</v>
      </c>
      <c r="C322" s="124">
        <v>318</v>
      </c>
      <c r="D322" s="192" t="s">
        <v>413</v>
      </c>
      <c r="E322" s="193">
        <v>2</v>
      </c>
      <c r="F322" s="151">
        <v>15</v>
      </c>
      <c r="G322" s="207">
        <v>180</v>
      </c>
      <c r="H322" s="208">
        <v>2480000</v>
      </c>
      <c r="I322" s="147">
        <f t="shared" si="54"/>
        <v>13777.777777777777</v>
      </c>
      <c r="J322" s="207">
        <v>27510</v>
      </c>
      <c r="K322" s="208">
        <v>2480000</v>
      </c>
      <c r="L322" s="147">
        <f t="shared" si="55"/>
        <v>90.149036713922214</v>
      </c>
      <c r="M322" s="22"/>
      <c r="N322" s="26">
        <v>15</v>
      </c>
      <c r="O322" s="27">
        <v>180</v>
      </c>
      <c r="P322" s="28">
        <v>2589000</v>
      </c>
      <c r="Q322" s="31">
        <f t="shared" si="51"/>
        <v>14383.333333333334</v>
      </c>
      <c r="R322" s="29">
        <v>27510</v>
      </c>
      <c r="S322" s="42">
        <f t="shared" si="52"/>
        <v>2589000</v>
      </c>
      <c r="T322" s="31">
        <f t="shared" si="53"/>
        <v>94.111232279171205</v>
      </c>
      <c r="U322" s="52"/>
      <c r="V322" s="23"/>
      <c r="W322" s="63"/>
      <c r="X322" s="225"/>
      <c r="Y322" s="226"/>
      <c r="Z322" s="227"/>
      <c r="AA322" s="216">
        <v>15000</v>
      </c>
      <c r="AB322" s="217">
        <v>16111.111111111111</v>
      </c>
      <c r="AC322" s="218">
        <v>18888.888888888891</v>
      </c>
      <c r="AD322" s="236"/>
      <c r="AE322" s="234"/>
      <c r="AF322" s="237"/>
    </row>
    <row r="323" spans="1:32" ht="27" customHeight="1" thickTop="1" thickBot="1" x14ac:dyDescent="0.25">
      <c r="A323" s="16"/>
      <c r="B323" s="124" t="s">
        <v>131</v>
      </c>
      <c r="C323" s="124">
        <v>319</v>
      </c>
      <c r="D323" s="192" t="s">
        <v>414</v>
      </c>
      <c r="E323" s="193">
        <v>2</v>
      </c>
      <c r="F323" s="151">
        <v>20</v>
      </c>
      <c r="G323" s="207">
        <v>2</v>
      </c>
      <c r="H323" s="208">
        <v>10222</v>
      </c>
      <c r="I323" s="147">
        <f t="shared" si="54"/>
        <v>5111</v>
      </c>
      <c r="J323" s="207">
        <v>88.25</v>
      </c>
      <c r="K323" s="208">
        <v>10222</v>
      </c>
      <c r="L323" s="147">
        <f t="shared" si="55"/>
        <v>115.8300283286119</v>
      </c>
      <c r="M323" s="22"/>
      <c r="N323" s="26">
        <v>20</v>
      </c>
      <c r="O323" s="27">
        <v>24</v>
      </c>
      <c r="P323" s="28">
        <v>174227</v>
      </c>
      <c r="Q323" s="31">
        <f t="shared" si="51"/>
        <v>7259.458333333333</v>
      </c>
      <c r="R323" s="29">
        <v>845</v>
      </c>
      <c r="S323" s="42">
        <f t="shared" si="52"/>
        <v>174227</v>
      </c>
      <c r="T323" s="31">
        <f t="shared" si="53"/>
        <v>206.18579881656805</v>
      </c>
      <c r="U323" s="52"/>
      <c r="V323" s="23"/>
      <c r="W323" s="63"/>
      <c r="X323" s="225"/>
      <c r="Y323" s="226"/>
      <c r="Z323" s="227"/>
      <c r="AA323" s="216">
        <v>13014.506578947368</v>
      </c>
      <c r="AB323" s="217">
        <v>13998.53125</v>
      </c>
      <c r="AC323" s="218">
        <v>20000</v>
      </c>
      <c r="AD323" s="233"/>
      <c r="AE323" s="234"/>
      <c r="AF323" s="235"/>
    </row>
    <row r="324" spans="1:32" ht="27" customHeight="1" thickTop="1" thickBot="1" x14ac:dyDescent="0.25">
      <c r="A324" s="16"/>
      <c r="B324" s="124" t="s">
        <v>131</v>
      </c>
      <c r="C324" s="124">
        <v>320</v>
      </c>
      <c r="D324" s="192" t="s">
        <v>415</v>
      </c>
      <c r="E324" s="193">
        <v>2</v>
      </c>
      <c r="F324" s="151">
        <v>20</v>
      </c>
      <c r="G324" s="207">
        <v>12</v>
      </c>
      <c r="H324" s="208">
        <v>71500</v>
      </c>
      <c r="I324" s="147">
        <f t="shared" si="54"/>
        <v>5958.333333333333</v>
      </c>
      <c r="J324" s="207">
        <v>358</v>
      </c>
      <c r="K324" s="208">
        <v>71500</v>
      </c>
      <c r="L324" s="147">
        <f t="shared" si="55"/>
        <v>199.72067039106145</v>
      </c>
      <c r="M324" s="22"/>
      <c r="N324" s="26"/>
      <c r="O324" s="27"/>
      <c r="P324" s="28"/>
      <c r="Q324" s="31"/>
      <c r="R324" s="29"/>
      <c r="S324" s="42"/>
      <c r="T324" s="31"/>
      <c r="U324" s="52"/>
      <c r="V324" s="23"/>
      <c r="W324" s="63"/>
      <c r="X324" s="225"/>
      <c r="Y324" s="226"/>
      <c r="Z324" s="227"/>
      <c r="AA324" s="216">
        <v>9000</v>
      </c>
      <c r="AB324" s="217">
        <v>14222.222222222223</v>
      </c>
      <c r="AC324" s="218">
        <v>20200</v>
      </c>
      <c r="AD324" s="236"/>
      <c r="AE324" s="234"/>
      <c r="AF324" s="237"/>
    </row>
    <row r="325" spans="1:32" ht="27" customHeight="1" thickTop="1" thickBot="1" x14ac:dyDescent="0.25">
      <c r="A325" s="16"/>
      <c r="B325" s="124" t="s">
        <v>131</v>
      </c>
      <c r="C325" s="124">
        <v>321</v>
      </c>
      <c r="D325" s="192" t="s">
        <v>416</v>
      </c>
      <c r="E325" s="193">
        <v>5</v>
      </c>
      <c r="F325" s="209">
        <v>20</v>
      </c>
      <c r="G325" s="210">
        <v>58</v>
      </c>
      <c r="H325" s="211">
        <v>483700</v>
      </c>
      <c r="I325" s="147">
        <f t="shared" si="54"/>
        <v>8339.6551724137935</v>
      </c>
      <c r="J325" s="210">
        <v>6180</v>
      </c>
      <c r="K325" s="211">
        <v>483700</v>
      </c>
      <c r="L325" s="147">
        <f t="shared" si="55"/>
        <v>78.26860841423948</v>
      </c>
      <c r="M325" s="22"/>
      <c r="N325" s="26"/>
      <c r="O325" s="27"/>
      <c r="P325" s="28"/>
      <c r="Q325" s="31"/>
      <c r="R325" s="29"/>
      <c r="S325" s="42"/>
      <c r="T325" s="31"/>
      <c r="U325" s="52"/>
      <c r="V325" s="23"/>
      <c r="W325" s="63"/>
      <c r="X325" s="225"/>
      <c r="Y325" s="226"/>
      <c r="Z325" s="227"/>
      <c r="AA325" s="222">
        <v>10863.636363636364</v>
      </c>
      <c r="AB325" s="223">
        <v>13108.695652173914</v>
      </c>
      <c r="AC325" s="224">
        <v>16505.434782608696</v>
      </c>
      <c r="AD325" s="236"/>
      <c r="AE325" s="234"/>
      <c r="AF325" s="235"/>
    </row>
    <row r="326" spans="1:32" ht="27" customHeight="1" thickTop="1" thickBot="1" x14ac:dyDescent="0.25">
      <c r="A326" s="16"/>
      <c r="B326" s="124" t="s">
        <v>131</v>
      </c>
      <c r="C326" s="124">
        <v>322</v>
      </c>
      <c r="D326" s="192" t="s">
        <v>518</v>
      </c>
      <c r="E326" s="193">
        <v>5</v>
      </c>
      <c r="F326" s="209">
        <v>20</v>
      </c>
      <c r="G326" s="210">
        <v>5</v>
      </c>
      <c r="H326" s="211">
        <v>15000</v>
      </c>
      <c r="I326" s="147">
        <f t="shared" si="54"/>
        <v>3000</v>
      </c>
      <c r="J326" s="210">
        <v>84.5</v>
      </c>
      <c r="K326" s="211">
        <v>15000</v>
      </c>
      <c r="L326" s="147">
        <f t="shared" si="55"/>
        <v>177.51479289940829</v>
      </c>
      <c r="M326" s="22"/>
      <c r="N326" s="26"/>
      <c r="O326" s="27"/>
      <c r="P326" s="28"/>
      <c r="Q326" s="31"/>
      <c r="R326" s="29"/>
      <c r="S326" s="42"/>
      <c r="T326" s="31"/>
      <c r="U326" s="52"/>
      <c r="V326" s="23"/>
      <c r="W326" s="287" t="s">
        <v>519</v>
      </c>
      <c r="X326" s="225"/>
      <c r="Y326" s="226"/>
      <c r="Z326" s="227"/>
      <c r="AA326" s="222">
        <v>3100</v>
      </c>
      <c r="AB326" s="223">
        <v>3150</v>
      </c>
      <c r="AC326" s="224">
        <v>3200</v>
      </c>
      <c r="AD326" s="233"/>
      <c r="AE326" s="234"/>
      <c r="AF326" s="235"/>
    </row>
    <row r="327" spans="1:32" ht="27" customHeight="1" thickTop="1" thickBot="1" x14ac:dyDescent="0.25">
      <c r="A327" s="16"/>
      <c r="B327" s="124" t="s">
        <v>131</v>
      </c>
      <c r="C327" s="124">
        <v>323</v>
      </c>
      <c r="D327" s="192" t="s">
        <v>417</v>
      </c>
      <c r="E327" s="193">
        <v>5</v>
      </c>
      <c r="F327" s="209">
        <v>20</v>
      </c>
      <c r="G327" s="210">
        <v>217</v>
      </c>
      <c r="H327" s="211">
        <v>1844819</v>
      </c>
      <c r="I327" s="147">
        <f t="shared" si="54"/>
        <v>8501.4700460829499</v>
      </c>
      <c r="J327" s="210">
        <v>23000</v>
      </c>
      <c r="K327" s="211">
        <v>1844819</v>
      </c>
      <c r="L327" s="147">
        <f t="shared" si="55"/>
        <v>80.209521739130437</v>
      </c>
      <c r="M327" s="22"/>
      <c r="N327" s="26"/>
      <c r="O327" s="27"/>
      <c r="P327" s="28"/>
      <c r="Q327" s="31"/>
      <c r="R327" s="29"/>
      <c r="S327" s="42"/>
      <c r="T327" s="31"/>
      <c r="U327" s="52"/>
      <c r="V327" s="23"/>
      <c r="W327" s="63"/>
      <c r="X327" s="225"/>
      <c r="Y327" s="226"/>
      <c r="Z327" s="227"/>
      <c r="AA327" s="222">
        <v>8627.2727272727279</v>
      </c>
      <c r="AB327" s="223">
        <v>9711.1111111111113</v>
      </c>
      <c r="AC327" s="224">
        <v>10176.991150442478</v>
      </c>
      <c r="AD327" s="236"/>
      <c r="AE327" s="234"/>
      <c r="AF327" s="237"/>
    </row>
    <row r="328" spans="1:32" ht="27" customHeight="1" thickTop="1" thickBot="1" x14ac:dyDescent="0.25">
      <c r="A328" s="16"/>
      <c r="B328" s="124" t="s">
        <v>131</v>
      </c>
      <c r="C328" s="124">
        <v>324</v>
      </c>
      <c r="D328" s="192" t="s">
        <v>418</v>
      </c>
      <c r="E328" s="193">
        <v>5</v>
      </c>
      <c r="F328" s="209">
        <v>20</v>
      </c>
      <c r="G328" s="210">
        <v>96</v>
      </c>
      <c r="H328" s="211">
        <v>2400000</v>
      </c>
      <c r="I328" s="147">
        <f t="shared" si="54"/>
        <v>25000</v>
      </c>
      <c r="J328" s="210">
        <v>11520</v>
      </c>
      <c r="K328" s="211">
        <v>2400000</v>
      </c>
      <c r="L328" s="147">
        <f t="shared" si="55"/>
        <v>208.33333333333334</v>
      </c>
      <c r="M328" s="22"/>
      <c r="N328" s="26"/>
      <c r="O328" s="27"/>
      <c r="P328" s="28"/>
      <c r="Q328" s="31"/>
      <c r="R328" s="29"/>
      <c r="S328" s="42"/>
      <c r="T328" s="31"/>
      <c r="U328" s="52"/>
      <c r="V328" s="23"/>
      <c r="W328" s="63"/>
      <c r="X328" s="225"/>
      <c r="Y328" s="226"/>
      <c r="Z328" s="227"/>
      <c r="AA328" s="222">
        <v>24693.877551020407</v>
      </c>
      <c r="AB328" s="223">
        <v>24200</v>
      </c>
      <c r="AC328" s="224">
        <v>24300</v>
      </c>
      <c r="AD328" s="233"/>
      <c r="AE328" s="234"/>
      <c r="AF328" s="235"/>
    </row>
    <row r="329" spans="1:32" ht="27" customHeight="1" thickTop="1" thickBot="1" x14ac:dyDescent="0.25">
      <c r="A329" s="16"/>
      <c r="B329" s="124" t="s">
        <v>131</v>
      </c>
      <c r="C329" s="124">
        <v>325</v>
      </c>
      <c r="D329" s="192" t="s">
        <v>419</v>
      </c>
      <c r="E329" s="193">
        <v>5</v>
      </c>
      <c r="F329" s="209">
        <v>10</v>
      </c>
      <c r="G329" s="210">
        <v>40</v>
      </c>
      <c r="H329" s="211">
        <v>341000</v>
      </c>
      <c r="I329" s="147">
        <f t="shared" si="54"/>
        <v>8525</v>
      </c>
      <c r="J329" s="210">
        <v>1705</v>
      </c>
      <c r="K329" s="211">
        <v>341000</v>
      </c>
      <c r="L329" s="147">
        <f t="shared" si="55"/>
        <v>200</v>
      </c>
      <c r="M329" s="22"/>
      <c r="N329" s="26"/>
      <c r="O329" s="27"/>
      <c r="P329" s="28"/>
      <c r="Q329" s="31"/>
      <c r="R329" s="29"/>
      <c r="S329" s="42"/>
      <c r="T329" s="31"/>
      <c r="U329" s="52"/>
      <c r="V329" s="23"/>
      <c r="W329" s="63"/>
      <c r="X329" s="225"/>
      <c r="Y329" s="226"/>
      <c r="Z329" s="227"/>
      <c r="AA329" s="222">
        <v>13000</v>
      </c>
      <c r="AB329" s="223">
        <v>15000</v>
      </c>
      <c r="AC329" s="224">
        <v>20000</v>
      </c>
      <c r="AD329" s="236"/>
      <c r="AE329" s="234"/>
      <c r="AF329" s="237"/>
    </row>
    <row r="330" spans="1:32" ht="27" customHeight="1" thickTop="1" thickBot="1" x14ac:dyDescent="0.25">
      <c r="A330" s="16"/>
      <c r="B330" s="124" t="s">
        <v>131</v>
      </c>
      <c r="C330" s="124">
        <v>326</v>
      </c>
      <c r="D330" s="192" t="s">
        <v>487</v>
      </c>
      <c r="E330" s="193">
        <v>5</v>
      </c>
      <c r="F330" s="209">
        <v>20</v>
      </c>
      <c r="G330" s="210"/>
      <c r="H330" s="211"/>
      <c r="I330" s="147"/>
      <c r="J330" s="210"/>
      <c r="K330" s="211"/>
      <c r="L330" s="147"/>
      <c r="M330" s="22"/>
      <c r="N330" s="26">
        <v>20</v>
      </c>
      <c r="O330" s="27">
        <v>68</v>
      </c>
      <c r="P330" s="28">
        <v>489707</v>
      </c>
      <c r="Q330" s="31">
        <f t="shared" ref="Q330:Q354" si="56">IF(AND(O330&gt;0,P330&gt;0),P330/O330,0)</f>
        <v>7201.5735294117649</v>
      </c>
      <c r="R330" s="29">
        <v>3589</v>
      </c>
      <c r="S330" s="42">
        <f t="shared" ref="S330:S354" si="57">P330</f>
        <v>489707</v>
      </c>
      <c r="T330" s="31">
        <f t="shared" ref="T330:T354" si="58">IF(AND(R330&gt;0,S330&gt;0),S330/R330,0)</f>
        <v>136.44664251880747</v>
      </c>
      <c r="U330" s="52"/>
      <c r="V330" s="23"/>
      <c r="W330" s="63"/>
      <c r="X330" s="225"/>
      <c r="Y330" s="226"/>
      <c r="Z330" s="227"/>
      <c r="AA330" s="222">
        <v>11250</v>
      </c>
      <c r="AB330" s="223">
        <v>12250</v>
      </c>
      <c r="AC330" s="224">
        <v>14270.833333333334</v>
      </c>
      <c r="AD330" s="236"/>
      <c r="AE330" s="234"/>
      <c r="AF330" s="237"/>
    </row>
    <row r="331" spans="1:32" ht="27" customHeight="1" thickTop="1" thickBot="1" x14ac:dyDescent="0.25">
      <c r="A331" s="16"/>
      <c r="B331" s="124" t="s">
        <v>131</v>
      </c>
      <c r="C331" s="124">
        <v>327</v>
      </c>
      <c r="D331" s="192" t="s">
        <v>420</v>
      </c>
      <c r="E331" s="193">
        <v>5</v>
      </c>
      <c r="F331" s="209">
        <v>20</v>
      </c>
      <c r="G331" s="210">
        <v>74</v>
      </c>
      <c r="H331" s="211">
        <v>376999</v>
      </c>
      <c r="I331" s="147">
        <f>IF(AND(G331&gt;0,H331&gt;0),H331/G331,0)</f>
        <v>5094.5810810810808</v>
      </c>
      <c r="J331" s="210">
        <v>1477</v>
      </c>
      <c r="K331" s="211">
        <v>376999</v>
      </c>
      <c r="L331" s="147">
        <f>IF(AND(J331&gt;0,K331&gt;0),K331/J331,0)</f>
        <v>255.24644549763033</v>
      </c>
      <c r="M331" s="22"/>
      <c r="N331" s="26"/>
      <c r="O331" s="27"/>
      <c r="P331" s="28"/>
      <c r="Q331" s="31"/>
      <c r="R331" s="29"/>
      <c r="S331" s="42"/>
      <c r="T331" s="31"/>
      <c r="U331" s="52"/>
      <c r="V331" s="23"/>
      <c r="W331" s="63"/>
      <c r="X331" s="225"/>
      <c r="Y331" s="226"/>
      <c r="Z331" s="227"/>
      <c r="AA331" s="222">
        <v>6891.8918918918916</v>
      </c>
      <c r="AB331" s="223">
        <v>9121.6216216216217</v>
      </c>
      <c r="AC331" s="224">
        <v>10135.135135135135</v>
      </c>
      <c r="AD331" s="233"/>
      <c r="AE331" s="234"/>
      <c r="AF331" s="235"/>
    </row>
    <row r="332" spans="1:32" ht="27" customHeight="1" thickTop="1" thickBot="1" x14ac:dyDescent="0.25">
      <c r="A332" s="16"/>
      <c r="B332" s="124" t="s">
        <v>131</v>
      </c>
      <c r="C332" s="124">
        <v>328</v>
      </c>
      <c r="D332" s="192" t="s">
        <v>520</v>
      </c>
      <c r="E332" s="193">
        <v>5</v>
      </c>
      <c r="F332" s="209">
        <v>12</v>
      </c>
      <c r="G332" s="210"/>
      <c r="H332" s="211"/>
      <c r="I332" s="147"/>
      <c r="J332" s="210"/>
      <c r="K332" s="211"/>
      <c r="L332" s="147"/>
      <c r="M332" s="22"/>
      <c r="N332" s="26"/>
      <c r="O332" s="27"/>
      <c r="P332" s="28"/>
      <c r="Q332" s="31"/>
      <c r="R332" s="29"/>
      <c r="S332" s="42"/>
      <c r="T332" s="31"/>
      <c r="U332" s="52"/>
      <c r="V332" s="23"/>
      <c r="W332" s="287" t="s">
        <v>521</v>
      </c>
      <c r="X332" s="225"/>
      <c r="Y332" s="226"/>
      <c r="Z332" s="227"/>
      <c r="AA332" s="222">
        <v>10094.0625</v>
      </c>
      <c r="AB332" s="223">
        <v>12675</v>
      </c>
      <c r="AC332" s="224">
        <v>13395.833333333334</v>
      </c>
      <c r="AD332" s="236"/>
      <c r="AE332" s="234"/>
      <c r="AF332" s="237"/>
    </row>
    <row r="333" spans="1:32" ht="27" customHeight="1" thickTop="1" thickBot="1" x14ac:dyDescent="0.25">
      <c r="A333" s="16"/>
      <c r="B333" s="124" t="s">
        <v>131</v>
      </c>
      <c r="C333" s="124">
        <v>329</v>
      </c>
      <c r="D333" s="192" t="s">
        <v>421</v>
      </c>
      <c r="E333" s="193">
        <v>5</v>
      </c>
      <c r="F333" s="209">
        <v>10</v>
      </c>
      <c r="G333" s="210"/>
      <c r="H333" s="211"/>
      <c r="I333" s="147"/>
      <c r="J333" s="210"/>
      <c r="K333" s="211"/>
      <c r="L333" s="147"/>
      <c r="M333" s="22"/>
      <c r="N333" s="26">
        <v>10</v>
      </c>
      <c r="O333" s="27">
        <v>0</v>
      </c>
      <c r="P333" s="28">
        <v>0</v>
      </c>
      <c r="Q333" s="31">
        <f t="shared" si="56"/>
        <v>0</v>
      </c>
      <c r="R333" s="29">
        <v>0</v>
      </c>
      <c r="S333" s="42">
        <f t="shared" si="57"/>
        <v>0</v>
      </c>
      <c r="T333" s="31">
        <f t="shared" si="58"/>
        <v>0</v>
      </c>
      <c r="U333" s="52"/>
      <c r="V333" s="23"/>
      <c r="W333" s="63"/>
      <c r="X333" s="225"/>
      <c r="Y333" s="226"/>
      <c r="Z333" s="227"/>
      <c r="AA333" s="222">
        <v>5000</v>
      </c>
      <c r="AB333" s="223">
        <v>10416.666666666666</v>
      </c>
      <c r="AC333" s="224">
        <v>15000</v>
      </c>
      <c r="AD333" s="233"/>
      <c r="AE333" s="234"/>
      <c r="AF333" s="235"/>
    </row>
    <row r="334" spans="1:32" ht="27" customHeight="1" thickTop="1" thickBot="1" x14ac:dyDescent="0.25">
      <c r="A334" s="16"/>
      <c r="B334" s="124" t="s">
        <v>131</v>
      </c>
      <c r="C334" s="124">
        <v>330</v>
      </c>
      <c r="D334" s="192" t="s">
        <v>422</v>
      </c>
      <c r="E334" s="193">
        <v>5</v>
      </c>
      <c r="F334" s="209">
        <v>20</v>
      </c>
      <c r="G334" s="210">
        <v>94</v>
      </c>
      <c r="H334" s="211">
        <v>6380150</v>
      </c>
      <c r="I334" s="147">
        <f>IF(AND(G334&gt;0,H334&gt;0),H334/G334,0)</f>
        <v>67873.936170212764</v>
      </c>
      <c r="J334" s="210">
        <v>12452</v>
      </c>
      <c r="K334" s="211">
        <v>6380150</v>
      </c>
      <c r="L334" s="147">
        <f>IF(AND(J334&gt;0,K334&gt;0),K334/J334,0)</f>
        <v>512.37953742370701</v>
      </c>
      <c r="M334" s="22"/>
      <c r="N334" s="26">
        <v>20</v>
      </c>
      <c r="O334" s="27">
        <v>99</v>
      </c>
      <c r="P334" s="28">
        <v>9547000</v>
      </c>
      <c r="Q334" s="31">
        <f t="shared" si="56"/>
        <v>96434.343434343435</v>
      </c>
      <c r="R334" s="29">
        <v>19478</v>
      </c>
      <c r="S334" s="42">
        <f t="shared" si="57"/>
        <v>9547000</v>
      </c>
      <c r="T334" s="31">
        <f t="shared" si="58"/>
        <v>490.14272512578293</v>
      </c>
      <c r="U334" s="52"/>
      <c r="V334" s="23"/>
      <c r="W334" s="63"/>
      <c r="X334" s="225"/>
      <c r="Y334" s="226"/>
      <c r="Z334" s="227"/>
      <c r="AA334" s="222">
        <v>79818.181818181823</v>
      </c>
      <c r="AB334" s="223">
        <v>85666.666666666672</v>
      </c>
      <c r="AC334" s="224">
        <v>79714.28571428571</v>
      </c>
      <c r="AD334" s="236"/>
      <c r="AE334" s="234"/>
      <c r="AF334" s="237"/>
    </row>
    <row r="335" spans="1:32" ht="27" customHeight="1" thickTop="1" thickBot="1" x14ac:dyDescent="0.25">
      <c r="A335" s="16"/>
      <c r="B335" s="124" t="s">
        <v>131</v>
      </c>
      <c r="C335" s="124">
        <v>331</v>
      </c>
      <c r="D335" s="192" t="s">
        <v>423</v>
      </c>
      <c r="E335" s="193">
        <v>5</v>
      </c>
      <c r="F335" s="209">
        <v>22</v>
      </c>
      <c r="G335" s="210"/>
      <c r="H335" s="211"/>
      <c r="I335" s="212"/>
      <c r="J335" s="210"/>
      <c r="K335" s="211"/>
      <c r="L335" s="147"/>
      <c r="M335" s="22"/>
      <c r="N335" s="26">
        <v>22</v>
      </c>
      <c r="O335" s="27">
        <v>166</v>
      </c>
      <c r="P335" s="28">
        <v>2167160</v>
      </c>
      <c r="Q335" s="31">
        <f t="shared" si="56"/>
        <v>13055.180722891566</v>
      </c>
      <c r="R335" s="29">
        <v>15474</v>
      </c>
      <c r="S335" s="42">
        <f t="shared" si="57"/>
        <v>2167160</v>
      </c>
      <c r="T335" s="31">
        <f t="shared" si="58"/>
        <v>140.05169962517772</v>
      </c>
      <c r="U335" s="52"/>
      <c r="V335" s="23"/>
      <c r="W335" s="63"/>
      <c r="X335" s="225"/>
      <c r="Y335" s="226"/>
      <c r="Z335" s="227"/>
      <c r="AA335" s="222">
        <v>18137.254901960783</v>
      </c>
      <c r="AB335" s="223">
        <v>19212.962962962964</v>
      </c>
      <c r="AC335" s="224">
        <v>20138.888888888891</v>
      </c>
      <c r="AD335" s="236"/>
      <c r="AE335" s="234"/>
      <c r="AF335" s="235"/>
    </row>
    <row r="336" spans="1:32" ht="27" customHeight="1" thickTop="1" thickBot="1" x14ac:dyDescent="0.25">
      <c r="A336" s="16"/>
      <c r="B336" s="93" t="s">
        <v>131</v>
      </c>
      <c r="C336" s="90">
        <v>332</v>
      </c>
      <c r="D336" s="92" t="s">
        <v>458</v>
      </c>
      <c r="E336" s="91">
        <v>4</v>
      </c>
      <c r="F336" s="95"/>
      <c r="G336" s="96"/>
      <c r="H336" s="97"/>
      <c r="I336" s="31"/>
      <c r="J336" s="98"/>
      <c r="K336" s="99"/>
      <c r="L336" s="31"/>
      <c r="M336" s="22"/>
      <c r="N336" s="26">
        <v>20</v>
      </c>
      <c r="O336" s="27"/>
      <c r="P336" s="28"/>
      <c r="Q336" s="31">
        <f t="shared" si="56"/>
        <v>0</v>
      </c>
      <c r="R336" s="29"/>
      <c r="S336" s="42">
        <f t="shared" si="57"/>
        <v>0</v>
      </c>
      <c r="T336" s="31">
        <f t="shared" si="58"/>
        <v>0</v>
      </c>
      <c r="U336" s="52"/>
      <c r="V336" s="23"/>
      <c r="W336" s="275">
        <v>43556</v>
      </c>
      <c r="X336" s="100"/>
      <c r="Y336" s="101"/>
      <c r="Z336" s="103"/>
      <c r="AA336" s="65"/>
      <c r="AB336" s="66">
        <v>10000</v>
      </c>
      <c r="AC336" s="102">
        <v>12000</v>
      </c>
      <c r="AD336" s="233"/>
      <c r="AE336" s="234"/>
      <c r="AF336" s="235"/>
    </row>
    <row r="337" spans="1:32" ht="27" customHeight="1" thickTop="1" thickBot="1" x14ac:dyDescent="0.25">
      <c r="A337" s="16"/>
      <c r="B337" s="93" t="s">
        <v>131</v>
      </c>
      <c r="C337" s="90">
        <v>333</v>
      </c>
      <c r="D337" s="92" t="s">
        <v>459</v>
      </c>
      <c r="E337" s="91">
        <v>5</v>
      </c>
      <c r="F337" s="95"/>
      <c r="G337" s="96"/>
      <c r="H337" s="97"/>
      <c r="I337" s="31"/>
      <c r="J337" s="98"/>
      <c r="K337" s="99"/>
      <c r="L337" s="31"/>
      <c r="M337" s="22"/>
      <c r="N337" s="26">
        <v>20</v>
      </c>
      <c r="O337" s="27">
        <v>92</v>
      </c>
      <c r="P337" s="28">
        <v>1045850</v>
      </c>
      <c r="Q337" s="31">
        <f t="shared" si="56"/>
        <v>11367.934782608696</v>
      </c>
      <c r="R337" s="29">
        <v>6160</v>
      </c>
      <c r="S337" s="42">
        <f t="shared" si="57"/>
        <v>1045850</v>
      </c>
      <c r="T337" s="31">
        <f t="shared" si="58"/>
        <v>169.78084415584416</v>
      </c>
      <c r="U337" s="52"/>
      <c r="V337" s="23"/>
      <c r="W337" s="275">
        <v>43221</v>
      </c>
      <c r="X337" s="100"/>
      <c r="Y337" s="101"/>
      <c r="Z337" s="103"/>
      <c r="AA337" s="65">
        <v>12222.222222222223</v>
      </c>
      <c r="AB337" s="66">
        <v>13052.631578947368</v>
      </c>
      <c r="AC337" s="102">
        <v>14000</v>
      </c>
      <c r="AD337" s="236"/>
      <c r="AE337" s="234"/>
      <c r="AF337" s="237"/>
    </row>
    <row r="338" spans="1:32" ht="27" customHeight="1" thickTop="1" thickBot="1" x14ac:dyDescent="0.25">
      <c r="A338" s="16"/>
      <c r="B338" s="93" t="s">
        <v>131</v>
      </c>
      <c r="C338" s="90">
        <v>334</v>
      </c>
      <c r="D338" s="92" t="s">
        <v>460</v>
      </c>
      <c r="E338" s="91">
        <v>5</v>
      </c>
      <c r="F338" s="95"/>
      <c r="G338" s="96"/>
      <c r="H338" s="97"/>
      <c r="I338" s="31"/>
      <c r="J338" s="98"/>
      <c r="K338" s="99"/>
      <c r="L338" s="31"/>
      <c r="M338" s="22"/>
      <c r="N338" s="26">
        <v>20</v>
      </c>
      <c r="O338" s="27">
        <v>24</v>
      </c>
      <c r="P338" s="28">
        <v>232920</v>
      </c>
      <c r="Q338" s="31">
        <f t="shared" si="56"/>
        <v>9705</v>
      </c>
      <c r="R338" s="29">
        <v>3024</v>
      </c>
      <c r="S338" s="42">
        <f t="shared" si="57"/>
        <v>232920</v>
      </c>
      <c r="T338" s="31">
        <f t="shared" si="58"/>
        <v>77.023809523809518</v>
      </c>
      <c r="U338" s="52"/>
      <c r="V338" s="23"/>
      <c r="W338" s="275">
        <v>43466</v>
      </c>
      <c r="X338" s="100"/>
      <c r="Y338" s="101"/>
      <c r="Z338" s="103"/>
      <c r="AA338" s="65">
        <v>14166.666666666666</v>
      </c>
      <c r="AB338" s="66">
        <v>12685.185185185184</v>
      </c>
      <c r="AC338" s="102">
        <v>13055.555555555555</v>
      </c>
      <c r="AD338" s="236"/>
      <c r="AE338" s="234"/>
      <c r="AF338" s="237"/>
    </row>
    <row r="339" spans="1:32" ht="27" customHeight="1" thickTop="1" thickBot="1" x14ac:dyDescent="0.25">
      <c r="A339" s="16"/>
      <c r="B339" s="93" t="s">
        <v>131</v>
      </c>
      <c r="C339" s="90">
        <v>335</v>
      </c>
      <c r="D339" s="92" t="s">
        <v>461</v>
      </c>
      <c r="E339" s="91">
        <v>2</v>
      </c>
      <c r="F339" s="95"/>
      <c r="G339" s="96"/>
      <c r="H339" s="97"/>
      <c r="I339" s="31"/>
      <c r="J339" s="98"/>
      <c r="K339" s="99"/>
      <c r="L339" s="31"/>
      <c r="M339" s="22"/>
      <c r="N339" s="26">
        <v>20</v>
      </c>
      <c r="O339" s="27">
        <v>208</v>
      </c>
      <c r="P339" s="28">
        <v>2328647</v>
      </c>
      <c r="Q339" s="31">
        <f t="shared" si="56"/>
        <v>11195.41826923077</v>
      </c>
      <c r="R339" s="29">
        <v>14254</v>
      </c>
      <c r="S339" s="42">
        <f t="shared" si="57"/>
        <v>2328647</v>
      </c>
      <c r="T339" s="31">
        <f t="shared" si="58"/>
        <v>163.36796688648801</v>
      </c>
      <c r="U339" s="52"/>
      <c r="V339" s="23"/>
      <c r="W339" s="275">
        <v>43466</v>
      </c>
      <c r="X339" s="100"/>
      <c r="Y339" s="101"/>
      <c r="Z339" s="103"/>
      <c r="AA339" s="65">
        <v>11195.41826923077</v>
      </c>
      <c r="AB339" s="66">
        <v>12600.59090909091</v>
      </c>
      <c r="AC339" s="102">
        <v>13964.227272727272</v>
      </c>
      <c r="AD339" s="236"/>
      <c r="AE339" s="234"/>
      <c r="AF339" s="237"/>
    </row>
    <row r="340" spans="1:32" ht="27" customHeight="1" thickTop="1" thickBot="1" x14ac:dyDescent="0.25">
      <c r="A340" s="16"/>
      <c r="B340" s="93" t="s">
        <v>131</v>
      </c>
      <c r="C340" s="90">
        <v>336</v>
      </c>
      <c r="D340" s="92" t="s">
        <v>462</v>
      </c>
      <c r="E340" s="91">
        <v>4</v>
      </c>
      <c r="F340" s="95"/>
      <c r="G340" s="96"/>
      <c r="H340" s="97"/>
      <c r="I340" s="31"/>
      <c r="J340" s="98"/>
      <c r="K340" s="99"/>
      <c r="L340" s="31"/>
      <c r="M340" s="22"/>
      <c r="N340" s="26">
        <v>10</v>
      </c>
      <c r="O340" s="27">
        <v>11</v>
      </c>
      <c r="P340" s="28">
        <v>327000</v>
      </c>
      <c r="Q340" s="31">
        <f t="shared" si="56"/>
        <v>29727.272727272728</v>
      </c>
      <c r="R340" s="29">
        <v>180</v>
      </c>
      <c r="S340" s="42">
        <f t="shared" si="57"/>
        <v>327000</v>
      </c>
      <c r="T340" s="31">
        <f t="shared" si="58"/>
        <v>1816.6666666666667</v>
      </c>
      <c r="U340" s="52"/>
      <c r="V340" s="23"/>
      <c r="W340" s="275">
        <v>43435</v>
      </c>
      <c r="X340" s="100"/>
      <c r="Y340" s="101"/>
      <c r="Z340" s="103"/>
      <c r="AA340" s="65">
        <v>20000</v>
      </c>
      <c r="AB340" s="66">
        <v>25000</v>
      </c>
      <c r="AC340" s="102">
        <v>30000</v>
      </c>
      <c r="AD340" s="236"/>
      <c r="AE340" s="234"/>
      <c r="AF340" s="237"/>
    </row>
    <row r="341" spans="1:32" ht="27" customHeight="1" thickTop="1" thickBot="1" x14ac:dyDescent="0.25">
      <c r="A341" s="16"/>
      <c r="B341" s="93" t="s">
        <v>131</v>
      </c>
      <c r="C341" s="90">
        <v>337</v>
      </c>
      <c r="D341" s="92" t="s">
        <v>463</v>
      </c>
      <c r="E341" s="91">
        <v>2</v>
      </c>
      <c r="F341" s="95"/>
      <c r="G341" s="96"/>
      <c r="H341" s="97"/>
      <c r="I341" s="31"/>
      <c r="J341" s="98"/>
      <c r="K341" s="99"/>
      <c r="L341" s="31"/>
      <c r="M341" s="22"/>
      <c r="N341" s="26">
        <v>10</v>
      </c>
      <c r="O341" s="27"/>
      <c r="P341" s="28"/>
      <c r="Q341" s="31">
        <f t="shared" si="56"/>
        <v>0</v>
      </c>
      <c r="R341" s="29"/>
      <c r="S341" s="42">
        <f t="shared" si="57"/>
        <v>0</v>
      </c>
      <c r="T341" s="31">
        <f t="shared" si="58"/>
        <v>0</v>
      </c>
      <c r="U341" s="52"/>
      <c r="V341" s="23"/>
      <c r="W341" s="275">
        <v>43556</v>
      </c>
      <c r="X341" s="100"/>
      <c r="Y341" s="101"/>
      <c r="Z341" s="103"/>
      <c r="AA341" s="65">
        <v>7000</v>
      </c>
      <c r="AB341" s="66">
        <v>8000</v>
      </c>
      <c r="AC341" s="102">
        <v>9000</v>
      </c>
      <c r="AD341" s="236"/>
      <c r="AE341" s="234"/>
      <c r="AF341" s="237"/>
    </row>
    <row r="342" spans="1:32" ht="27" customHeight="1" thickTop="1" thickBot="1" x14ac:dyDescent="0.25">
      <c r="A342" s="16"/>
      <c r="B342" s="93" t="s">
        <v>131</v>
      </c>
      <c r="C342" s="90">
        <v>338</v>
      </c>
      <c r="D342" s="92" t="s">
        <v>464</v>
      </c>
      <c r="E342" s="91">
        <v>2</v>
      </c>
      <c r="F342" s="95"/>
      <c r="G342" s="96"/>
      <c r="H342" s="97"/>
      <c r="I342" s="31"/>
      <c r="J342" s="98"/>
      <c r="K342" s="99"/>
      <c r="L342" s="31"/>
      <c r="M342" s="22"/>
      <c r="N342" s="26">
        <v>10</v>
      </c>
      <c r="O342" s="27">
        <v>80</v>
      </c>
      <c r="P342" s="28">
        <v>265000</v>
      </c>
      <c r="Q342" s="31">
        <f t="shared" si="56"/>
        <v>3312.5</v>
      </c>
      <c r="R342" s="29">
        <v>4357</v>
      </c>
      <c r="S342" s="42">
        <f t="shared" si="57"/>
        <v>265000</v>
      </c>
      <c r="T342" s="31">
        <f t="shared" si="58"/>
        <v>60.821666284140463</v>
      </c>
      <c r="U342" s="52"/>
      <c r="V342" s="23"/>
      <c r="W342" s="275">
        <v>43313</v>
      </c>
      <c r="X342" s="100"/>
      <c r="Y342" s="101"/>
      <c r="Z342" s="103"/>
      <c r="AA342" s="65"/>
      <c r="AB342" s="66">
        <v>6000</v>
      </c>
      <c r="AC342" s="102">
        <v>7500</v>
      </c>
      <c r="AD342" s="236"/>
      <c r="AE342" s="234"/>
      <c r="AF342" s="237"/>
    </row>
    <row r="343" spans="1:32" ht="27" customHeight="1" thickTop="1" thickBot="1" x14ac:dyDescent="0.25">
      <c r="A343" s="16"/>
      <c r="B343" s="93" t="s">
        <v>131</v>
      </c>
      <c r="C343" s="90">
        <v>339</v>
      </c>
      <c r="D343" s="92" t="s">
        <v>465</v>
      </c>
      <c r="E343" s="91">
        <v>4</v>
      </c>
      <c r="F343" s="95"/>
      <c r="G343" s="96"/>
      <c r="H343" s="97"/>
      <c r="I343" s="31"/>
      <c r="J343" s="98"/>
      <c r="K343" s="99"/>
      <c r="L343" s="31"/>
      <c r="M343" s="22"/>
      <c r="N343" s="26">
        <v>10</v>
      </c>
      <c r="O343" s="27">
        <v>5</v>
      </c>
      <c r="P343" s="28">
        <v>125005</v>
      </c>
      <c r="Q343" s="31">
        <f t="shared" si="56"/>
        <v>25001</v>
      </c>
      <c r="R343" s="29">
        <v>400</v>
      </c>
      <c r="S343" s="42">
        <f t="shared" si="57"/>
        <v>125005</v>
      </c>
      <c r="T343" s="31">
        <f t="shared" si="58"/>
        <v>312.51249999999999</v>
      </c>
      <c r="U343" s="52"/>
      <c r="V343" s="23"/>
      <c r="W343" s="275">
        <v>43435</v>
      </c>
      <c r="X343" s="100"/>
      <c r="Y343" s="101"/>
      <c r="Z343" s="103"/>
      <c r="AA343" s="65"/>
      <c r="AB343" s="66">
        <v>15824.742268041236</v>
      </c>
      <c r="AC343" s="102">
        <v>18452.380952380954</v>
      </c>
      <c r="AD343" s="236"/>
      <c r="AE343" s="234"/>
      <c r="AF343" s="237"/>
    </row>
    <row r="344" spans="1:32" ht="27" customHeight="1" thickTop="1" thickBot="1" x14ac:dyDescent="0.25">
      <c r="A344" s="16"/>
      <c r="B344" s="93" t="s">
        <v>131</v>
      </c>
      <c r="C344" s="90">
        <v>340</v>
      </c>
      <c r="D344" s="92" t="s">
        <v>466</v>
      </c>
      <c r="E344" s="91">
        <v>4</v>
      </c>
      <c r="F344" s="95"/>
      <c r="G344" s="96"/>
      <c r="H344" s="97"/>
      <c r="I344" s="31"/>
      <c r="J344" s="98"/>
      <c r="K344" s="99"/>
      <c r="L344" s="31"/>
      <c r="M344" s="22"/>
      <c r="N344" s="26">
        <v>20</v>
      </c>
      <c r="O344" s="27">
        <v>16</v>
      </c>
      <c r="P344" s="28">
        <v>171200</v>
      </c>
      <c r="Q344" s="31">
        <f t="shared" si="56"/>
        <v>10700</v>
      </c>
      <c r="R344" s="29">
        <v>1012</v>
      </c>
      <c r="S344" s="42">
        <f t="shared" si="57"/>
        <v>171200</v>
      </c>
      <c r="T344" s="31">
        <f t="shared" si="58"/>
        <v>169.16996047430831</v>
      </c>
      <c r="U344" s="52"/>
      <c r="V344" s="23"/>
      <c r="W344" s="275">
        <v>43282</v>
      </c>
      <c r="X344" s="100"/>
      <c r="Y344" s="101"/>
      <c r="Z344" s="103"/>
      <c r="AA344" s="65">
        <v>12202.380952380952</v>
      </c>
      <c r="AB344" s="66">
        <v>15111.111111111111</v>
      </c>
      <c r="AC344" s="102">
        <v>17222.222222222223</v>
      </c>
      <c r="AD344" s="236"/>
      <c r="AE344" s="234"/>
      <c r="AF344" s="237"/>
    </row>
    <row r="345" spans="1:32" ht="27" customHeight="1" thickTop="1" thickBot="1" x14ac:dyDescent="0.25">
      <c r="A345" s="16"/>
      <c r="B345" s="93" t="s">
        <v>131</v>
      </c>
      <c r="C345" s="90">
        <v>341</v>
      </c>
      <c r="D345" s="92" t="s">
        <v>467</v>
      </c>
      <c r="E345" s="91">
        <v>2</v>
      </c>
      <c r="F345" s="95"/>
      <c r="G345" s="96"/>
      <c r="H345" s="97"/>
      <c r="I345" s="31"/>
      <c r="J345" s="98"/>
      <c r="K345" s="99"/>
      <c r="L345" s="31"/>
      <c r="M345" s="22"/>
      <c r="N345" s="26">
        <v>20</v>
      </c>
      <c r="O345" s="27"/>
      <c r="P345" s="28"/>
      <c r="Q345" s="31">
        <f t="shared" si="56"/>
        <v>0</v>
      </c>
      <c r="R345" s="29"/>
      <c r="S345" s="42">
        <f t="shared" si="57"/>
        <v>0</v>
      </c>
      <c r="T345" s="31">
        <f t="shared" si="58"/>
        <v>0</v>
      </c>
      <c r="U345" s="52"/>
      <c r="V345" s="23"/>
      <c r="W345" s="275">
        <v>43556</v>
      </c>
      <c r="X345" s="100"/>
      <c r="Y345" s="101"/>
      <c r="Z345" s="103"/>
      <c r="AA345" s="65">
        <v>16300.307692307691</v>
      </c>
      <c r="AB345" s="66">
        <v>17532.444444444445</v>
      </c>
      <c r="AC345" s="102">
        <v>19545.707112970711</v>
      </c>
      <c r="AD345" s="236"/>
      <c r="AE345" s="234"/>
      <c r="AF345" s="237"/>
    </row>
    <row r="346" spans="1:32" ht="27" customHeight="1" thickTop="1" thickBot="1" x14ac:dyDescent="0.25">
      <c r="A346" s="16"/>
      <c r="B346" s="93" t="s">
        <v>131</v>
      </c>
      <c r="C346" s="90">
        <v>342</v>
      </c>
      <c r="D346" s="92" t="s">
        <v>468</v>
      </c>
      <c r="E346" s="91">
        <v>5</v>
      </c>
      <c r="F346" s="95"/>
      <c r="G346" s="96"/>
      <c r="H346" s="97"/>
      <c r="I346" s="31"/>
      <c r="J346" s="98"/>
      <c r="K346" s="99"/>
      <c r="L346" s="31"/>
      <c r="M346" s="22"/>
      <c r="N346" s="26">
        <v>20</v>
      </c>
      <c r="O346" s="27">
        <v>159</v>
      </c>
      <c r="P346" s="28">
        <v>1910543</v>
      </c>
      <c r="Q346" s="31">
        <f t="shared" si="56"/>
        <v>12015.993710691824</v>
      </c>
      <c r="R346" s="29">
        <v>6544.5</v>
      </c>
      <c r="S346" s="42">
        <f t="shared" si="57"/>
        <v>1910543</v>
      </c>
      <c r="T346" s="31">
        <f t="shared" si="58"/>
        <v>291.93108717243484</v>
      </c>
      <c r="U346" s="52"/>
      <c r="V346" s="23"/>
      <c r="W346" s="275"/>
      <c r="X346" s="100"/>
      <c r="Y346" s="101"/>
      <c r="Z346" s="103"/>
      <c r="AA346" s="65">
        <v>11944.444444444445</v>
      </c>
      <c r="AB346" s="66">
        <v>12222.222222222223</v>
      </c>
      <c r="AC346" s="102">
        <v>12333.333333333334</v>
      </c>
      <c r="AD346" s="236"/>
      <c r="AE346" s="234"/>
      <c r="AF346" s="237"/>
    </row>
    <row r="347" spans="1:32" ht="27" customHeight="1" thickTop="1" thickBot="1" x14ac:dyDescent="0.25">
      <c r="A347" s="16"/>
      <c r="B347" s="93" t="s">
        <v>131</v>
      </c>
      <c r="C347" s="90">
        <v>343</v>
      </c>
      <c r="D347" s="92" t="s">
        <v>469</v>
      </c>
      <c r="E347" s="91">
        <v>6</v>
      </c>
      <c r="F347" s="95"/>
      <c r="G347" s="96"/>
      <c r="H347" s="97"/>
      <c r="I347" s="31"/>
      <c r="J347" s="98"/>
      <c r="K347" s="99"/>
      <c r="L347" s="31"/>
      <c r="M347" s="22"/>
      <c r="N347" s="26">
        <v>14</v>
      </c>
      <c r="O347" s="27"/>
      <c r="P347" s="28"/>
      <c r="Q347" s="31">
        <f t="shared" si="56"/>
        <v>0</v>
      </c>
      <c r="R347" s="29"/>
      <c r="S347" s="42">
        <f t="shared" si="57"/>
        <v>0</v>
      </c>
      <c r="T347" s="31">
        <f t="shared" si="58"/>
        <v>0</v>
      </c>
      <c r="U347" s="52"/>
      <c r="V347" s="23"/>
      <c r="W347" s="275">
        <v>43556</v>
      </c>
      <c r="X347" s="100"/>
      <c r="Y347" s="101"/>
      <c r="Z347" s="103"/>
      <c r="AA347" s="65"/>
      <c r="AB347" s="66">
        <v>16071.428571428571</v>
      </c>
      <c r="AC347" s="102">
        <v>17071.428571428572</v>
      </c>
      <c r="AD347" s="236"/>
      <c r="AE347" s="234"/>
      <c r="AF347" s="237"/>
    </row>
    <row r="348" spans="1:32" ht="27" customHeight="1" thickTop="1" thickBot="1" x14ac:dyDescent="0.25">
      <c r="A348" s="16"/>
      <c r="B348" s="93" t="s">
        <v>131</v>
      </c>
      <c r="C348" s="90">
        <v>344</v>
      </c>
      <c r="D348" s="92" t="s">
        <v>476</v>
      </c>
      <c r="E348" s="91">
        <v>5</v>
      </c>
      <c r="F348" s="95"/>
      <c r="G348" s="96"/>
      <c r="H348" s="97"/>
      <c r="I348" s="31"/>
      <c r="J348" s="98"/>
      <c r="K348" s="99"/>
      <c r="L348" s="31"/>
      <c r="M348" s="22"/>
      <c r="N348" s="26">
        <v>40</v>
      </c>
      <c r="O348" s="27">
        <v>388</v>
      </c>
      <c r="P348" s="28">
        <v>2915634</v>
      </c>
      <c r="Q348" s="31">
        <f t="shared" si="56"/>
        <v>7514.5206185567013</v>
      </c>
      <c r="R348" s="29">
        <v>24794</v>
      </c>
      <c r="S348" s="42">
        <f t="shared" si="57"/>
        <v>2915634</v>
      </c>
      <c r="T348" s="31">
        <f t="shared" si="58"/>
        <v>117.59433733967896</v>
      </c>
      <c r="U348" s="52"/>
      <c r="V348" s="23"/>
      <c r="W348" s="275"/>
      <c r="X348" s="100"/>
      <c r="Y348" s="101"/>
      <c r="Z348" s="103"/>
      <c r="AA348" s="65">
        <v>8172.3975</v>
      </c>
      <c r="AB348" s="66">
        <v>8808.1529126213591</v>
      </c>
      <c r="AC348" s="102">
        <v>9276.6488372093027</v>
      </c>
      <c r="AD348" s="236"/>
      <c r="AE348" s="234"/>
      <c r="AF348" s="237"/>
    </row>
    <row r="349" spans="1:32" ht="27" customHeight="1" thickTop="1" thickBot="1" x14ac:dyDescent="0.25">
      <c r="A349" s="16"/>
      <c r="B349" s="93" t="s">
        <v>131</v>
      </c>
      <c r="C349" s="90">
        <v>345</v>
      </c>
      <c r="D349" s="92" t="s">
        <v>470</v>
      </c>
      <c r="E349" s="91"/>
      <c r="F349" s="95"/>
      <c r="G349" s="96"/>
      <c r="H349" s="97"/>
      <c r="I349" s="31"/>
      <c r="J349" s="98"/>
      <c r="K349" s="99"/>
      <c r="L349" s="31"/>
      <c r="M349" s="22"/>
      <c r="N349" s="26">
        <v>20</v>
      </c>
      <c r="O349" s="27">
        <v>6</v>
      </c>
      <c r="P349" s="28">
        <v>130000</v>
      </c>
      <c r="Q349" s="31">
        <f t="shared" si="56"/>
        <v>21666.666666666668</v>
      </c>
      <c r="R349" s="29">
        <v>540</v>
      </c>
      <c r="S349" s="42">
        <f t="shared" si="57"/>
        <v>130000</v>
      </c>
      <c r="T349" s="31">
        <f t="shared" si="58"/>
        <v>240.74074074074073</v>
      </c>
      <c r="U349" s="52"/>
      <c r="V349" s="23"/>
      <c r="W349" s="275">
        <v>43313</v>
      </c>
      <c r="X349" s="100"/>
      <c r="Y349" s="101"/>
      <c r="Z349" s="103"/>
      <c r="AA349" s="65">
        <v>22083</v>
      </c>
      <c r="AB349" s="66">
        <v>22916</v>
      </c>
      <c r="AC349" s="102">
        <v>23333</v>
      </c>
      <c r="AD349" s="236" t="s">
        <v>434</v>
      </c>
      <c r="AE349" s="234"/>
      <c r="AF349" s="237"/>
    </row>
    <row r="350" spans="1:32" ht="27" customHeight="1" thickTop="1" thickBot="1" x14ac:dyDescent="0.25">
      <c r="A350" s="16"/>
      <c r="B350" s="93" t="s">
        <v>131</v>
      </c>
      <c r="C350" s="90">
        <v>346</v>
      </c>
      <c r="D350" s="92" t="s">
        <v>471</v>
      </c>
      <c r="E350" s="91"/>
      <c r="F350" s="95"/>
      <c r="G350" s="96"/>
      <c r="H350" s="97"/>
      <c r="I350" s="31"/>
      <c r="J350" s="98"/>
      <c r="K350" s="99"/>
      <c r="L350" s="31"/>
      <c r="M350" s="22"/>
      <c r="N350" s="26">
        <v>10</v>
      </c>
      <c r="O350" s="27">
        <v>12</v>
      </c>
      <c r="P350" s="28">
        <v>432000</v>
      </c>
      <c r="Q350" s="31">
        <f t="shared" si="56"/>
        <v>36000</v>
      </c>
      <c r="R350" s="29">
        <v>864</v>
      </c>
      <c r="S350" s="42">
        <f t="shared" si="57"/>
        <v>432000</v>
      </c>
      <c r="T350" s="31">
        <f t="shared" si="58"/>
        <v>500</v>
      </c>
      <c r="U350" s="52"/>
      <c r="V350" s="23"/>
      <c r="W350" s="275">
        <v>43221</v>
      </c>
      <c r="X350" s="100"/>
      <c r="Y350" s="101"/>
      <c r="Z350" s="103"/>
      <c r="AA350" s="65">
        <v>27600</v>
      </c>
      <c r="AB350" s="66">
        <v>23200</v>
      </c>
      <c r="AC350" s="102">
        <v>24600</v>
      </c>
      <c r="AD350" s="236"/>
      <c r="AE350" s="234"/>
      <c r="AF350" s="237"/>
    </row>
    <row r="351" spans="1:32" ht="27" customHeight="1" thickTop="1" thickBot="1" x14ac:dyDescent="0.25">
      <c r="A351" s="16"/>
      <c r="B351" s="93" t="s">
        <v>131</v>
      </c>
      <c r="C351" s="90">
        <v>347</v>
      </c>
      <c r="D351" s="92" t="s">
        <v>472</v>
      </c>
      <c r="E351" s="91"/>
      <c r="F351" s="95"/>
      <c r="G351" s="96"/>
      <c r="H351" s="97"/>
      <c r="I351" s="31"/>
      <c r="J351" s="98"/>
      <c r="K351" s="99"/>
      <c r="L351" s="31"/>
      <c r="M351" s="22"/>
      <c r="N351" s="26">
        <v>20</v>
      </c>
      <c r="O351" s="27">
        <v>5</v>
      </c>
      <c r="P351" s="28">
        <v>17530</v>
      </c>
      <c r="Q351" s="31">
        <f t="shared" si="56"/>
        <v>3506</v>
      </c>
      <c r="R351" s="29">
        <v>167</v>
      </c>
      <c r="S351" s="42">
        <f t="shared" si="57"/>
        <v>17530</v>
      </c>
      <c r="T351" s="31">
        <f t="shared" si="58"/>
        <v>104.97005988023952</v>
      </c>
      <c r="U351" s="52"/>
      <c r="V351" s="23"/>
      <c r="W351" s="275">
        <v>43405</v>
      </c>
      <c r="X351" s="100"/>
      <c r="Y351" s="101"/>
      <c r="Z351" s="103"/>
      <c r="AA351" s="65">
        <v>5000</v>
      </c>
      <c r="AB351" s="66">
        <v>6111.1111111111113</v>
      </c>
      <c r="AC351" s="102">
        <v>6666.666666666667</v>
      </c>
      <c r="AD351" s="236"/>
      <c r="AE351" s="234"/>
      <c r="AF351" s="237"/>
    </row>
    <row r="352" spans="1:32" ht="27" customHeight="1" thickTop="1" thickBot="1" x14ac:dyDescent="0.25">
      <c r="A352" s="16"/>
      <c r="B352" s="93" t="s">
        <v>131</v>
      </c>
      <c r="C352" s="90">
        <v>348</v>
      </c>
      <c r="D352" s="92" t="s">
        <v>473</v>
      </c>
      <c r="E352" s="91"/>
      <c r="F352" s="95"/>
      <c r="G352" s="96"/>
      <c r="H352" s="97"/>
      <c r="I352" s="31"/>
      <c r="J352" s="98"/>
      <c r="K352" s="99"/>
      <c r="L352" s="31"/>
      <c r="M352" s="22"/>
      <c r="N352" s="26">
        <v>20</v>
      </c>
      <c r="O352" s="27"/>
      <c r="P352" s="28"/>
      <c r="Q352" s="31">
        <f t="shared" si="56"/>
        <v>0</v>
      </c>
      <c r="R352" s="29"/>
      <c r="S352" s="42">
        <f t="shared" si="57"/>
        <v>0</v>
      </c>
      <c r="T352" s="31">
        <f t="shared" si="58"/>
        <v>0</v>
      </c>
      <c r="U352" s="52"/>
      <c r="V352" s="23"/>
      <c r="W352" s="275">
        <v>43556</v>
      </c>
      <c r="X352" s="100"/>
      <c r="Y352" s="101"/>
      <c r="Z352" s="103"/>
      <c r="AA352" s="65">
        <v>13768.115942028986</v>
      </c>
      <c r="AB352" s="66">
        <v>10000</v>
      </c>
      <c r="AC352" s="102">
        <v>17291.666666666668</v>
      </c>
      <c r="AD352" s="236"/>
      <c r="AE352" s="234"/>
      <c r="AF352" s="237"/>
    </row>
    <row r="353" spans="1:32" ht="27" customHeight="1" thickTop="1" thickBot="1" x14ac:dyDescent="0.25">
      <c r="A353" s="16"/>
      <c r="B353" s="93" t="s">
        <v>131</v>
      </c>
      <c r="C353" s="90">
        <v>349</v>
      </c>
      <c r="D353" s="92" t="s">
        <v>474</v>
      </c>
      <c r="E353" s="91"/>
      <c r="F353" s="95"/>
      <c r="G353" s="96"/>
      <c r="H353" s="97"/>
      <c r="I353" s="31"/>
      <c r="J353" s="98"/>
      <c r="K353" s="99"/>
      <c r="L353" s="31"/>
      <c r="M353" s="22"/>
      <c r="N353" s="26">
        <v>20</v>
      </c>
      <c r="O353" s="27">
        <v>19</v>
      </c>
      <c r="P353" s="28">
        <v>222270</v>
      </c>
      <c r="Q353" s="31">
        <f t="shared" si="56"/>
        <v>11698.421052631578</v>
      </c>
      <c r="R353" s="29">
        <v>630</v>
      </c>
      <c r="S353" s="42">
        <f t="shared" si="57"/>
        <v>222270</v>
      </c>
      <c r="T353" s="31">
        <f t="shared" si="58"/>
        <v>352.8095238095238</v>
      </c>
      <c r="U353" s="52"/>
      <c r="V353" s="23"/>
      <c r="W353" s="275">
        <v>43405</v>
      </c>
      <c r="X353" s="100"/>
      <c r="Y353" s="101"/>
      <c r="Z353" s="103"/>
      <c r="AA353" s="65">
        <v>12500</v>
      </c>
      <c r="AB353" s="66">
        <v>13571.428571428571</v>
      </c>
      <c r="AC353" s="102">
        <v>13750</v>
      </c>
      <c r="AD353" s="236"/>
      <c r="AE353" s="234"/>
      <c r="AF353" s="237"/>
    </row>
    <row r="354" spans="1:32" ht="27" customHeight="1" thickTop="1" thickBot="1" x14ac:dyDescent="0.25">
      <c r="A354" s="16"/>
      <c r="B354" s="93" t="s">
        <v>131</v>
      </c>
      <c r="C354" s="90">
        <v>350</v>
      </c>
      <c r="D354" s="92" t="s">
        <v>475</v>
      </c>
      <c r="E354" s="91">
        <v>5</v>
      </c>
      <c r="F354" s="95"/>
      <c r="G354" s="96"/>
      <c r="H354" s="97"/>
      <c r="I354" s="31"/>
      <c r="J354" s="98"/>
      <c r="K354" s="99"/>
      <c r="L354" s="31"/>
      <c r="M354" s="22"/>
      <c r="N354" s="26">
        <v>14</v>
      </c>
      <c r="O354" s="27">
        <v>22</v>
      </c>
      <c r="P354" s="28">
        <v>226000</v>
      </c>
      <c r="Q354" s="31">
        <f t="shared" si="56"/>
        <v>10272.727272727272</v>
      </c>
      <c r="R354" s="29">
        <v>1204</v>
      </c>
      <c r="S354" s="42">
        <f t="shared" si="57"/>
        <v>226000</v>
      </c>
      <c r="T354" s="31">
        <f t="shared" si="58"/>
        <v>187.7076411960133</v>
      </c>
      <c r="U354" s="52"/>
      <c r="V354" s="23"/>
      <c r="W354" s="275">
        <v>43282</v>
      </c>
      <c r="X354" s="100"/>
      <c r="Y354" s="101"/>
      <c r="Z354" s="103"/>
      <c r="AA354" s="65">
        <v>10345.454545454546</v>
      </c>
      <c r="AB354" s="66">
        <v>10712.121212121212</v>
      </c>
      <c r="AC354" s="102">
        <v>11309.523809523809</v>
      </c>
      <c r="AD354" s="236"/>
      <c r="AE354" s="234"/>
      <c r="AF354" s="237"/>
    </row>
    <row r="355" spans="1:32" ht="27" customHeight="1" thickTop="1" thickBot="1" x14ac:dyDescent="0.25">
      <c r="A355" s="16"/>
      <c r="B355" s="93" t="s">
        <v>131</v>
      </c>
      <c r="C355" s="90">
        <v>351</v>
      </c>
      <c r="D355" s="92" t="s">
        <v>522</v>
      </c>
      <c r="E355" s="91"/>
      <c r="F355" s="95"/>
      <c r="G355" s="96"/>
      <c r="H355" s="97"/>
      <c r="I355" s="31"/>
      <c r="J355" s="98"/>
      <c r="K355" s="99"/>
      <c r="L355" s="31"/>
      <c r="M355" s="22"/>
      <c r="N355" s="26"/>
      <c r="O355" s="27"/>
      <c r="P355" s="28"/>
      <c r="Q355" s="31"/>
      <c r="R355" s="29"/>
      <c r="S355" s="42"/>
      <c r="T355" s="31"/>
      <c r="U355" s="52"/>
      <c r="V355" s="23"/>
      <c r="W355" s="275"/>
      <c r="X355" s="100"/>
      <c r="Y355" s="101"/>
      <c r="Z355" s="103"/>
      <c r="AA355" s="65"/>
      <c r="AB355" s="66"/>
      <c r="AC355" s="102"/>
      <c r="AD355" s="236"/>
      <c r="AE355" s="234"/>
      <c r="AF355" s="237"/>
    </row>
    <row r="356" spans="1:32" ht="27" customHeight="1" thickTop="1" thickBot="1" x14ac:dyDescent="0.25">
      <c r="A356" s="16"/>
      <c r="B356" s="93" t="s">
        <v>131</v>
      </c>
      <c r="C356" s="90">
        <v>352</v>
      </c>
      <c r="D356" s="92" t="s">
        <v>523</v>
      </c>
      <c r="E356" s="91"/>
      <c r="F356" s="95"/>
      <c r="G356" s="96"/>
      <c r="H356" s="97"/>
      <c r="I356" s="31"/>
      <c r="J356" s="98"/>
      <c r="K356" s="99"/>
      <c r="L356" s="31"/>
      <c r="M356" s="22"/>
      <c r="N356" s="26"/>
      <c r="O356" s="27"/>
      <c r="P356" s="28"/>
      <c r="Q356" s="31"/>
      <c r="R356" s="29"/>
      <c r="S356" s="42"/>
      <c r="T356" s="31"/>
      <c r="U356" s="52"/>
      <c r="V356" s="23"/>
      <c r="W356" s="275"/>
      <c r="X356" s="100"/>
      <c r="Y356" s="101"/>
      <c r="Z356" s="103"/>
      <c r="AA356" s="65"/>
      <c r="AB356" s="66"/>
      <c r="AC356" s="102"/>
      <c r="AD356" s="236"/>
      <c r="AE356" s="234"/>
      <c r="AF356" s="237"/>
    </row>
    <row r="357" spans="1:32" ht="27" customHeight="1" thickTop="1" thickBot="1" x14ac:dyDescent="0.25">
      <c r="A357" s="16"/>
      <c r="B357" s="93" t="s">
        <v>131</v>
      </c>
      <c r="C357" s="90">
        <v>353</v>
      </c>
      <c r="D357" s="92" t="s">
        <v>524</v>
      </c>
      <c r="E357" s="91"/>
      <c r="F357" s="95"/>
      <c r="G357" s="96"/>
      <c r="H357" s="97"/>
      <c r="I357" s="31"/>
      <c r="J357" s="98"/>
      <c r="K357" s="99"/>
      <c r="L357" s="31"/>
      <c r="M357" s="22"/>
      <c r="N357" s="26"/>
      <c r="O357" s="27"/>
      <c r="P357" s="28"/>
      <c r="Q357" s="31"/>
      <c r="R357" s="29"/>
      <c r="S357" s="42"/>
      <c r="T357" s="31"/>
      <c r="U357" s="52"/>
      <c r="V357" s="23"/>
      <c r="W357" s="275"/>
      <c r="X357" s="100"/>
      <c r="Y357" s="101"/>
      <c r="Z357" s="103"/>
      <c r="AA357" s="65"/>
      <c r="AB357" s="66"/>
      <c r="AC357" s="102"/>
      <c r="AD357" s="236"/>
      <c r="AE357" s="234"/>
      <c r="AF357" s="237"/>
    </row>
    <row r="358" spans="1:32" ht="27" customHeight="1" thickTop="1" thickBot="1" x14ac:dyDescent="0.25">
      <c r="A358" s="16"/>
      <c r="B358" s="93" t="s">
        <v>131</v>
      </c>
      <c r="C358" s="90">
        <v>354</v>
      </c>
      <c r="D358" s="92" t="s">
        <v>525</v>
      </c>
      <c r="E358" s="91"/>
      <c r="F358" s="95"/>
      <c r="G358" s="96"/>
      <c r="H358" s="97"/>
      <c r="I358" s="31"/>
      <c r="J358" s="98"/>
      <c r="K358" s="99"/>
      <c r="L358" s="31"/>
      <c r="M358" s="22"/>
      <c r="N358" s="26"/>
      <c r="O358" s="27"/>
      <c r="P358" s="28"/>
      <c r="Q358" s="31"/>
      <c r="R358" s="29"/>
      <c r="S358" s="42"/>
      <c r="T358" s="31"/>
      <c r="U358" s="52"/>
      <c r="V358" s="23"/>
      <c r="W358" s="275"/>
      <c r="X358" s="100"/>
      <c r="Y358" s="101"/>
      <c r="Z358" s="103"/>
      <c r="AA358" s="65"/>
      <c r="AB358" s="66"/>
      <c r="AC358" s="102"/>
      <c r="AD358" s="236"/>
      <c r="AE358" s="234"/>
      <c r="AF358" s="237"/>
    </row>
    <row r="359" spans="1:32" ht="27" customHeight="1" thickTop="1" thickBot="1" x14ac:dyDescent="0.25">
      <c r="A359" s="16"/>
      <c r="B359" s="93" t="s">
        <v>131</v>
      </c>
      <c r="C359" s="90">
        <v>355</v>
      </c>
      <c r="D359" s="92" t="s">
        <v>526</v>
      </c>
      <c r="E359" s="91"/>
      <c r="F359" s="95"/>
      <c r="G359" s="96"/>
      <c r="H359" s="97"/>
      <c r="I359" s="31"/>
      <c r="J359" s="98"/>
      <c r="K359" s="99"/>
      <c r="L359" s="31"/>
      <c r="M359" s="22"/>
      <c r="N359" s="26"/>
      <c r="O359" s="27"/>
      <c r="P359" s="28"/>
      <c r="Q359" s="31"/>
      <c r="R359" s="29"/>
      <c r="S359" s="42"/>
      <c r="T359" s="31"/>
      <c r="U359" s="52"/>
      <c r="V359" s="23"/>
      <c r="W359" s="275"/>
      <c r="X359" s="100"/>
      <c r="Y359" s="101"/>
      <c r="Z359" s="103"/>
      <c r="AA359" s="65"/>
      <c r="AB359" s="66"/>
      <c r="AC359" s="102"/>
      <c r="AD359" s="236"/>
      <c r="AE359" s="234"/>
      <c r="AF359" s="237"/>
    </row>
    <row r="360" spans="1:32" ht="27" customHeight="1" thickTop="1" thickBot="1" x14ac:dyDescent="0.25">
      <c r="A360" s="16"/>
      <c r="B360" s="93" t="s">
        <v>131</v>
      </c>
      <c r="C360" s="90">
        <v>356</v>
      </c>
      <c r="D360" s="92" t="s">
        <v>527</v>
      </c>
      <c r="E360" s="91"/>
      <c r="F360" s="95"/>
      <c r="G360" s="96"/>
      <c r="H360" s="97"/>
      <c r="I360" s="31"/>
      <c r="J360" s="98"/>
      <c r="K360" s="99"/>
      <c r="L360" s="31"/>
      <c r="M360" s="22"/>
      <c r="N360" s="26"/>
      <c r="O360" s="27"/>
      <c r="P360" s="28"/>
      <c r="Q360" s="31"/>
      <c r="R360" s="29"/>
      <c r="S360" s="42"/>
      <c r="T360" s="31"/>
      <c r="U360" s="52"/>
      <c r="V360" s="23"/>
      <c r="W360" s="275"/>
      <c r="X360" s="100"/>
      <c r="Y360" s="101"/>
      <c r="Z360" s="103"/>
      <c r="AA360" s="65"/>
      <c r="AB360" s="66"/>
      <c r="AC360" s="102"/>
      <c r="AD360" s="236"/>
      <c r="AE360" s="234"/>
      <c r="AF360" s="237"/>
    </row>
    <row r="361" spans="1:32" ht="27" customHeight="1" thickTop="1" thickBot="1" x14ac:dyDescent="0.25">
      <c r="A361" s="16"/>
      <c r="B361" s="93" t="s">
        <v>131</v>
      </c>
      <c r="C361" s="90">
        <v>357</v>
      </c>
      <c r="D361" s="92" t="s">
        <v>528</v>
      </c>
      <c r="E361" s="91"/>
      <c r="F361" s="95"/>
      <c r="G361" s="96"/>
      <c r="H361" s="97"/>
      <c r="I361" s="31"/>
      <c r="J361" s="98"/>
      <c r="K361" s="99"/>
      <c r="L361" s="31"/>
      <c r="M361" s="22"/>
      <c r="N361" s="26"/>
      <c r="O361" s="27"/>
      <c r="P361" s="28"/>
      <c r="Q361" s="31"/>
      <c r="R361" s="29"/>
      <c r="S361" s="42"/>
      <c r="T361" s="31"/>
      <c r="U361" s="52"/>
      <c r="V361" s="23"/>
      <c r="W361" s="275"/>
      <c r="X361" s="100"/>
      <c r="Y361" s="101"/>
      <c r="Z361" s="103"/>
      <c r="AA361" s="65"/>
      <c r="AB361" s="66"/>
      <c r="AC361" s="102"/>
      <c r="AD361" s="236"/>
      <c r="AE361" s="234"/>
      <c r="AF361" s="237"/>
    </row>
    <row r="362" spans="1:32" ht="27" customHeight="1" thickTop="1" thickBot="1" x14ac:dyDescent="0.25">
      <c r="A362" s="16"/>
      <c r="B362" s="93" t="s">
        <v>131</v>
      </c>
      <c r="C362" s="90">
        <v>358</v>
      </c>
      <c r="D362" s="92" t="s">
        <v>529</v>
      </c>
      <c r="E362" s="91"/>
      <c r="F362" s="95"/>
      <c r="G362" s="96"/>
      <c r="H362" s="97"/>
      <c r="I362" s="31"/>
      <c r="J362" s="98"/>
      <c r="K362" s="99"/>
      <c r="L362" s="31"/>
      <c r="M362" s="22"/>
      <c r="N362" s="26"/>
      <c r="O362" s="27"/>
      <c r="P362" s="28"/>
      <c r="Q362" s="31"/>
      <c r="R362" s="29"/>
      <c r="S362" s="42"/>
      <c r="T362" s="31"/>
      <c r="U362" s="52"/>
      <c r="V362" s="23"/>
      <c r="W362" s="275"/>
      <c r="X362" s="100"/>
      <c r="Y362" s="101"/>
      <c r="Z362" s="103"/>
      <c r="AA362" s="65"/>
      <c r="AB362" s="66"/>
      <c r="AC362" s="288"/>
      <c r="AD362" s="236"/>
      <c r="AE362" s="234"/>
      <c r="AF362" s="237"/>
    </row>
    <row r="363" spans="1:32" ht="27" customHeight="1" thickTop="1" thickBot="1" x14ac:dyDescent="0.25">
      <c r="A363" s="16"/>
      <c r="B363" s="93" t="s">
        <v>131</v>
      </c>
      <c r="C363" s="90">
        <v>359</v>
      </c>
      <c r="D363" s="92" t="s">
        <v>530</v>
      </c>
      <c r="E363" s="91"/>
      <c r="F363" s="95"/>
      <c r="G363" s="96"/>
      <c r="H363" s="97"/>
      <c r="I363" s="31"/>
      <c r="J363" s="98"/>
      <c r="K363" s="99"/>
      <c r="L363" s="31"/>
      <c r="M363" s="22"/>
      <c r="N363" s="26"/>
      <c r="O363" s="27"/>
      <c r="P363" s="28"/>
      <c r="Q363" s="31"/>
      <c r="R363" s="29"/>
      <c r="S363" s="42"/>
      <c r="T363" s="31"/>
      <c r="U363" s="52"/>
      <c r="V363" s="23"/>
      <c r="W363" s="275"/>
      <c r="X363" s="100"/>
      <c r="Y363" s="101"/>
      <c r="Z363" s="103"/>
      <c r="AA363" s="65"/>
      <c r="AB363" s="66"/>
      <c r="AC363" s="102"/>
      <c r="AD363" s="236"/>
      <c r="AE363" s="234"/>
      <c r="AF363" s="237"/>
    </row>
    <row r="364" spans="1:32" ht="27" customHeight="1" thickTop="1" thickBot="1" x14ac:dyDescent="0.25">
      <c r="A364" s="16"/>
      <c r="B364" s="93" t="s">
        <v>131</v>
      </c>
      <c r="C364" s="90">
        <v>360</v>
      </c>
      <c r="D364" s="92" t="s">
        <v>531</v>
      </c>
      <c r="E364" s="91"/>
      <c r="F364" s="95"/>
      <c r="G364" s="96"/>
      <c r="H364" s="97"/>
      <c r="I364" s="31"/>
      <c r="J364" s="98"/>
      <c r="K364" s="99"/>
      <c r="L364" s="31"/>
      <c r="M364" s="22"/>
      <c r="N364" s="26"/>
      <c r="O364" s="27"/>
      <c r="P364" s="28"/>
      <c r="Q364" s="31"/>
      <c r="R364" s="29"/>
      <c r="S364" s="42"/>
      <c r="T364" s="31"/>
      <c r="U364" s="52"/>
      <c r="V364" s="23"/>
      <c r="W364" s="275"/>
      <c r="X364" s="100"/>
      <c r="Y364" s="101"/>
      <c r="Z364" s="103"/>
      <c r="AA364" s="65"/>
      <c r="AB364" s="66"/>
      <c r="AC364" s="102"/>
      <c r="AD364" s="236"/>
      <c r="AE364" s="234"/>
      <c r="AF364" s="237"/>
    </row>
    <row r="365" spans="1:32" ht="27" customHeight="1" thickTop="1" thickBot="1" x14ac:dyDescent="0.25">
      <c r="A365" s="16"/>
      <c r="B365" s="93" t="s">
        <v>131</v>
      </c>
      <c r="C365" s="90">
        <v>361</v>
      </c>
      <c r="D365" s="92" t="s">
        <v>532</v>
      </c>
      <c r="E365" s="91"/>
      <c r="F365" s="95"/>
      <c r="G365" s="96"/>
      <c r="H365" s="97"/>
      <c r="I365" s="31"/>
      <c r="J365" s="98"/>
      <c r="K365" s="99"/>
      <c r="L365" s="31"/>
      <c r="M365" s="22"/>
      <c r="N365" s="26"/>
      <c r="O365" s="27"/>
      <c r="P365" s="28"/>
      <c r="Q365" s="31"/>
      <c r="R365" s="29"/>
      <c r="S365" s="42"/>
      <c r="T365" s="31"/>
      <c r="U365" s="52"/>
      <c r="V365" s="23"/>
      <c r="W365" s="275"/>
      <c r="X365" s="100"/>
      <c r="Y365" s="101"/>
      <c r="Z365" s="103"/>
      <c r="AA365" s="65"/>
      <c r="AB365" s="66"/>
      <c r="AC365" s="102"/>
      <c r="AD365" s="236"/>
      <c r="AE365" s="234"/>
      <c r="AF365" s="237"/>
    </row>
    <row r="366" spans="1:32" ht="27" customHeight="1" thickTop="1" thickBot="1" x14ac:dyDescent="0.25">
      <c r="A366" s="16"/>
      <c r="B366" s="93" t="s">
        <v>131</v>
      </c>
      <c r="C366" s="90">
        <v>362</v>
      </c>
      <c r="D366" s="92" t="s">
        <v>533</v>
      </c>
      <c r="E366" s="91"/>
      <c r="F366" s="95"/>
      <c r="G366" s="96"/>
      <c r="H366" s="97"/>
      <c r="I366" s="31"/>
      <c r="J366" s="98"/>
      <c r="K366" s="99"/>
      <c r="L366" s="31"/>
      <c r="M366" s="22"/>
      <c r="N366" s="26"/>
      <c r="O366" s="27"/>
      <c r="P366" s="28"/>
      <c r="Q366" s="31"/>
      <c r="R366" s="29"/>
      <c r="S366" s="42"/>
      <c r="T366" s="31"/>
      <c r="U366" s="52"/>
      <c r="V366" s="23"/>
      <c r="W366" s="275"/>
      <c r="X366" s="100"/>
      <c r="Y366" s="101"/>
      <c r="Z366" s="103"/>
      <c r="AA366" s="65"/>
      <c r="AB366" s="66"/>
      <c r="AC366" s="102"/>
      <c r="AD366" s="236"/>
      <c r="AE366" s="234"/>
      <c r="AF366" s="237"/>
    </row>
    <row r="367" spans="1:32" ht="27" customHeight="1" thickTop="1" thickBot="1" x14ac:dyDescent="0.25">
      <c r="A367" s="16"/>
      <c r="B367" s="93" t="s">
        <v>131</v>
      </c>
      <c r="C367" s="90"/>
      <c r="D367" s="92"/>
      <c r="E367" s="91"/>
      <c r="F367" s="95"/>
      <c r="G367" s="96"/>
      <c r="H367" s="97"/>
      <c r="I367" s="31"/>
      <c r="J367" s="98"/>
      <c r="K367" s="99"/>
      <c r="L367" s="31"/>
      <c r="M367" s="22"/>
      <c r="N367" s="26"/>
      <c r="O367" s="27"/>
      <c r="P367" s="28"/>
      <c r="Q367" s="31">
        <f t="shared" ref="Q367:Q376" si="59">IF(AND(O367&gt;0,P367&gt;0),P367/O367,0)</f>
        <v>0</v>
      </c>
      <c r="R367" s="29"/>
      <c r="S367" s="42">
        <f t="shared" ref="S367:S379" si="60">P367</f>
        <v>0</v>
      </c>
      <c r="T367" s="31">
        <f t="shared" ref="T367:T378" si="61">IF(AND(R367&gt;0,S367&gt;0),S367/R367,0)</f>
        <v>0</v>
      </c>
      <c r="U367" s="52"/>
      <c r="V367" s="23"/>
      <c r="W367" s="275"/>
      <c r="X367" s="100"/>
      <c r="Y367" s="101"/>
      <c r="Z367" s="103"/>
      <c r="AA367" s="65"/>
      <c r="AB367" s="66"/>
      <c r="AC367" s="102"/>
      <c r="AD367" s="236"/>
      <c r="AE367" s="234"/>
      <c r="AF367" s="237"/>
    </row>
    <row r="368" spans="1:32" ht="27" customHeight="1" thickTop="1" thickBot="1" x14ac:dyDescent="0.25">
      <c r="A368" s="16"/>
      <c r="B368" s="93" t="s">
        <v>131</v>
      </c>
      <c r="C368" s="90"/>
      <c r="D368" s="92"/>
      <c r="E368" s="91"/>
      <c r="F368" s="95"/>
      <c r="G368" s="96"/>
      <c r="H368" s="97"/>
      <c r="I368" s="31"/>
      <c r="J368" s="98"/>
      <c r="K368" s="99"/>
      <c r="L368" s="31"/>
      <c r="M368" s="22"/>
      <c r="N368" s="26"/>
      <c r="O368" s="27"/>
      <c r="P368" s="28"/>
      <c r="Q368" s="31">
        <f t="shared" si="59"/>
        <v>0</v>
      </c>
      <c r="R368" s="29"/>
      <c r="S368" s="42">
        <f t="shared" si="60"/>
        <v>0</v>
      </c>
      <c r="T368" s="31">
        <f t="shared" si="61"/>
        <v>0</v>
      </c>
      <c r="U368" s="52"/>
      <c r="V368" s="23"/>
      <c r="W368" s="275"/>
      <c r="X368" s="100"/>
      <c r="Y368" s="101"/>
      <c r="Z368" s="103"/>
      <c r="AA368" s="65"/>
      <c r="AB368" s="66"/>
      <c r="AC368" s="102"/>
      <c r="AD368" s="236"/>
      <c r="AE368" s="234"/>
      <c r="AF368" s="237"/>
    </row>
    <row r="369" spans="1:34" ht="27" customHeight="1" thickTop="1" thickBot="1" x14ac:dyDescent="0.25">
      <c r="A369" s="16"/>
      <c r="B369" s="93" t="s">
        <v>131</v>
      </c>
      <c r="C369" s="90"/>
      <c r="D369" s="92"/>
      <c r="E369" s="91"/>
      <c r="F369" s="95"/>
      <c r="G369" s="96"/>
      <c r="H369" s="97"/>
      <c r="I369" s="31"/>
      <c r="J369" s="98"/>
      <c r="K369" s="99"/>
      <c r="L369" s="31"/>
      <c r="M369" s="22"/>
      <c r="N369" s="26"/>
      <c r="O369" s="27"/>
      <c r="P369" s="28"/>
      <c r="Q369" s="31">
        <f t="shared" si="59"/>
        <v>0</v>
      </c>
      <c r="R369" s="29"/>
      <c r="S369" s="42">
        <f t="shared" si="60"/>
        <v>0</v>
      </c>
      <c r="T369" s="31">
        <f t="shared" si="61"/>
        <v>0</v>
      </c>
      <c r="U369" s="52"/>
      <c r="V369" s="23"/>
      <c r="W369" s="275"/>
      <c r="X369" s="100"/>
      <c r="Y369" s="101"/>
      <c r="Z369" s="103"/>
      <c r="AA369" s="65"/>
      <c r="AB369" s="66"/>
      <c r="AC369" s="102"/>
      <c r="AD369" s="236"/>
      <c r="AE369" s="234"/>
      <c r="AF369" s="237"/>
    </row>
    <row r="370" spans="1:34" ht="27" customHeight="1" thickTop="1" thickBot="1" x14ac:dyDescent="0.25">
      <c r="A370" s="16"/>
      <c r="B370" s="93" t="s">
        <v>131</v>
      </c>
      <c r="C370" s="90"/>
      <c r="D370" s="92"/>
      <c r="E370" s="91"/>
      <c r="F370" s="95"/>
      <c r="G370" s="96"/>
      <c r="H370" s="97"/>
      <c r="I370" s="31"/>
      <c r="J370" s="98"/>
      <c r="K370" s="99"/>
      <c r="L370" s="31"/>
      <c r="M370" s="22"/>
      <c r="N370" s="26"/>
      <c r="O370" s="27"/>
      <c r="P370" s="28"/>
      <c r="Q370" s="31">
        <f t="shared" si="59"/>
        <v>0</v>
      </c>
      <c r="R370" s="29"/>
      <c r="S370" s="42">
        <f t="shared" si="60"/>
        <v>0</v>
      </c>
      <c r="T370" s="31">
        <f t="shared" si="61"/>
        <v>0</v>
      </c>
      <c r="U370" s="52"/>
      <c r="V370" s="23"/>
      <c r="W370" s="275"/>
      <c r="X370" s="100"/>
      <c r="Y370" s="101"/>
      <c r="Z370" s="103"/>
      <c r="AA370" s="65"/>
      <c r="AB370" s="66"/>
      <c r="AC370" s="102"/>
      <c r="AD370" s="236"/>
      <c r="AE370" s="234"/>
      <c r="AF370" s="237"/>
    </row>
    <row r="371" spans="1:34" ht="27" customHeight="1" thickTop="1" thickBot="1" x14ac:dyDescent="0.25">
      <c r="A371" s="16"/>
      <c r="B371" s="93" t="s">
        <v>131</v>
      </c>
      <c r="C371" s="90"/>
      <c r="D371" s="92"/>
      <c r="E371" s="91"/>
      <c r="F371" s="95"/>
      <c r="G371" s="96"/>
      <c r="H371" s="97"/>
      <c r="I371" s="31"/>
      <c r="J371" s="98"/>
      <c r="K371" s="99"/>
      <c r="L371" s="31"/>
      <c r="M371" s="22"/>
      <c r="N371" s="26"/>
      <c r="O371" s="27"/>
      <c r="P371" s="28"/>
      <c r="Q371" s="31">
        <f t="shared" si="59"/>
        <v>0</v>
      </c>
      <c r="R371" s="29"/>
      <c r="S371" s="42">
        <f t="shared" si="60"/>
        <v>0</v>
      </c>
      <c r="T371" s="31">
        <f t="shared" si="61"/>
        <v>0</v>
      </c>
      <c r="U371" s="52"/>
      <c r="V371" s="23"/>
      <c r="W371" s="275"/>
      <c r="X371" s="100"/>
      <c r="Y371" s="101"/>
      <c r="Z371" s="103"/>
      <c r="AA371" s="65"/>
      <c r="AB371" s="66"/>
      <c r="AC371" s="102"/>
      <c r="AD371" s="236"/>
      <c r="AE371" s="234"/>
      <c r="AF371" s="237"/>
    </row>
    <row r="372" spans="1:34" ht="27" customHeight="1" thickTop="1" thickBot="1" x14ac:dyDescent="0.25">
      <c r="A372" s="16"/>
      <c r="B372" s="93" t="s">
        <v>131</v>
      </c>
      <c r="C372" s="90"/>
      <c r="D372" s="92"/>
      <c r="E372" s="91"/>
      <c r="F372" s="95"/>
      <c r="G372" s="96"/>
      <c r="H372" s="97"/>
      <c r="I372" s="31"/>
      <c r="J372" s="98"/>
      <c r="K372" s="99"/>
      <c r="L372" s="31"/>
      <c r="M372" s="22"/>
      <c r="N372" s="26"/>
      <c r="O372" s="27"/>
      <c r="P372" s="28"/>
      <c r="Q372" s="31">
        <f t="shared" si="59"/>
        <v>0</v>
      </c>
      <c r="R372" s="29"/>
      <c r="S372" s="42">
        <f t="shared" si="60"/>
        <v>0</v>
      </c>
      <c r="T372" s="31">
        <f t="shared" si="61"/>
        <v>0</v>
      </c>
      <c r="U372" s="52"/>
      <c r="V372" s="23"/>
      <c r="W372" s="275"/>
      <c r="X372" s="100"/>
      <c r="Y372" s="101"/>
      <c r="Z372" s="103"/>
      <c r="AA372" s="65"/>
      <c r="AB372" s="66"/>
      <c r="AC372" s="102"/>
      <c r="AD372" s="236"/>
      <c r="AE372" s="234"/>
      <c r="AF372" s="237"/>
    </row>
    <row r="373" spans="1:34" ht="27" customHeight="1" thickTop="1" thickBot="1" x14ac:dyDescent="0.25">
      <c r="A373" s="16"/>
      <c r="B373" s="93" t="s">
        <v>131</v>
      </c>
      <c r="C373" s="90"/>
      <c r="D373" s="92"/>
      <c r="E373" s="91"/>
      <c r="F373" s="95"/>
      <c r="G373" s="96"/>
      <c r="H373" s="97"/>
      <c r="I373" s="31"/>
      <c r="J373" s="98"/>
      <c r="K373" s="99"/>
      <c r="L373" s="31"/>
      <c r="M373" s="22"/>
      <c r="N373" s="26"/>
      <c r="O373" s="27"/>
      <c r="P373" s="28"/>
      <c r="Q373" s="31">
        <f t="shared" si="59"/>
        <v>0</v>
      </c>
      <c r="R373" s="29"/>
      <c r="S373" s="42">
        <f t="shared" si="60"/>
        <v>0</v>
      </c>
      <c r="T373" s="31">
        <f t="shared" si="61"/>
        <v>0</v>
      </c>
      <c r="U373" s="52"/>
      <c r="V373" s="23"/>
      <c r="W373" s="275"/>
      <c r="X373" s="100"/>
      <c r="Y373" s="101"/>
      <c r="Z373" s="103"/>
      <c r="AA373" s="65"/>
      <c r="AB373" s="66"/>
      <c r="AC373" s="102"/>
      <c r="AD373" s="236"/>
      <c r="AE373" s="234"/>
      <c r="AF373" s="237"/>
    </row>
    <row r="374" spans="1:34" ht="27" customHeight="1" thickTop="1" thickBot="1" x14ac:dyDescent="0.25">
      <c r="A374" s="16"/>
      <c r="B374" s="93" t="s">
        <v>131</v>
      </c>
      <c r="C374" s="90"/>
      <c r="D374" s="92"/>
      <c r="E374" s="91"/>
      <c r="F374" s="95"/>
      <c r="G374" s="96"/>
      <c r="H374" s="97"/>
      <c r="I374" s="31"/>
      <c r="J374" s="98"/>
      <c r="K374" s="99"/>
      <c r="L374" s="31"/>
      <c r="M374" s="22"/>
      <c r="N374" s="26"/>
      <c r="O374" s="27"/>
      <c r="P374" s="28"/>
      <c r="Q374" s="31">
        <f t="shared" si="59"/>
        <v>0</v>
      </c>
      <c r="R374" s="29"/>
      <c r="S374" s="42">
        <f t="shared" si="60"/>
        <v>0</v>
      </c>
      <c r="T374" s="31">
        <f t="shared" si="61"/>
        <v>0</v>
      </c>
      <c r="U374" s="52"/>
      <c r="V374" s="23"/>
      <c r="W374" s="275"/>
      <c r="X374" s="100"/>
      <c r="Y374" s="101"/>
      <c r="Z374" s="103"/>
      <c r="AA374" s="65"/>
      <c r="AB374" s="66"/>
      <c r="AC374" s="102"/>
      <c r="AD374" s="236"/>
      <c r="AE374" s="234"/>
      <c r="AF374" s="237"/>
    </row>
    <row r="375" spans="1:34" ht="27" customHeight="1" thickTop="1" thickBot="1" x14ac:dyDescent="0.25">
      <c r="A375" s="16"/>
      <c r="B375" s="93" t="s">
        <v>131</v>
      </c>
      <c r="C375" s="90"/>
      <c r="D375" s="92"/>
      <c r="E375" s="91"/>
      <c r="F375" s="95"/>
      <c r="G375" s="96"/>
      <c r="H375" s="97"/>
      <c r="I375" s="31"/>
      <c r="J375" s="98"/>
      <c r="K375" s="99"/>
      <c r="L375" s="31"/>
      <c r="M375" s="22"/>
      <c r="N375" s="26"/>
      <c r="O375" s="27"/>
      <c r="P375" s="28"/>
      <c r="Q375" s="31">
        <f t="shared" si="59"/>
        <v>0</v>
      </c>
      <c r="R375" s="29"/>
      <c r="S375" s="42">
        <f t="shared" si="60"/>
        <v>0</v>
      </c>
      <c r="T375" s="31">
        <f t="shared" si="61"/>
        <v>0</v>
      </c>
      <c r="U375" s="52"/>
      <c r="V375" s="23"/>
      <c r="W375" s="275"/>
      <c r="X375" s="100"/>
      <c r="Y375" s="101"/>
      <c r="Z375" s="103"/>
      <c r="AA375" s="65"/>
      <c r="AB375" s="66"/>
      <c r="AC375" s="102"/>
      <c r="AD375" s="236"/>
      <c r="AE375" s="234"/>
      <c r="AF375" s="237"/>
    </row>
    <row r="376" spans="1:34" ht="27" customHeight="1" thickTop="1" thickBot="1" x14ac:dyDescent="0.25">
      <c r="A376" s="16"/>
      <c r="B376" s="93" t="s">
        <v>131</v>
      </c>
      <c r="C376" s="90"/>
      <c r="D376" s="92"/>
      <c r="E376" s="91"/>
      <c r="F376" s="95"/>
      <c r="G376" s="96"/>
      <c r="H376" s="97"/>
      <c r="I376" s="31"/>
      <c r="J376" s="98"/>
      <c r="K376" s="99"/>
      <c r="L376" s="31"/>
      <c r="M376" s="22"/>
      <c r="N376" s="26"/>
      <c r="O376" s="27"/>
      <c r="P376" s="28"/>
      <c r="Q376" s="31">
        <f t="shared" si="59"/>
        <v>0</v>
      </c>
      <c r="R376" s="29"/>
      <c r="S376" s="42">
        <f t="shared" si="60"/>
        <v>0</v>
      </c>
      <c r="T376" s="31">
        <f t="shared" si="61"/>
        <v>0</v>
      </c>
      <c r="U376" s="52"/>
      <c r="V376" s="23"/>
      <c r="W376" s="275"/>
      <c r="X376" s="100"/>
      <c r="Y376" s="101"/>
      <c r="Z376" s="103"/>
      <c r="AA376" s="65"/>
      <c r="AB376" s="66"/>
      <c r="AC376" s="102"/>
      <c r="AD376" s="236"/>
      <c r="AE376" s="234"/>
      <c r="AF376" s="237"/>
    </row>
    <row r="377" spans="1:34" ht="27" customHeight="1" thickTop="1" thickBot="1" x14ac:dyDescent="0.25">
      <c r="A377" s="16"/>
      <c r="B377" s="93" t="s">
        <v>131</v>
      </c>
      <c r="C377" s="89"/>
      <c r="D377" s="94"/>
      <c r="E377" s="117"/>
      <c r="F377" s="26"/>
      <c r="G377" s="27"/>
      <c r="H377" s="28"/>
      <c r="I377" s="31"/>
      <c r="J377" s="29"/>
      <c r="K377" s="30"/>
      <c r="L377" s="31"/>
      <c r="M377" s="22"/>
      <c r="N377" s="26"/>
      <c r="O377" s="27"/>
      <c r="P377" s="28"/>
      <c r="Q377" s="31">
        <f t="shared" ref="Q377:Q378" si="62">IF(AND(O377&gt;0,P377&gt;0),P377/O377,0)</f>
        <v>0</v>
      </c>
      <c r="R377" s="29"/>
      <c r="S377" s="42">
        <f t="shared" si="60"/>
        <v>0</v>
      </c>
      <c r="T377" s="31">
        <f t="shared" si="61"/>
        <v>0</v>
      </c>
      <c r="U377" s="52"/>
      <c r="V377" s="23"/>
      <c r="W377" s="275"/>
      <c r="X377" s="65"/>
      <c r="Y377" s="66"/>
      <c r="Z377" s="102"/>
      <c r="AA377" s="65"/>
      <c r="AB377" s="66"/>
      <c r="AC377" s="102"/>
      <c r="AD377" s="236"/>
      <c r="AE377" s="234"/>
      <c r="AF377" s="237"/>
    </row>
    <row r="378" spans="1:34" ht="27" customHeight="1" thickTop="1" thickBot="1" x14ac:dyDescent="0.25">
      <c r="A378" s="16"/>
      <c r="B378" s="93" t="s">
        <v>131</v>
      </c>
      <c r="C378" s="89"/>
      <c r="D378" s="92"/>
      <c r="E378" s="117"/>
      <c r="F378" s="26"/>
      <c r="G378" s="27"/>
      <c r="H378" s="28"/>
      <c r="I378" s="31"/>
      <c r="J378" s="29"/>
      <c r="K378" s="30"/>
      <c r="L378" s="31"/>
      <c r="M378" s="22"/>
      <c r="N378" s="26"/>
      <c r="O378" s="27"/>
      <c r="P378" s="28"/>
      <c r="Q378" s="31">
        <f t="shared" si="62"/>
        <v>0</v>
      </c>
      <c r="R378" s="29"/>
      <c r="S378" s="42">
        <f t="shared" si="60"/>
        <v>0</v>
      </c>
      <c r="T378" s="31">
        <f t="shared" si="61"/>
        <v>0</v>
      </c>
      <c r="U378" s="52"/>
      <c r="V378" s="23"/>
      <c r="W378" s="275"/>
      <c r="X378" s="65"/>
      <c r="Y378" s="66"/>
      <c r="Z378" s="102"/>
      <c r="AA378" s="65"/>
      <c r="AB378" s="66"/>
      <c r="AC378" s="102"/>
      <c r="AD378" s="233"/>
      <c r="AE378" s="234"/>
      <c r="AF378" s="235"/>
    </row>
    <row r="379" spans="1:34" ht="27" customHeight="1" thickTop="1" thickBot="1" x14ac:dyDescent="0.25">
      <c r="A379" s="16"/>
      <c r="B379" s="267" t="s">
        <v>131</v>
      </c>
      <c r="C379" s="114"/>
      <c r="D379" s="118"/>
      <c r="E379" s="115"/>
      <c r="F379" s="32"/>
      <c r="G379" s="46"/>
      <c r="H379" s="47"/>
      <c r="I379" s="116">
        <f t="shared" ref="I379" si="63">IF(AND(G379&gt;0,H379&gt;0),H379/G379,0)</f>
        <v>0</v>
      </c>
      <c r="J379" s="48"/>
      <c r="K379" s="49"/>
      <c r="L379" s="50">
        <f t="shared" ref="L379" si="64">IF(AND(J379&gt;0,K379&gt;0),K379/J379,0)</f>
        <v>0</v>
      </c>
      <c r="M379" s="22"/>
      <c r="N379" s="32"/>
      <c r="O379" s="46"/>
      <c r="P379" s="47"/>
      <c r="Q379" s="50">
        <f t="shared" ref="Q379" si="65">IF(AND(O379&gt;0,P379&gt;0),P379/O379,0)</f>
        <v>0</v>
      </c>
      <c r="R379" s="48"/>
      <c r="S379" s="42">
        <f t="shared" si="60"/>
        <v>0</v>
      </c>
      <c r="T379" s="50">
        <f t="shared" ref="T379" si="66">IF(AND(R379&gt;0,S379&gt;0),S379/R379,0)</f>
        <v>0</v>
      </c>
      <c r="U379" s="53"/>
      <c r="V379" s="25"/>
      <c r="W379" s="276"/>
      <c r="X379" s="67"/>
      <c r="Y379" s="68"/>
      <c r="Z379" s="104"/>
      <c r="AA379" s="67"/>
      <c r="AB379" s="68"/>
      <c r="AC379" s="104"/>
      <c r="AD379" s="236"/>
      <c r="AE379" s="239"/>
      <c r="AF379" s="243"/>
      <c r="AH379" s="238"/>
    </row>
    <row r="380" spans="1:34" ht="15" customHeight="1" x14ac:dyDescent="0.2">
      <c r="B380" t="s">
        <v>20</v>
      </c>
      <c r="C380" s="2">
        <f>COUNTA(D5:D379)</f>
        <v>362</v>
      </c>
      <c r="D380" s="60">
        <v>1</v>
      </c>
      <c r="E380" s="60">
        <f>COUNTIF(E5:E379,1)</f>
        <v>10</v>
      </c>
      <c r="F380" s="15">
        <f>SUM(F5:F379)</f>
        <v>6810</v>
      </c>
      <c r="G380" s="15">
        <f>SUM(G5:G379)</f>
        <v>71480.59</v>
      </c>
      <c r="H380" s="15">
        <f>SUM(H5:H379)</f>
        <v>1023962071.9803572</v>
      </c>
      <c r="I380" s="18">
        <f>IF(AND(G380&gt;0,H380&gt;0),H380/G380,0)</f>
        <v>14325.036656529517</v>
      </c>
      <c r="J380" s="15">
        <f>SUM(J5:J379)</f>
        <v>5778903.3000000007</v>
      </c>
      <c r="K380" s="15">
        <f>SUM(K5:K379)</f>
        <v>1023962071.9803572</v>
      </c>
      <c r="L380" s="18">
        <f>IF(AND(J380&gt;0,K380&gt;0),K380/J380,0)</f>
        <v>177.1896878738838</v>
      </c>
      <c r="M380" s="18"/>
      <c r="N380" s="15">
        <f>SUM(N5:N379)</f>
        <v>6552</v>
      </c>
      <c r="O380" s="15">
        <f>SUM(O5:O379)</f>
        <v>69920</v>
      </c>
      <c r="P380" s="15">
        <f>SUM(P5:P379)</f>
        <v>1049718839</v>
      </c>
      <c r="Q380" s="18">
        <f>IF(AND(O380&gt;0,P380&gt;0),P380/O380,0)</f>
        <v>15013.141290045767</v>
      </c>
      <c r="R380" s="15">
        <f>SUM(R5:R379)</f>
        <v>5892337.4699999988</v>
      </c>
      <c r="S380" s="15">
        <f>SUM(S5:S379)</f>
        <v>1049718839</v>
      </c>
      <c r="T380" s="18">
        <f>IF(AND(R380&gt;0,S380&gt;0),S380/R380,0)</f>
        <v>178.14981649379294</v>
      </c>
      <c r="AD380" s="238"/>
      <c r="AE380" s="238"/>
    </row>
    <row r="381" spans="1:34" ht="15" customHeight="1" x14ac:dyDescent="0.2">
      <c r="D381" s="61">
        <v>2</v>
      </c>
      <c r="E381" s="60">
        <f>COUNTIF(E5:E379,2)</f>
        <v>143</v>
      </c>
    </row>
    <row r="382" spans="1:34" ht="15" customHeight="1" x14ac:dyDescent="0.2">
      <c r="D382" s="61">
        <v>3</v>
      </c>
      <c r="E382" s="60">
        <f>COUNTIF(E5:E379,3)</f>
        <v>3</v>
      </c>
      <c r="F382" s="15">
        <f>COUNTA(F5:F379)</f>
        <v>318</v>
      </c>
      <c r="N382" s="15">
        <f>COUNTA(N5:N379)</f>
        <v>295</v>
      </c>
    </row>
    <row r="383" spans="1:34" ht="15" customHeight="1" x14ac:dyDescent="0.2">
      <c r="D383" s="61">
        <v>4</v>
      </c>
      <c r="E383" s="60">
        <f>COUNTIF(E5:E379,4)</f>
        <v>60</v>
      </c>
    </row>
    <row r="384" spans="1:34" ht="15" customHeight="1" x14ac:dyDescent="0.2">
      <c r="D384" s="61">
        <v>5</v>
      </c>
      <c r="E384" s="60">
        <f>COUNTIF(E5:E379,5)</f>
        <v>113</v>
      </c>
    </row>
    <row r="385" spans="4:5" ht="15" customHeight="1" x14ac:dyDescent="0.2">
      <c r="D385" s="61">
        <v>6</v>
      </c>
      <c r="E385" s="60">
        <f>COUNTIF(E5:E379,6)</f>
        <v>16</v>
      </c>
    </row>
    <row r="386" spans="4:5" ht="15" customHeight="1" x14ac:dyDescent="0.2"/>
    <row r="387" spans="4:5" ht="15" customHeight="1" x14ac:dyDescent="0.2"/>
    <row r="388" spans="4:5" ht="15" customHeight="1" x14ac:dyDescent="0.2"/>
    <row r="389" spans="4:5" ht="15" customHeight="1" x14ac:dyDescent="0.2"/>
    <row r="390" spans="4:5" ht="15" customHeight="1" x14ac:dyDescent="0.2"/>
    <row r="391" spans="4:5" ht="15" customHeight="1" x14ac:dyDescent="0.2"/>
    <row r="392" spans="4:5" ht="15" customHeight="1" x14ac:dyDescent="0.2"/>
    <row r="393" spans="4:5" ht="15" customHeight="1" x14ac:dyDescent="0.2"/>
    <row r="394" spans="4:5" ht="15" customHeight="1" x14ac:dyDescent="0.2"/>
    <row r="395" spans="4:5" ht="15" customHeight="1" x14ac:dyDescent="0.2"/>
    <row r="396" spans="4:5" ht="15" customHeight="1" x14ac:dyDescent="0.2"/>
    <row r="397" spans="4:5" ht="15" customHeight="1" x14ac:dyDescent="0.2"/>
    <row r="398" spans="4:5" ht="15" customHeight="1" x14ac:dyDescent="0.2"/>
    <row r="399" spans="4:5" ht="15" customHeight="1" x14ac:dyDescent="0.2"/>
    <row r="400" spans="4:5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</sheetData>
  <autoFilter ref="A4:AH385" xr:uid="{00000000-0001-0000-0500-000000000000}">
    <filterColumn colId="2" showButton="0"/>
  </autoFilter>
  <mergeCells count="22">
    <mergeCell ref="A2:A4"/>
    <mergeCell ref="B2:B4"/>
    <mergeCell ref="C2:D4"/>
    <mergeCell ref="F2:L2"/>
    <mergeCell ref="N2:T2"/>
    <mergeCell ref="J3:L3"/>
    <mergeCell ref="O3:Q3"/>
    <mergeCell ref="R3:T3"/>
    <mergeCell ref="AD2:AF2"/>
    <mergeCell ref="AD3:AE3"/>
    <mergeCell ref="AF3:AF4"/>
    <mergeCell ref="E2:E4"/>
    <mergeCell ref="V2:V4"/>
    <mergeCell ref="W2:W4"/>
    <mergeCell ref="G3:I3"/>
    <mergeCell ref="X2:X4"/>
    <mergeCell ref="U2:U4"/>
    <mergeCell ref="AB2:AB4"/>
    <mergeCell ref="AC2:AC4"/>
    <mergeCell ref="AA2:AA4"/>
    <mergeCell ref="Y2:Y4"/>
    <mergeCell ref="Z2:Z4"/>
  </mergeCells>
  <phoneticPr fontId="2"/>
  <dataValidations count="2">
    <dataValidation imeMode="on" allowBlank="1" showInputMessage="1" showErrorMessage="1" sqref="D274 D284" xr:uid="{00000000-0002-0000-0500-000000000000}"/>
    <dataValidation type="list" allowBlank="1" showInputMessage="1" showErrorMessage="1" sqref="AD5:AD379 AF5:AF379" xr:uid="{00000000-0002-0000-0500-000001000000}">
      <formula1>"○"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40" orientation="landscape" horizontalDpi="300" verticalDpi="300" r:id="rId1"/>
  <headerFooter alignWithMargins="0"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平均工賃（月額）</vt:lpstr>
      <vt:lpstr>平均工賃（時間額）</vt:lpstr>
      <vt:lpstr>施設数</vt:lpstr>
      <vt:lpstr>就労Ａ型（雇用型）</vt:lpstr>
      <vt:lpstr>就労Ａ型（非雇用型）</vt:lpstr>
      <vt:lpstr>就労B型</vt:lpstr>
      <vt:lpstr>'就労Ａ型（非雇用型）'!Print_Area</vt:lpstr>
      <vt:lpstr>就労B型!Print_Area</vt:lpstr>
      <vt:lpstr>'就労Ａ型（雇用型）'!Print_Titles</vt:lpstr>
      <vt:lpstr>'就労Ａ型（非雇用型）'!Print_Titles</vt:lpstr>
      <vt:lpstr>就労B型!Print_Titles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2025-05-22T01:40:46Z</dcterms:created>
  <dcterms:modified xsi:type="dcterms:W3CDTF">2025-05-22T02:16:41Z</dcterms:modified>
</cp:coreProperties>
</file>