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0320" windowHeight="6630" tabRatio="837" activeTab="5"/>
  </bookViews>
  <sheets>
    <sheet name="平均工賃（月額）" sheetId="1" r:id="rId1"/>
    <sheet name="平均工賃（時間額）" sheetId="2" r:id="rId2"/>
    <sheet name="施設数" sheetId="3" r:id="rId3"/>
    <sheet name="就労Ａ型（雇用型）" sheetId="4" r:id="rId4"/>
    <sheet name="就労Ａ型（非雇用型）" sheetId="5" r:id="rId5"/>
    <sheet name="就労B型" sheetId="6" r:id="rId6"/>
  </sheets>
  <definedNames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xlnm._FilterDatabase" localSheetId="3" hidden="1">'就労Ａ型（雇用型）'!$A$1:$L$719</definedName>
    <definedName name="_xlnm._FilterDatabase" localSheetId="4" hidden="1">'就労Ａ型（非雇用型）'!$A$1:$L$723</definedName>
    <definedName name="_xlnm._FilterDatabase" localSheetId="5" hidden="1">'就労B型'!$A$1:$L$933</definedName>
    <definedName name="_xlnm.Print_Area" localSheetId="3">'就労Ａ型（雇用型）'!$B$1:$W$63</definedName>
    <definedName name="_xlnm.Print_Area" localSheetId="4">'就労Ａ型（非雇用型）'!$B$1:$W$67</definedName>
    <definedName name="_xlnm.Print_Area" localSheetId="5">'就労B型'!$A$1:$W$277</definedName>
    <definedName name="_xlnm.Print_Titles" localSheetId="3">'就労Ａ型（雇用型）'!$B:$D,'就労Ａ型（雇用型）'!$1:$4</definedName>
    <definedName name="_xlnm.Print_Titles" localSheetId="4">'就労Ａ型（非雇用型）'!$B:$D,'就労Ａ型（非雇用型）'!$1:$4</definedName>
    <definedName name="_xlnm.Print_Titles" localSheetId="5">'就労B型'!$B:$D,'就労B型'!$1:$4</definedName>
  </definedNames>
  <calcPr fullCalcOnLoad="1"/>
</workbook>
</file>

<file path=xl/sharedStrings.xml><?xml version="1.0" encoding="utf-8"?>
<sst xmlns="http://schemas.openxmlformats.org/spreadsheetml/2006/main" count="855" uniqueCount="343">
  <si>
    <t>対象者延人数</t>
  </si>
  <si>
    <t>廃止</t>
  </si>
  <si>
    <t>定員</t>
  </si>
  <si>
    <t>都道府県名</t>
  </si>
  <si>
    <t>都道府県</t>
  </si>
  <si>
    <t>工賃平均額</t>
  </si>
  <si>
    <t>工賃支払総額</t>
  </si>
  <si>
    <t>新設</t>
  </si>
  <si>
    <t>就労継続
支援Ａ型</t>
  </si>
  <si>
    <t>就労継続
支援Ｂ型</t>
  </si>
  <si>
    <t>報告
施設数</t>
  </si>
  <si>
    <t>調査対象施設数</t>
  </si>
  <si>
    <t>回収状況</t>
  </si>
  <si>
    <t>回収率</t>
  </si>
  <si>
    <t>施設数</t>
  </si>
  <si>
    <t>全施設</t>
  </si>
  <si>
    <t>時間額</t>
  </si>
  <si>
    <t>月額</t>
  </si>
  <si>
    <t>事業所名</t>
  </si>
  <si>
    <t>備考</t>
  </si>
  <si>
    <t>事業所数</t>
  </si>
  <si>
    <t>千葉県</t>
  </si>
  <si>
    <t>千葉市
はつらつ道場</t>
  </si>
  <si>
    <t>ＰＡＬ稲毛</t>
  </si>
  <si>
    <t>セットアップ</t>
  </si>
  <si>
    <t>ハッピーウェーイ</t>
  </si>
  <si>
    <t>アースプロテクト</t>
  </si>
  <si>
    <t>サークル</t>
  </si>
  <si>
    <t>リーブカンパニー</t>
  </si>
  <si>
    <t>かるのこ事業所</t>
  </si>
  <si>
    <t>EOSファーム船橋</t>
  </si>
  <si>
    <t>ハッピーアベニュー</t>
  </si>
  <si>
    <t>ハッピーストリート</t>
  </si>
  <si>
    <t>ビーアンビシャス</t>
  </si>
  <si>
    <t>ぽぴあ仕事センターライズ</t>
  </si>
  <si>
    <t>タオ工房</t>
  </si>
  <si>
    <t>就労継続支援A型事業所　栗源協働支援センター</t>
  </si>
  <si>
    <t>きのこ栽培農園</t>
  </si>
  <si>
    <t>ユアポート</t>
  </si>
  <si>
    <t>株式会社CBS</t>
  </si>
  <si>
    <t>さつき台の家</t>
  </si>
  <si>
    <t>ユーカリワークス</t>
  </si>
  <si>
    <t>松里福祉作業所</t>
  </si>
  <si>
    <t>いぶき</t>
  </si>
  <si>
    <t>障害者の働く場　もえぎ</t>
  </si>
  <si>
    <t>ひまわり工房</t>
  </si>
  <si>
    <t>東金市福祉作業所</t>
  </si>
  <si>
    <t>TUBU　PLAN</t>
  </si>
  <si>
    <t>南部よもぎの園指定管理者社会福祉法人千手会</t>
  </si>
  <si>
    <t>あかね園</t>
  </si>
  <si>
    <t>ビック・ハート</t>
  </si>
  <si>
    <t>メンタルステーション　オーノ</t>
  </si>
  <si>
    <t>第１レンコンの家</t>
  </si>
  <si>
    <t>ワークショップしらさと</t>
  </si>
  <si>
    <t>よつば就労センター　よつば工房</t>
  </si>
  <si>
    <t>野田市心身障害者福祉作業所</t>
  </si>
  <si>
    <t>サンワークL事業所</t>
  </si>
  <si>
    <t>千葉市
あけぼの園</t>
  </si>
  <si>
    <t>就労サポートリーブ</t>
  </si>
  <si>
    <t>はっぴぃマウス</t>
  </si>
  <si>
    <t>あきもとふぁーまーず</t>
  </si>
  <si>
    <t>アーアンドデイだいえい</t>
  </si>
  <si>
    <t>ほっとハートプラス</t>
  </si>
  <si>
    <t>ワイズホーム</t>
  </si>
  <si>
    <t>コスモス</t>
  </si>
  <si>
    <t>いんば学舎・オソロク倶楽部</t>
  </si>
  <si>
    <t>就職するなら明朗塾</t>
  </si>
  <si>
    <t>中里ワークホーム</t>
  </si>
  <si>
    <t>桜が丘晴山苑</t>
  </si>
  <si>
    <t>セルプ・しんゆう</t>
  </si>
  <si>
    <t>青い鳥</t>
  </si>
  <si>
    <t>シーモック</t>
  </si>
  <si>
    <t>カレンズ</t>
  </si>
  <si>
    <t>ふる里学舎きせつ館</t>
  </si>
  <si>
    <t>ワーカーズハウスぐらす</t>
  </si>
  <si>
    <t>山武市成東福祉作業所</t>
  </si>
  <si>
    <t>ワークアイ・船橋</t>
  </si>
  <si>
    <t>カメリアハウス</t>
  </si>
  <si>
    <t>茂原市心身障害者福祉作業所</t>
  </si>
  <si>
    <t>ぴあ　ふぁくとり</t>
  </si>
  <si>
    <t>タオ</t>
  </si>
  <si>
    <t>かりん</t>
  </si>
  <si>
    <t>あゆみ会作業所</t>
  </si>
  <si>
    <t>館山憩いの家共同作業所</t>
  </si>
  <si>
    <t>ふくろう工房</t>
  </si>
  <si>
    <t>NPO法人コスモス大網ビレッジ</t>
  </si>
  <si>
    <t>流山こまぎ園</t>
  </si>
  <si>
    <t>大樹</t>
  </si>
  <si>
    <t>あやめ</t>
  </si>
  <si>
    <t>銀河舎</t>
  </si>
  <si>
    <t>オリーブハウス</t>
  </si>
  <si>
    <t>ステップ　ちば</t>
  </si>
  <si>
    <t>紙好き工房空と海</t>
  </si>
  <si>
    <t>花の実園</t>
  </si>
  <si>
    <t>成田市のぞみの園</t>
  </si>
  <si>
    <t>オーヴェル</t>
  </si>
  <si>
    <t>市川市チャレンジ国分</t>
  </si>
  <si>
    <t>はばたき職業センター</t>
  </si>
  <si>
    <t>ワーク・かなえ</t>
  </si>
  <si>
    <t>三芳ワークセンター</t>
  </si>
  <si>
    <t>市川市南八幡ワークス</t>
  </si>
  <si>
    <t>沼南育成園</t>
  </si>
  <si>
    <t>美南園</t>
  </si>
  <si>
    <t>野田市立あすなろ職業指導所</t>
  </si>
  <si>
    <t>ハピネス行徳</t>
  </si>
  <si>
    <t>一松工房</t>
  </si>
  <si>
    <t>らんまん</t>
  </si>
  <si>
    <t>第２レンコンの家</t>
  </si>
  <si>
    <t>第３レンコンの家</t>
  </si>
  <si>
    <t>らいおん工房</t>
  </si>
  <si>
    <t>障がい福祉サービス事業所　こんぽーる</t>
  </si>
  <si>
    <t>石陶房</t>
  </si>
  <si>
    <t>就労継続支援Ｂ型事業所　かりん</t>
  </si>
  <si>
    <t>ふる里学舎木更津</t>
  </si>
  <si>
    <t>羽の郷</t>
  </si>
  <si>
    <t>ねむの里</t>
  </si>
  <si>
    <t>夢工房まごめざわ</t>
  </si>
  <si>
    <t>ペーターの丘</t>
  </si>
  <si>
    <t>木更津市あけぼの園</t>
  </si>
  <si>
    <t>わたの実</t>
  </si>
  <si>
    <t>千葉市療育センターいずみの家</t>
  </si>
  <si>
    <t>柏市立朋生園</t>
  </si>
  <si>
    <t>父の樹園</t>
  </si>
  <si>
    <t>笹川なずな工房</t>
  </si>
  <si>
    <t>柏市立青和園</t>
  </si>
  <si>
    <t>千葉光の村授産園</t>
  </si>
  <si>
    <t>市原市五井福祉作業所</t>
  </si>
  <si>
    <t>あさひの丘</t>
  </si>
  <si>
    <t>まあるい広場</t>
  </si>
  <si>
    <t>望みの門新生舎</t>
  </si>
  <si>
    <t>けやき社会センター</t>
  </si>
  <si>
    <t>匝瑳市就労支援事業所ほほえみ園</t>
  </si>
  <si>
    <t>南天の木</t>
  </si>
  <si>
    <t>地域作業所　和楽</t>
  </si>
  <si>
    <t>鎌ヶ谷工房</t>
  </si>
  <si>
    <t>八街市障がい者就労支援事業所</t>
  </si>
  <si>
    <t>流山市心身障害者福祉作業所さつき園</t>
  </si>
  <si>
    <t>福祉支援の家　ビーいちかわ</t>
  </si>
  <si>
    <t>医療法人社団透光会ひだまり</t>
  </si>
  <si>
    <t>ときわぎ工舎</t>
  </si>
  <si>
    <t>たぶだちの村・ふれあい通り</t>
  </si>
  <si>
    <t>青空協同組合</t>
  </si>
  <si>
    <t>ワークショップ四街道</t>
  </si>
  <si>
    <t>就労継続支援B型　富浦作業所</t>
  </si>
  <si>
    <t>就労継続支援はぁもにぃ</t>
  </si>
  <si>
    <t>生活クラブ風の村とんぼ舎さくら</t>
  </si>
  <si>
    <t>袖ケ浦きのこ村</t>
  </si>
  <si>
    <t>パレット</t>
  </si>
  <si>
    <t>グローアップ船橋</t>
  </si>
  <si>
    <t>夢の笛　作業所</t>
  </si>
  <si>
    <t>ユニバース</t>
  </si>
  <si>
    <t>羽の郷野田</t>
  </si>
  <si>
    <t>就労継続支援B型事業所　みのり</t>
  </si>
  <si>
    <t>ひかり学園アネックスながさく台</t>
  </si>
  <si>
    <t>オリーブファームかずさ</t>
  </si>
  <si>
    <t>鎌ケ谷市福祉作業所友和園</t>
  </si>
  <si>
    <t>ぽぴあ福祉作業センターふれあ</t>
  </si>
  <si>
    <t>みつばちワーク</t>
  </si>
  <si>
    <t>就労継続支援B型事業所　TERRA</t>
  </si>
  <si>
    <t>むうと</t>
  </si>
  <si>
    <t>佐倉福葉苑</t>
  </si>
  <si>
    <t>多機能型就労支援事業所ＳＵＮＦＬＯＷＥＲ</t>
  </si>
  <si>
    <t>あさひ工房</t>
  </si>
  <si>
    <t>ワークショップ茂原</t>
  </si>
  <si>
    <t>しいのみ園こころ</t>
  </si>
  <si>
    <t>でい・さくさべ</t>
  </si>
  <si>
    <t>NPO法人カフェ・バルコニーの家</t>
  </si>
  <si>
    <t>障害福祉サービス事業所ちばりよ～</t>
  </si>
  <si>
    <t>羽の郷千葉</t>
  </si>
  <si>
    <t>ろーずまりー</t>
  </si>
  <si>
    <t>そよ風ひろば　はぐくみ</t>
  </si>
  <si>
    <t>生活クラブ風の村とんぼ舎かしわ</t>
  </si>
  <si>
    <t>平成26年度</t>
  </si>
  <si>
    <t>就労継続
支援Ａ型
（雇用型）</t>
  </si>
  <si>
    <t>就労継続
支援Ａ型
（非雇用型）</t>
  </si>
  <si>
    <t>法人種別</t>
  </si>
  <si>
    <t>ハーモニー治療院</t>
  </si>
  <si>
    <t>あらた</t>
  </si>
  <si>
    <t>サニーロード八千代</t>
  </si>
  <si>
    <t>ジョブソワ株式会社</t>
  </si>
  <si>
    <t>ミレリア</t>
  </si>
  <si>
    <t>グローアップ千葉</t>
  </si>
  <si>
    <t>あらた　八街事業所</t>
  </si>
  <si>
    <t>パレット行徳</t>
  </si>
  <si>
    <t>多機能型事業所 ROYAL ENGINE</t>
  </si>
  <si>
    <t>ホップ</t>
  </si>
  <si>
    <t>グローアップ前原</t>
  </si>
  <si>
    <t>エーケー</t>
  </si>
  <si>
    <t>ヒカリエ</t>
  </si>
  <si>
    <t>○</t>
  </si>
  <si>
    <t>あおぞら</t>
  </si>
  <si>
    <t>カフェ・ハーモニー</t>
  </si>
  <si>
    <t>とようみ工房</t>
  </si>
  <si>
    <t>のぞみワークショップ</t>
  </si>
  <si>
    <t>ワークショップ鎌取</t>
  </si>
  <si>
    <t>桜木</t>
  </si>
  <si>
    <t>大宮</t>
  </si>
  <si>
    <t>WITH US多機能型事業所</t>
  </si>
  <si>
    <t>アドバンスながうら</t>
  </si>
  <si>
    <t>かしの木園</t>
  </si>
  <si>
    <t>ぶろっさむ</t>
  </si>
  <si>
    <t>楓</t>
  </si>
  <si>
    <t>かにた作業所　エマオ</t>
  </si>
  <si>
    <t>就労継続支援B型事業所ポラリス</t>
  </si>
  <si>
    <t>タムの木</t>
  </si>
  <si>
    <t>hanahaco</t>
  </si>
  <si>
    <t>すてんぱれ今川</t>
  </si>
  <si>
    <t>合同会社はたらこっと</t>
  </si>
  <si>
    <t>ゆり庵株式会社　わたつみ作業所</t>
  </si>
  <si>
    <t>平成27年度各施設種別平均工賃一覧（月額）</t>
  </si>
  <si>
    <t>平成27年度各施設種別平均工賃一覧（時間額）</t>
  </si>
  <si>
    <t>平成27年度</t>
  </si>
  <si>
    <t>千葉県</t>
  </si>
  <si>
    <t>所属</t>
  </si>
  <si>
    <t>多機能型事業所　I'llbe</t>
  </si>
  <si>
    <t>はーとやのパン</t>
  </si>
  <si>
    <t>おおえどの里</t>
  </si>
  <si>
    <t>たま工房</t>
  </si>
  <si>
    <t>多機能型事業所　いずみの家</t>
  </si>
  <si>
    <t>三愛ワークス</t>
  </si>
  <si>
    <t>わかたけ社会センター</t>
  </si>
  <si>
    <t>おおぞら園</t>
  </si>
  <si>
    <t>袖ヶ浦市作業所　うぐいす園</t>
  </si>
  <si>
    <t>第2こだま</t>
  </si>
  <si>
    <t>みちる園</t>
  </si>
  <si>
    <t>シェーネ・ルフト多機能型就労支援センター　シェーネシューレ</t>
  </si>
  <si>
    <t>西船橋ワークショップ</t>
  </si>
  <si>
    <t>おひさま</t>
  </si>
  <si>
    <t>ジョブファーム</t>
  </si>
  <si>
    <t>ぽぴあ仕事センターライズ</t>
  </si>
  <si>
    <t>とうふ工房豆のちから</t>
  </si>
  <si>
    <t>ぬくもりの里　オリーブ・クローバー</t>
  </si>
  <si>
    <t>里庵</t>
  </si>
  <si>
    <t>はーとBeat</t>
  </si>
  <si>
    <t>ワークハウス　憩いの里</t>
  </si>
  <si>
    <t>ワークショップかぶらぎ</t>
  </si>
  <si>
    <t>株式会社のんびり家　就労継続支援Ｂ型すたぁと</t>
  </si>
  <si>
    <t>美能</t>
  </si>
  <si>
    <t>和の輪</t>
  </si>
  <si>
    <t>就労継続支援B型事業所　愛's</t>
  </si>
  <si>
    <t>松戸地域福祉事業所　多機能型訓練事業所あじさい</t>
  </si>
  <si>
    <t>ワークアイ・ジョブサポート</t>
  </si>
  <si>
    <t>ワークわく・きよさと</t>
  </si>
  <si>
    <t>レーヴェン勝田台</t>
  </si>
  <si>
    <t>第４レンコンの家</t>
  </si>
  <si>
    <t>福祉事業部「結」</t>
  </si>
  <si>
    <t>ファームなかた</t>
  </si>
  <si>
    <t>障害者就労支援事業所よつ葉</t>
  </si>
  <si>
    <t>Ｆａｒｍ虹</t>
  </si>
  <si>
    <t>レクサ</t>
  </si>
  <si>
    <t>パレット西船橋</t>
  </si>
  <si>
    <t>ライフ</t>
  </si>
  <si>
    <t>クロスブリッジ東金</t>
  </si>
  <si>
    <t>シュリ</t>
  </si>
  <si>
    <t>オネット</t>
  </si>
  <si>
    <t>就労支援施設　うみかぜ</t>
  </si>
  <si>
    <t>aigamo松戸オフィス</t>
  </si>
  <si>
    <t>プライアップ</t>
  </si>
  <si>
    <t>すえひろ</t>
  </si>
  <si>
    <t>千葉県</t>
  </si>
  <si>
    <t>ワークアイ・ジョブサポート</t>
  </si>
  <si>
    <t>5.2.4Garage Café</t>
  </si>
  <si>
    <t>平成26年度内廃止</t>
  </si>
  <si>
    <t>○</t>
  </si>
  <si>
    <t>平成27年度廃止</t>
  </si>
  <si>
    <t>松戸市廃止</t>
  </si>
  <si>
    <t>平成26年度廃止</t>
  </si>
  <si>
    <t>三愛ワークス御料</t>
  </si>
  <si>
    <t>オーク＆ライフ</t>
  </si>
  <si>
    <t>三愛ワークス成田</t>
  </si>
  <si>
    <t>やちゃぼう</t>
  </si>
  <si>
    <t>平成26年度廃止</t>
  </si>
  <si>
    <t>○</t>
  </si>
  <si>
    <t>休止</t>
  </si>
  <si>
    <t>佐倉市よもぎの園指定管理者社会福祉法人愛光</t>
  </si>
  <si>
    <t>もくまお</t>
  </si>
  <si>
    <t>就労生活支援センター　トライアングル西千葉</t>
  </si>
  <si>
    <t>ハンドワーク</t>
  </si>
  <si>
    <t>ぽぴあ福祉作業センターそらいろ</t>
  </si>
  <si>
    <t>ぽんぽこりん</t>
  </si>
  <si>
    <t>はみんぐばあど</t>
  </si>
  <si>
    <t>市川市フォルテ行徳</t>
  </si>
  <si>
    <t>生活援助センター　工房スノードロップ</t>
  </si>
  <si>
    <t>福祉アシストワーク協会</t>
  </si>
  <si>
    <t>あくあ</t>
  </si>
  <si>
    <t>ラポール</t>
  </si>
  <si>
    <t>ワークジョイまつどセンター</t>
  </si>
  <si>
    <t>はるか</t>
  </si>
  <si>
    <t>おおばん</t>
  </si>
  <si>
    <t>コッペ</t>
  </si>
  <si>
    <t>つばさ</t>
  </si>
  <si>
    <t>あいらんど</t>
  </si>
  <si>
    <t>キャンバス</t>
  </si>
  <si>
    <t>ジョブハウス・もみの木</t>
  </si>
  <si>
    <t>かたぐるま</t>
  </si>
  <si>
    <t>地域作業所hana</t>
  </si>
  <si>
    <t>コスモ</t>
  </si>
  <si>
    <t>四街道市障害者就労支援センターサンワーク</t>
  </si>
  <si>
    <t>ワークセンター</t>
  </si>
  <si>
    <t>浦安市障がい者福祉センター　就労継続支援Ｂ型事業所</t>
  </si>
  <si>
    <t>障害者の就労促進事業所　みんなの家</t>
  </si>
  <si>
    <t>あすか園</t>
  </si>
  <si>
    <t>千葉市亥鼻福祉作業所</t>
  </si>
  <si>
    <t xml:space="preserve"> ｉ工房ｃ･ｓ･ｄ</t>
  </si>
  <si>
    <t>ARUKU</t>
  </si>
  <si>
    <t>カフェテラスエスレ</t>
  </si>
  <si>
    <t>スクラム</t>
  </si>
  <si>
    <t>たけのこ</t>
  </si>
  <si>
    <t>ひまわり園</t>
  </si>
  <si>
    <t>障害福祉サービス事業所まぁぶるひろ</t>
  </si>
  <si>
    <t>めぐり</t>
  </si>
  <si>
    <t>ワーク・ライフ まつさと</t>
  </si>
  <si>
    <t>わたげワークス</t>
  </si>
  <si>
    <t>一粒舎</t>
  </si>
  <si>
    <t>三愛ハート工房　レガーロ</t>
  </si>
  <si>
    <t>市原市三和福祉作業所</t>
  </si>
  <si>
    <t>障がい者活動支援センター　通所部</t>
  </si>
  <si>
    <t>青い空</t>
  </si>
  <si>
    <t>多機能型事業所きらら</t>
  </si>
  <si>
    <t>地域生活支援　大地</t>
  </si>
  <si>
    <t>福祉施設　風の村</t>
  </si>
  <si>
    <t>里見工房</t>
  </si>
  <si>
    <t>ふれあい広場ひびき</t>
  </si>
  <si>
    <t>ふれあいハウス</t>
  </si>
  <si>
    <t>しおさい</t>
  </si>
  <si>
    <t>あるば</t>
  </si>
  <si>
    <t>ワルツ</t>
  </si>
  <si>
    <t>のぞみ</t>
  </si>
  <si>
    <t>ぽけっと</t>
  </si>
  <si>
    <t>キッチンせいしょう</t>
  </si>
  <si>
    <t>ぽらりす</t>
  </si>
  <si>
    <t>なゆたぐりん</t>
  </si>
  <si>
    <t>コミュニティカフェ　れんげ＆ラッキーハウス</t>
  </si>
  <si>
    <t>ひだまり</t>
  </si>
  <si>
    <t>ヒバリワークショップ</t>
  </si>
  <si>
    <t>明日の種</t>
  </si>
  <si>
    <t>多機能型事業所　すてっぷ</t>
  </si>
  <si>
    <t>ワーク＆サポート すばる</t>
  </si>
  <si>
    <t>花見川ワークサポート</t>
  </si>
  <si>
    <t>自立支援センターマリン・ハウス</t>
  </si>
  <si>
    <t>自立支援塾クリード北柏</t>
  </si>
  <si>
    <t>手打職人集団むげん</t>
  </si>
  <si>
    <t>初石工房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</si>
</sst>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&quot;人&quot;"/>
    <numFmt numFmtId="181" formatCode="#,##0&quot;円&quot;"/>
    <numFmt numFmtId="182" formatCode="#,##0;[Red]#,##0"/>
    <numFmt numFmtId="183" formatCode="#,##0\ "/>
    <numFmt numFmtId="184" formatCode="\(#,###&quot;人&quot;\)"/>
    <numFmt numFmtId="185" formatCode="\(#,###&quot;円&quot;\)"/>
    <numFmt numFmtId="186" formatCode="#,###&quot;人&quot;"/>
    <numFmt numFmtId="187" formatCode="#,###&quot;円&quot;"/>
    <numFmt numFmtId="188" formatCode="[$-411]ge\.m\.d;@"/>
    <numFmt numFmtId="189" formatCode="\(&quot;日&quot;&quot;給&quot;&quot;制&quot;\)\ \ #,##0\ "/>
    <numFmt numFmtId="190" formatCode="\(&quot;日&quot;&quot;給&quot;&quot;制&quot;\)\ #,##0\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0_ "/>
    <numFmt numFmtId="198" formatCode="#,##0.0_ "/>
    <numFmt numFmtId="199" formatCode="#,##0.00_ "/>
    <numFmt numFmtId="200" formatCode="#,##0.000_ "/>
    <numFmt numFmtId="201" formatCode="#,##0.0;[Red]\-#,##0.0"/>
    <numFmt numFmtId="202" formatCode="#,##0.0_);[Red]\(#,##0.0\)"/>
    <numFmt numFmtId="203" formatCode="#,##0.0_ ;[Red]\-#,##0.0\ "/>
    <numFmt numFmtId="204" formatCode="#,##0.00_);[Red]\(#,##0.00\)"/>
    <numFmt numFmtId="205" formatCode="0.0%"/>
    <numFmt numFmtId="206" formatCode="#,##0.000_);[Red]\(#,##0.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Courier New"/>
      <family val="3"/>
    </font>
    <font>
      <sz val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right" vertical="center"/>
    </xf>
    <xf numFmtId="202" fontId="4" fillId="0" borderId="10" xfId="49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shrinkToFit="1"/>
    </xf>
    <xf numFmtId="205" fontId="0" fillId="0" borderId="10" xfId="43" applyNumberFormat="1" applyFont="1" applyFill="1" applyBorder="1" applyAlignment="1" applyProtection="1">
      <alignment horizontal="right" vertical="center"/>
      <protection/>
    </xf>
    <xf numFmtId="198" fontId="4" fillId="0" borderId="11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35" borderId="13" xfId="0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shrinkToFit="1"/>
    </xf>
    <xf numFmtId="202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 shrinkToFit="1"/>
    </xf>
    <xf numFmtId="202" fontId="0" fillId="0" borderId="14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62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77" fontId="0" fillId="35" borderId="15" xfId="0" applyNumberFormat="1" applyFill="1" applyBorder="1" applyAlignment="1">
      <alignment horizontal="center" vertical="center" shrinkToFit="1"/>
    </xf>
    <xf numFmtId="177" fontId="0" fillId="36" borderId="16" xfId="0" applyNumberFormat="1" applyFont="1" applyFill="1" applyBorder="1" applyAlignment="1">
      <alignment horizontal="center" vertical="center" shrinkToFit="1"/>
    </xf>
    <xf numFmtId="177" fontId="0" fillId="36" borderId="17" xfId="0" applyNumberFormat="1" applyFont="1" applyFill="1" applyBorder="1" applyAlignment="1">
      <alignment horizontal="center" vertical="center" shrinkToFit="1"/>
    </xf>
    <xf numFmtId="0" fontId="0" fillId="36" borderId="18" xfId="0" applyFont="1" applyFill="1" applyBorder="1" applyAlignment="1">
      <alignment horizontal="center" vertical="center" shrinkToFit="1"/>
    </xf>
    <xf numFmtId="177" fontId="0" fillId="37" borderId="19" xfId="0" applyNumberFormat="1" applyFont="1" applyFill="1" applyBorder="1" applyAlignment="1">
      <alignment horizontal="center" vertical="center" shrinkToFit="1"/>
    </xf>
    <xf numFmtId="177" fontId="0" fillId="37" borderId="17" xfId="0" applyNumberFormat="1" applyFont="1" applyFill="1" applyBorder="1" applyAlignment="1">
      <alignment horizontal="center" vertical="center" shrinkToFit="1"/>
    </xf>
    <xf numFmtId="0" fontId="0" fillId="37" borderId="18" xfId="0" applyFont="1" applyFill="1" applyBorder="1" applyAlignment="1">
      <alignment horizontal="center" vertical="center" shrinkToFit="1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202" fontId="0" fillId="0" borderId="23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202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horizontal="center" vertical="center" shrinkToFit="1"/>
    </xf>
    <xf numFmtId="177" fontId="0" fillId="0" borderId="22" xfId="0" applyNumberFormat="1" applyFont="1" applyFill="1" applyBorder="1" applyAlignment="1">
      <alignment horizontal="center" vertical="center" shrinkToFit="1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202" fontId="0" fillId="0" borderId="28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202" fontId="0" fillId="0" borderId="2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horizontal="center" vertical="center" shrinkToFit="1"/>
    </xf>
    <xf numFmtId="177" fontId="0" fillId="0" borderId="27" xfId="0" applyNumberFormat="1" applyFont="1" applyFill="1" applyBorder="1" applyAlignment="1">
      <alignment horizontal="center" vertical="center" shrinkToFit="1"/>
    </xf>
    <xf numFmtId="177" fontId="0" fillId="0" borderId="27" xfId="0" applyNumberFormat="1" applyFill="1" applyBorder="1" applyAlignment="1">
      <alignment horizontal="center" vertical="center" shrinkToFit="1"/>
    </xf>
    <xf numFmtId="177" fontId="0" fillId="0" borderId="29" xfId="0" applyNumberFormat="1" applyFill="1" applyBorder="1" applyAlignment="1">
      <alignment horizontal="center" vertical="center" shrinkToFit="1"/>
    </xf>
    <xf numFmtId="177" fontId="0" fillId="0" borderId="3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202" fontId="0" fillId="0" borderId="33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202" fontId="0" fillId="0" borderId="33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horizontal="center" vertical="center" shrinkToFit="1"/>
    </xf>
    <xf numFmtId="177" fontId="0" fillId="0" borderId="35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shrinkToFit="1"/>
    </xf>
    <xf numFmtId="177" fontId="0" fillId="0" borderId="36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202" fontId="0" fillId="0" borderId="39" xfId="0" applyNumberFormat="1" applyFont="1" applyFill="1" applyBorder="1" applyAlignment="1">
      <alignment vertical="center"/>
    </xf>
    <xf numFmtId="177" fontId="0" fillId="0" borderId="40" xfId="0" applyNumberFormat="1" applyFill="1" applyBorder="1" applyAlignment="1">
      <alignment horizontal="center" vertical="center" shrinkToFit="1"/>
    </xf>
    <xf numFmtId="177" fontId="0" fillId="0" borderId="38" xfId="0" applyNumberFormat="1" applyFon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vertical="center" shrinkToFit="1"/>
    </xf>
    <xf numFmtId="38" fontId="29" fillId="0" borderId="10" xfId="0" applyNumberFormat="1" applyFont="1" applyBorder="1" applyAlignment="1">
      <alignment vertical="center"/>
    </xf>
    <xf numFmtId="38" fontId="46" fillId="0" borderId="10" xfId="0" applyNumberFormat="1" applyFont="1" applyBorder="1" applyAlignment="1">
      <alignment vertical="center"/>
    </xf>
    <xf numFmtId="38" fontId="46" fillId="0" borderId="10" xfId="0" applyNumberFormat="1" applyFont="1" applyFill="1" applyBorder="1" applyAlignment="1">
      <alignment vertical="center"/>
    </xf>
    <xf numFmtId="38" fontId="29" fillId="0" borderId="10" xfId="0" applyNumberFormat="1" applyFont="1" applyFill="1" applyBorder="1" applyAlignment="1">
      <alignment vertical="center"/>
    </xf>
    <xf numFmtId="38" fontId="29" fillId="0" borderId="10" xfId="49" applyFont="1" applyBorder="1" applyAlignment="1">
      <alignment vertical="center" shrinkToFit="1"/>
    </xf>
    <xf numFmtId="38" fontId="46" fillId="0" borderId="10" xfId="49" applyFont="1" applyBorder="1" applyAlignment="1">
      <alignment vertical="center" shrinkToFit="1"/>
    </xf>
    <xf numFmtId="0" fontId="46" fillId="0" borderId="10" xfId="0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202" fontId="0" fillId="0" borderId="41" xfId="0" applyNumberFormat="1" applyFont="1" applyFill="1" applyBorder="1" applyAlignment="1">
      <alignment vertical="center"/>
    </xf>
    <xf numFmtId="176" fontId="29" fillId="0" borderId="42" xfId="49" applyNumberFormat="1" applyFont="1" applyFill="1" applyBorder="1" applyAlignment="1">
      <alignment vertical="center"/>
    </xf>
    <xf numFmtId="176" fontId="29" fillId="0" borderId="27" xfId="49" applyNumberFormat="1" applyFont="1" applyFill="1" applyBorder="1" applyAlignment="1">
      <alignment vertical="center"/>
    </xf>
    <xf numFmtId="176" fontId="29" fillId="0" borderId="12" xfId="49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6" fontId="46" fillId="0" borderId="42" xfId="0" applyNumberFormat="1" applyFont="1" applyFill="1" applyBorder="1" applyAlignment="1">
      <alignment vertical="center" shrinkToFit="1"/>
    </xf>
    <xf numFmtId="38" fontId="29" fillId="0" borderId="27" xfId="49" applyFont="1" applyFill="1" applyBorder="1" applyAlignment="1">
      <alignment vertical="center"/>
    </xf>
    <xf numFmtId="176" fontId="29" fillId="0" borderId="27" xfId="0" applyNumberFormat="1" applyFont="1" applyFill="1" applyBorder="1" applyAlignment="1">
      <alignment vertical="center" shrinkToFit="1"/>
    </xf>
    <xf numFmtId="0" fontId="46" fillId="0" borderId="29" xfId="0" applyFont="1" applyFill="1" applyBorder="1" applyAlignment="1">
      <alignment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29" xfId="0" applyNumberFormat="1" applyFont="1" applyFill="1" applyBorder="1" applyAlignment="1">
      <alignment vertical="center"/>
    </xf>
    <xf numFmtId="176" fontId="46" fillId="0" borderId="40" xfId="0" applyNumberFormat="1" applyFont="1" applyFill="1" applyBorder="1" applyAlignment="1">
      <alignment vertical="center"/>
    </xf>
    <xf numFmtId="176" fontId="46" fillId="0" borderId="44" xfId="0" applyNumberFormat="1" applyFont="1" applyFill="1" applyBorder="1" applyAlignment="1">
      <alignment vertical="center"/>
    </xf>
    <xf numFmtId="176" fontId="29" fillId="0" borderId="29" xfId="0" applyNumberFormat="1" applyFont="1" applyFill="1" applyBorder="1" applyAlignment="1">
      <alignment vertical="center"/>
    </xf>
    <xf numFmtId="176" fontId="29" fillId="0" borderId="29" xfId="0" applyNumberFormat="1" applyFont="1" applyFill="1" applyBorder="1" applyAlignment="1">
      <alignment vertical="center" shrinkToFit="1"/>
    </xf>
    <xf numFmtId="176" fontId="46" fillId="0" borderId="44" xfId="0" applyNumberFormat="1" applyFont="1" applyFill="1" applyBorder="1" applyAlignment="1">
      <alignment vertical="center" shrinkToFit="1"/>
    </xf>
    <xf numFmtId="177" fontId="0" fillId="0" borderId="45" xfId="0" applyNumberFormat="1" applyFont="1" applyFill="1" applyBorder="1" applyAlignment="1">
      <alignment vertical="center"/>
    </xf>
    <xf numFmtId="176" fontId="46" fillId="0" borderId="46" xfId="0" applyNumberFormat="1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176" fontId="46" fillId="0" borderId="47" xfId="0" applyNumberFormat="1" applyFont="1" applyFill="1" applyBorder="1" applyAlignment="1">
      <alignment vertical="center"/>
    </xf>
    <xf numFmtId="176" fontId="46" fillId="0" borderId="39" xfId="0" applyNumberFormat="1" applyFont="1" applyFill="1" applyBorder="1" applyAlignment="1">
      <alignment vertical="center"/>
    </xf>
    <xf numFmtId="176" fontId="46" fillId="0" borderId="28" xfId="0" applyNumberFormat="1" applyFont="1" applyFill="1" applyBorder="1" applyAlignment="1">
      <alignment vertical="center"/>
    </xf>
    <xf numFmtId="176" fontId="46" fillId="0" borderId="41" xfId="0" applyNumberFormat="1" applyFont="1" applyFill="1" applyBorder="1" applyAlignment="1">
      <alignment vertical="center"/>
    </xf>
    <xf numFmtId="176" fontId="29" fillId="0" borderId="28" xfId="0" applyNumberFormat="1" applyFont="1" applyFill="1" applyBorder="1" applyAlignment="1">
      <alignment vertical="center"/>
    </xf>
    <xf numFmtId="176" fontId="29" fillId="0" borderId="28" xfId="0" applyNumberFormat="1" applyFont="1" applyFill="1" applyBorder="1" applyAlignment="1">
      <alignment vertical="center" shrinkToFit="1"/>
    </xf>
    <xf numFmtId="176" fontId="46" fillId="0" borderId="41" xfId="0" applyNumberFormat="1" applyFont="1" applyFill="1" applyBorder="1" applyAlignment="1">
      <alignment vertical="center" shrinkToFit="1"/>
    </xf>
    <xf numFmtId="177" fontId="0" fillId="0" borderId="48" xfId="0" applyNumberFormat="1" applyFont="1" applyFill="1" applyBorder="1" applyAlignment="1">
      <alignment vertical="center"/>
    </xf>
    <xf numFmtId="176" fontId="29" fillId="0" borderId="22" xfId="49" applyNumberFormat="1" applyFont="1" applyFill="1" applyBorder="1" applyAlignment="1">
      <alignment vertical="center"/>
    </xf>
    <xf numFmtId="177" fontId="0" fillId="36" borderId="49" xfId="0" applyNumberFormat="1" applyFont="1" applyFill="1" applyBorder="1" applyAlignment="1">
      <alignment horizontal="center" vertical="center" shrinkToFit="1"/>
    </xf>
    <xf numFmtId="177" fontId="47" fillId="0" borderId="10" xfId="49" applyNumberFormat="1" applyFont="1" applyFill="1" applyBorder="1" applyAlignment="1">
      <alignment vertical="center"/>
    </xf>
    <xf numFmtId="177" fontId="48" fillId="0" borderId="10" xfId="43" applyNumberFormat="1" applyFont="1" applyFill="1" applyBorder="1" applyAlignment="1" applyProtection="1">
      <alignment vertical="center"/>
      <protection/>
    </xf>
    <xf numFmtId="202" fontId="0" fillId="0" borderId="39" xfId="0" applyNumberFormat="1" applyFont="1" applyFill="1" applyBorder="1" applyAlignment="1">
      <alignment vertical="center"/>
    </xf>
    <xf numFmtId="176" fontId="46" fillId="0" borderId="26" xfId="0" applyNumberFormat="1" applyFont="1" applyFill="1" applyBorder="1" applyAlignment="1">
      <alignment vertical="center"/>
    </xf>
    <xf numFmtId="176" fontId="46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9" fontId="46" fillId="0" borderId="2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6" fontId="46" fillId="0" borderId="39" xfId="0" applyNumberFormat="1" applyFont="1" applyFill="1" applyBorder="1" applyAlignment="1">
      <alignment vertical="center" shrinkToFit="1"/>
    </xf>
    <xf numFmtId="176" fontId="46" fillId="0" borderId="29" xfId="0" applyNumberFormat="1" applyFont="1" applyFill="1" applyBorder="1" applyAlignment="1">
      <alignment vertical="center" shrinkToFit="1"/>
    </xf>
    <xf numFmtId="176" fontId="46" fillId="0" borderId="27" xfId="0" applyNumberFormat="1" applyFont="1" applyFill="1" applyBorder="1" applyAlignment="1">
      <alignment vertical="center" shrinkToFit="1"/>
    </xf>
    <xf numFmtId="176" fontId="29" fillId="0" borderId="38" xfId="49" applyNumberFormat="1" applyFont="1" applyFill="1" applyBorder="1" applyAlignment="1">
      <alignment vertical="center"/>
    </xf>
    <xf numFmtId="177" fontId="0" fillId="0" borderId="38" xfId="0" applyNumberForma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horizontal="left" vertical="center" shrinkToFit="1"/>
    </xf>
    <xf numFmtId="0" fontId="46" fillId="0" borderId="10" xfId="0" applyFont="1" applyBorder="1" applyAlignment="1">
      <alignment vertical="center" shrinkToFit="1"/>
    </xf>
    <xf numFmtId="0" fontId="46" fillId="0" borderId="10" xfId="0" applyFont="1" applyFill="1" applyBorder="1" applyAlignment="1">
      <alignment vertical="center" shrinkToFit="1"/>
    </xf>
    <xf numFmtId="0" fontId="46" fillId="0" borderId="10" xfId="0" applyFont="1" applyFill="1" applyBorder="1" applyAlignment="1">
      <alignment horizontal="left" vertical="center" shrinkToFit="1"/>
    </xf>
    <xf numFmtId="0" fontId="46" fillId="0" borderId="10" xfId="0" applyFont="1" applyBorder="1" applyAlignment="1">
      <alignment horizontal="left" vertical="center" shrinkToFit="1"/>
    </xf>
    <xf numFmtId="0" fontId="46" fillId="0" borderId="11" xfId="0" applyFont="1" applyBorder="1" applyAlignment="1">
      <alignment horizontal="left" vertical="center" shrinkToFit="1"/>
    </xf>
    <xf numFmtId="0" fontId="46" fillId="0" borderId="10" xfId="61" applyFont="1" applyFill="1" applyBorder="1" applyAlignment="1">
      <alignment vertical="center" wrapText="1"/>
      <protection/>
    </xf>
    <xf numFmtId="0" fontId="46" fillId="0" borderId="10" xfId="0" applyFont="1" applyFill="1" applyBorder="1" applyAlignment="1">
      <alignment horizontal="left" vertical="center" wrapText="1" shrinkToFit="1"/>
    </xf>
    <xf numFmtId="0" fontId="46" fillId="0" borderId="10" xfId="0" applyFont="1" applyFill="1" applyBorder="1" applyAlignment="1">
      <alignment vertical="center" wrapText="1" shrinkToFit="1"/>
    </xf>
    <xf numFmtId="0" fontId="46" fillId="0" borderId="10" xfId="0" applyNumberFormat="1" applyFont="1" applyBorder="1" applyAlignment="1">
      <alignment vertical="center" shrinkToFit="1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 shrinkToFit="1"/>
    </xf>
    <xf numFmtId="0" fontId="46" fillId="0" borderId="0" xfId="0" applyFont="1" applyAlignment="1">
      <alignment horizontal="left" vertical="center" shrinkToFit="1"/>
    </xf>
    <xf numFmtId="176" fontId="6" fillId="34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6" fontId="6" fillId="33" borderId="17" xfId="0" applyNumberFormat="1" applyFont="1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5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shrinkToFit="1"/>
    </xf>
    <xf numFmtId="177" fontId="0" fillId="35" borderId="17" xfId="0" applyNumberFormat="1" applyFont="1" applyFill="1" applyBorder="1" applyAlignment="1">
      <alignment horizontal="center" vertical="center"/>
    </xf>
    <xf numFmtId="177" fontId="0" fillId="35" borderId="12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 shrinkToFit="1"/>
    </xf>
    <xf numFmtId="0" fontId="0" fillId="36" borderId="56" xfId="0" applyFont="1" applyFill="1" applyBorder="1" applyAlignment="1">
      <alignment horizontal="center" vertical="center" shrinkToFit="1"/>
    </xf>
    <xf numFmtId="0" fontId="0" fillId="36" borderId="57" xfId="0" applyFont="1" applyFill="1" applyBorder="1" applyAlignment="1">
      <alignment horizontal="center" vertical="center" shrinkToFit="1"/>
    </xf>
    <xf numFmtId="0" fontId="0" fillId="37" borderId="56" xfId="0" applyFont="1" applyFill="1" applyBorder="1" applyAlignment="1">
      <alignment horizontal="center" vertical="center" shrinkToFit="1"/>
    </xf>
    <xf numFmtId="0" fontId="0" fillId="37" borderId="57" xfId="0" applyFont="1" applyFill="1" applyBorder="1" applyAlignment="1">
      <alignment horizontal="center" vertical="center" shrinkToFit="1"/>
    </xf>
    <xf numFmtId="0" fontId="9" fillId="35" borderId="15" xfId="0" applyFont="1" applyFill="1" applyBorder="1" applyAlignment="1">
      <alignment horizontal="center" vertical="center" shrinkToFit="1"/>
    </xf>
    <xf numFmtId="0" fontId="9" fillId="35" borderId="52" xfId="0" applyFont="1" applyFill="1" applyBorder="1" applyAlignment="1">
      <alignment horizontal="center" vertical="center" shrinkToFit="1"/>
    </xf>
    <xf numFmtId="0" fontId="9" fillId="35" borderId="19" xfId="0" applyFont="1" applyFill="1" applyBorder="1" applyAlignment="1">
      <alignment horizontal="center" vertical="center" shrinkToFit="1"/>
    </xf>
    <xf numFmtId="177" fontId="0" fillId="35" borderId="17" xfId="0" applyNumberFormat="1" applyFont="1" applyFill="1" applyBorder="1" applyAlignment="1">
      <alignment horizontal="center" vertical="center"/>
    </xf>
    <xf numFmtId="177" fontId="0" fillId="35" borderId="14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"/>
  <sheetViews>
    <sheetView zoomScaleSheetLayoutView="100" zoomScalePageLayoutView="0" workbookViewId="0" topLeftCell="A1">
      <pane xSplit="1" ySplit="4" topLeftCell="B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26" sqref="C26"/>
    </sheetView>
  </sheetViews>
  <sheetFormatPr defaultColWidth="9.00390625" defaultRowHeight="13.5"/>
  <cols>
    <col min="1" max="4" width="10.625" style="0" customWidth="1"/>
    <col min="5" max="5" width="11.375" style="0" customWidth="1"/>
  </cols>
  <sheetData>
    <row r="1" ht="21">
      <c r="A1" s="6" t="s">
        <v>209</v>
      </c>
    </row>
    <row r="3" spans="1:5" ht="15" customHeight="1">
      <c r="A3" s="161" t="s">
        <v>4</v>
      </c>
      <c r="B3" s="163" t="s">
        <v>173</v>
      </c>
      <c r="C3" s="163" t="s">
        <v>174</v>
      </c>
      <c r="D3" s="163" t="s">
        <v>9</v>
      </c>
      <c r="E3" s="159" t="s">
        <v>15</v>
      </c>
    </row>
    <row r="4" spans="1:5" ht="36.75" customHeight="1">
      <c r="A4" s="162"/>
      <c r="B4" s="164"/>
      <c r="C4" s="164"/>
      <c r="D4" s="164"/>
      <c r="E4" s="160"/>
    </row>
    <row r="5" spans="1:5" ht="15.75" customHeight="1">
      <c r="A5" s="7" t="s">
        <v>21</v>
      </c>
      <c r="B5" s="9">
        <f>'就労Ａ型（雇用型）'!Q58</f>
        <v>65128.8810483871</v>
      </c>
      <c r="C5" s="9">
        <f>'就労Ａ型（非雇用型）'!Q62</f>
        <v>30183.873873873872</v>
      </c>
      <c r="D5" s="9">
        <f>'就労B型'!Q272</f>
        <v>13660.271326898703</v>
      </c>
      <c r="E5" s="14">
        <f>('就労Ａ型（雇用型）'!P58+'就労Ａ型（非雇用型）'!P62+'就労B型'!P272)/('就労Ａ型（雇用型）'!O58+'就労Ａ型（非雇用型）'!O62+'就労B型'!O272)</f>
        <v>21124.38431225631</v>
      </c>
    </row>
  </sheetData>
  <sheetProtection/>
  <mergeCells count="5">
    <mergeCell ref="E3:E4"/>
    <mergeCell ref="A3:A4"/>
    <mergeCell ref="B3:B4"/>
    <mergeCell ref="D3:D4"/>
    <mergeCell ref="C3:C4"/>
  </mergeCells>
  <printOptions horizontalCentered="1"/>
  <pageMargins left="0.3937007874015748" right="0.3937007874015748" top="2.362204724409449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"/>
  <sheetViews>
    <sheetView zoomScaleSheetLayoutView="100" zoomScalePageLayoutView="0" workbookViewId="0" topLeftCell="A1">
      <pane xSplit="1" ySplit="4" topLeftCell="B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2" sqref="A2"/>
    </sheetView>
  </sheetViews>
  <sheetFormatPr defaultColWidth="9.00390625" defaultRowHeight="13.5"/>
  <cols>
    <col min="1" max="4" width="10.625" style="0" customWidth="1"/>
    <col min="5" max="5" width="11.375" style="0" customWidth="1"/>
  </cols>
  <sheetData>
    <row r="1" ht="21">
      <c r="A1" s="6" t="s">
        <v>210</v>
      </c>
    </row>
    <row r="3" spans="1:5" ht="15" customHeight="1">
      <c r="A3" s="161" t="s">
        <v>4</v>
      </c>
      <c r="B3" s="163" t="s">
        <v>173</v>
      </c>
      <c r="C3" s="163" t="s">
        <v>174</v>
      </c>
      <c r="D3" s="163" t="s">
        <v>9</v>
      </c>
      <c r="E3" s="159" t="s">
        <v>15</v>
      </c>
    </row>
    <row r="4" spans="1:5" ht="36.75" customHeight="1">
      <c r="A4" s="162"/>
      <c r="B4" s="164"/>
      <c r="C4" s="164"/>
      <c r="D4" s="164"/>
      <c r="E4" s="160"/>
    </row>
    <row r="5" spans="1:5" ht="15.75" customHeight="1">
      <c r="A5" s="7" t="s">
        <v>21</v>
      </c>
      <c r="B5" s="9">
        <f>'就労Ａ型（雇用型）'!T58</f>
        <v>791.4624112233024</v>
      </c>
      <c r="C5" s="9">
        <f>'就労Ａ型（非雇用型）'!T62</f>
        <v>314.79289162490295</v>
      </c>
      <c r="D5" s="9">
        <f>'就労B型'!T272</f>
        <v>169.42220653692934</v>
      </c>
      <c r="E5" s="14">
        <f>('就労Ａ型（雇用型）'!S58+'就労Ａ型（非雇用型）'!S62+'就労B型'!S272)/('就労Ａ型（雇用型）'!R58+'就労Ａ型（非雇用型）'!R62+'就労B型'!R272)</f>
        <v>261.14275500185784</v>
      </c>
    </row>
  </sheetData>
  <sheetProtection/>
  <mergeCells count="5">
    <mergeCell ref="A3:A4"/>
    <mergeCell ref="B3:B4"/>
    <mergeCell ref="D3:D4"/>
    <mergeCell ref="E3:E4"/>
    <mergeCell ref="C3:C4"/>
  </mergeCells>
  <printOptions horizontalCentered="1"/>
  <pageMargins left="0.3937007874015748" right="0.3937007874015748" top="2.362204724409449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6"/>
  <sheetViews>
    <sheetView zoomScaleSheetLayoutView="100" zoomScalePageLayoutView="0" workbookViewId="0" topLeftCell="A1">
      <pane xSplit="1" ySplit="5" topLeftCell="B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E7" sqref="E7"/>
    </sheetView>
  </sheetViews>
  <sheetFormatPr defaultColWidth="9.00390625" defaultRowHeight="13.5"/>
  <cols>
    <col min="1" max="1" width="10.00390625" style="0" customWidth="1"/>
    <col min="2" max="20" width="7.875" style="0" customWidth="1"/>
  </cols>
  <sheetData>
    <row r="1" ht="21">
      <c r="A1" s="6" t="s">
        <v>14</v>
      </c>
    </row>
    <row r="3" spans="1:8" ht="15" customHeight="1">
      <c r="A3" s="175" t="s">
        <v>3</v>
      </c>
      <c r="B3" s="171" t="s">
        <v>8</v>
      </c>
      <c r="C3" s="172"/>
      <c r="D3" s="171" t="s">
        <v>9</v>
      </c>
      <c r="E3" s="172"/>
      <c r="F3" s="165" t="s">
        <v>12</v>
      </c>
      <c r="G3" s="166"/>
      <c r="H3" s="167"/>
    </row>
    <row r="4" spans="1:8" ht="30" customHeight="1">
      <c r="A4" s="176"/>
      <c r="B4" s="173"/>
      <c r="C4" s="174"/>
      <c r="D4" s="173"/>
      <c r="E4" s="174"/>
      <c r="F4" s="168"/>
      <c r="G4" s="169"/>
      <c r="H4" s="170"/>
    </row>
    <row r="5" spans="1:8" s="10" customFormat="1" ht="38.25" customHeight="1">
      <c r="A5" s="177"/>
      <c r="B5" s="11" t="s">
        <v>10</v>
      </c>
      <c r="C5" s="11" t="s">
        <v>11</v>
      </c>
      <c r="D5" s="11" t="s">
        <v>10</v>
      </c>
      <c r="E5" s="11" t="s">
        <v>11</v>
      </c>
      <c r="F5" s="12" t="s">
        <v>10</v>
      </c>
      <c r="G5" s="12" t="s">
        <v>11</v>
      </c>
      <c r="H5" s="12" t="s">
        <v>13</v>
      </c>
    </row>
    <row r="6" spans="1:8" ht="15.75" customHeight="1">
      <c r="A6" s="7" t="s">
        <v>21</v>
      </c>
      <c r="B6" s="131">
        <v>48</v>
      </c>
      <c r="C6" s="131">
        <v>48</v>
      </c>
      <c r="D6" s="131">
        <v>248</v>
      </c>
      <c r="E6" s="131">
        <v>249</v>
      </c>
      <c r="F6" s="132">
        <f>B6+D6</f>
        <v>296</v>
      </c>
      <c r="G6" s="132">
        <f>C6+E6</f>
        <v>297</v>
      </c>
      <c r="H6" s="13">
        <f>F6/G6</f>
        <v>0.9966329966329966</v>
      </c>
    </row>
  </sheetData>
  <sheetProtection/>
  <mergeCells count="4">
    <mergeCell ref="F3:H4"/>
    <mergeCell ref="B3:C4"/>
    <mergeCell ref="D3:E4"/>
    <mergeCell ref="A3:A5"/>
  </mergeCells>
  <printOptions horizontalCentered="1"/>
  <pageMargins left="0.3937007874015748" right="0.3937007874015748" top="2.362204724409449" bottom="0.5905511811023623" header="0.5118110236220472" footer="0.5118110236220472"/>
  <pageSetup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W219"/>
  <sheetViews>
    <sheetView view="pageBreakPreview" zoomScale="85" zoomScaleSheetLayoutView="85" zoomScalePageLayoutView="0" workbookViewId="0" topLeftCell="B1">
      <pane xSplit="3" ySplit="4" topLeftCell="Q4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V53" sqref="V53"/>
    </sheetView>
  </sheetViews>
  <sheetFormatPr defaultColWidth="9.00390625" defaultRowHeight="13.5"/>
  <cols>
    <col min="1" max="1" width="4.625" style="5" hidden="1" customWidth="1"/>
    <col min="2" max="2" width="8.375" style="4" customWidth="1"/>
    <col min="3" max="3" width="4.50390625" style="4" bestFit="1" customWidth="1"/>
    <col min="4" max="4" width="38.625" style="2" customWidth="1"/>
    <col min="5" max="5" width="9.25390625" style="8" bestFit="1" customWidth="1"/>
    <col min="6" max="6" width="6.75390625" style="15" customWidth="1"/>
    <col min="7" max="8" width="13.375" style="15" customWidth="1"/>
    <col min="9" max="9" width="13.375" style="3" customWidth="1"/>
    <col min="10" max="10" width="13.00390625" style="3" customWidth="1"/>
    <col min="11" max="11" width="12.25390625" style="3" customWidth="1"/>
    <col min="12" max="12" width="13.00390625" style="3" customWidth="1"/>
    <col min="13" max="13" width="3.125" style="3" customWidth="1"/>
    <col min="14" max="14" width="6.75390625" style="15" customWidth="1"/>
    <col min="15" max="16" width="13.375" style="15" customWidth="1"/>
    <col min="17" max="17" width="13.375" style="3" customWidth="1"/>
    <col min="18" max="18" width="13.00390625" style="3" customWidth="1"/>
    <col min="19" max="19" width="12.25390625" style="3" customWidth="1"/>
    <col min="20" max="20" width="13.00390625" style="3" customWidth="1"/>
    <col min="21" max="21" width="7.625" style="1" customWidth="1"/>
    <col min="22" max="22" width="9.00390625" style="1" customWidth="1"/>
    <col min="23" max="23" width="11.625" style="1" customWidth="1"/>
    <col min="24" max="16384" width="9.00390625" style="1" customWidth="1"/>
  </cols>
  <sheetData>
    <row r="1" spans="1:20" s="4" customFormat="1" ht="13.5" customHeight="1">
      <c r="A1" s="18"/>
      <c r="D1" s="19"/>
      <c r="E1" s="27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1"/>
      <c r="R1" s="21"/>
      <c r="S1" s="21"/>
      <c r="T1" s="21"/>
    </row>
    <row r="2" spans="1:23" s="4" customFormat="1" ht="16.5" customHeight="1" thickBot="1">
      <c r="A2" s="178"/>
      <c r="B2" s="181"/>
      <c r="C2" s="181" t="s">
        <v>18</v>
      </c>
      <c r="D2" s="182"/>
      <c r="E2" s="198" t="s">
        <v>175</v>
      </c>
      <c r="F2" s="192" t="s">
        <v>172</v>
      </c>
      <c r="G2" s="193"/>
      <c r="H2" s="193"/>
      <c r="I2" s="193"/>
      <c r="J2" s="193"/>
      <c r="K2" s="193"/>
      <c r="L2" s="194"/>
      <c r="M2" s="17"/>
      <c r="N2" s="192" t="s">
        <v>211</v>
      </c>
      <c r="O2" s="193"/>
      <c r="P2" s="193"/>
      <c r="Q2" s="193"/>
      <c r="R2" s="193"/>
      <c r="S2" s="193"/>
      <c r="T2" s="194"/>
      <c r="U2" s="195" t="s">
        <v>7</v>
      </c>
      <c r="V2" s="195" t="s">
        <v>1</v>
      </c>
      <c r="W2" s="184" t="s">
        <v>19</v>
      </c>
    </row>
    <row r="3" spans="1:23" s="4" customFormat="1" ht="16.5" customHeight="1">
      <c r="A3" s="179"/>
      <c r="B3" s="181"/>
      <c r="C3" s="183"/>
      <c r="D3" s="182"/>
      <c r="E3" s="198"/>
      <c r="F3" s="26"/>
      <c r="G3" s="187" t="s">
        <v>17</v>
      </c>
      <c r="H3" s="188"/>
      <c r="I3" s="189"/>
      <c r="J3" s="190" t="s">
        <v>16</v>
      </c>
      <c r="K3" s="190"/>
      <c r="L3" s="191"/>
      <c r="M3" s="31"/>
      <c r="N3" s="26"/>
      <c r="O3" s="187" t="s">
        <v>17</v>
      </c>
      <c r="P3" s="188"/>
      <c r="Q3" s="189"/>
      <c r="R3" s="190" t="s">
        <v>16</v>
      </c>
      <c r="S3" s="190"/>
      <c r="T3" s="191"/>
      <c r="U3" s="196"/>
      <c r="V3" s="185"/>
      <c r="W3" s="185"/>
    </row>
    <row r="4" spans="1:23" s="18" customFormat="1" ht="16.5" customHeight="1" thickBot="1">
      <c r="A4" s="180"/>
      <c r="B4" s="181"/>
      <c r="C4" s="182"/>
      <c r="D4" s="182"/>
      <c r="E4" s="198"/>
      <c r="F4" s="40" t="s">
        <v>2</v>
      </c>
      <c r="G4" s="130" t="s">
        <v>0</v>
      </c>
      <c r="H4" s="42" t="s">
        <v>6</v>
      </c>
      <c r="I4" s="43" t="s">
        <v>5</v>
      </c>
      <c r="J4" s="44" t="s">
        <v>0</v>
      </c>
      <c r="K4" s="45" t="s">
        <v>6</v>
      </c>
      <c r="L4" s="46" t="s">
        <v>5</v>
      </c>
      <c r="M4" s="31"/>
      <c r="N4" s="40" t="s">
        <v>2</v>
      </c>
      <c r="O4" s="130" t="s">
        <v>0</v>
      </c>
      <c r="P4" s="42" t="s">
        <v>6</v>
      </c>
      <c r="Q4" s="43" t="s">
        <v>5</v>
      </c>
      <c r="R4" s="44" t="s">
        <v>0</v>
      </c>
      <c r="S4" s="45" t="s">
        <v>6</v>
      </c>
      <c r="T4" s="46" t="s">
        <v>5</v>
      </c>
      <c r="U4" s="197"/>
      <c r="V4" s="186"/>
      <c r="W4" s="186"/>
    </row>
    <row r="5" spans="1:23" s="4" customFormat="1" ht="27" customHeight="1" thickTop="1">
      <c r="A5" s="16"/>
      <c r="B5" s="33" t="s">
        <v>259</v>
      </c>
      <c r="C5" s="34">
        <v>1</v>
      </c>
      <c r="D5" s="35" t="s">
        <v>22</v>
      </c>
      <c r="E5" s="91">
        <v>4</v>
      </c>
      <c r="F5" s="119">
        <v>20</v>
      </c>
      <c r="G5" s="114">
        <v>205</v>
      </c>
      <c r="H5" s="129">
        <v>12083649</v>
      </c>
      <c r="I5" s="50">
        <f>IF(AND(G5&gt;0,H5&gt;0),H5/G5,0)</f>
        <v>58944.62926829268</v>
      </c>
      <c r="J5" s="51">
        <v>24641.5</v>
      </c>
      <c r="K5" s="52">
        <v>12083649</v>
      </c>
      <c r="L5" s="53">
        <f>IF(AND(J5&gt;0,K5&gt;0),K5/J5,0)</f>
        <v>490.37798023659275</v>
      </c>
      <c r="M5" s="32"/>
      <c r="N5" s="119">
        <v>20</v>
      </c>
      <c r="O5" s="114">
        <v>218</v>
      </c>
      <c r="P5" s="129">
        <v>12261185</v>
      </c>
      <c r="Q5" s="53">
        <f>IF(AND(O5&gt;0,P5&gt;0),P5/O5,0)</f>
        <v>56243.96788990826</v>
      </c>
      <c r="R5" s="51">
        <v>25936</v>
      </c>
      <c r="S5" s="52">
        <v>12261185</v>
      </c>
      <c r="T5" s="53">
        <f>IF(AND(R5&gt;0,S5&gt;0),S5/R5,0)</f>
        <v>472.7477251696484</v>
      </c>
      <c r="U5" s="54"/>
      <c r="V5" s="55"/>
      <c r="W5" s="55"/>
    </row>
    <row r="6" spans="1:23" s="4" customFormat="1" ht="27" customHeight="1">
      <c r="A6" s="16"/>
      <c r="B6" s="33" t="s">
        <v>21</v>
      </c>
      <c r="C6" s="34">
        <v>2</v>
      </c>
      <c r="D6" s="35" t="s">
        <v>23</v>
      </c>
      <c r="E6" s="92">
        <v>4</v>
      </c>
      <c r="F6" s="121">
        <v>17</v>
      </c>
      <c r="G6" s="111">
        <v>204</v>
      </c>
      <c r="H6" s="104">
        <v>6670926</v>
      </c>
      <c r="I6" s="59">
        <f aca="true" t="shared" si="0" ref="I6:I44">IF(AND(G6&gt;0,H6&gt;0),H6/G6,0)</f>
        <v>32700.617647058825</v>
      </c>
      <c r="J6" s="60">
        <v>30607</v>
      </c>
      <c r="K6" s="61">
        <v>6670926</v>
      </c>
      <c r="L6" s="62">
        <f aca="true" t="shared" si="1" ref="L6:L44">IF(AND(J6&gt;0,K6&gt;0),K6/J6,0)</f>
        <v>217.95425882967947</v>
      </c>
      <c r="M6" s="32"/>
      <c r="N6" s="121">
        <v>17</v>
      </c>
      <c r="O6" s="111">
        <v>191</v>
      </c>
      <c r="P6" s="104">
        <v>3763501</v>
      </c>
      <c r="Q6" s="62">
        <f aca="true" t="shared" si="2" ref="Q6:Q54">IF(AND(O6&gt;0,P6&gt;0),P6/O6,0)</f>
        <v>19704.193717277485</v>
      </c>
      <c r="R6" s="60">
        <v>25653</v>
      </c>
      <c r="S6" s="61">
        <v>3763501</v>
      </c>
      <c r="T6" s="62">
        <f aca="true" t="shared" si="3" ref="T6:T54">IF(AND(R6&gt;0,S6&gt;0),S6/R6,0)</f>
        <v>146.70802635169375</v>
      </c>
      <c r="U6" s="63"/>
      <c r="V6" s="64"/>
      <c r="W6" s="64"/>
    </row>
    <row r="7" spans="1:23" s="4" customFormat="1" ht="27" customHeight="1">
      <c r="A7" s="16"/>
      <c r="B7" s="33" t="s">
        <v>259</v>
      </c>
      <c r="C7" s="34">
        <v>3</v>
      </c>
      <c r="D7" s="35" t="s">
        <v>24</v>
      </c>
      <c r="E7" s="92">
        <v>5</v>
      </c>
      <c r="F7" s="122">
        <v>20</v>
      </c>
      <c r="G7" s="112">
        <v>281</v>
      </c>
      <c r="H7" s="104">
        <v>17833204</v>
      </c>
      <c r="I7" s="59">
        <f t="shared" si="0"/>
        <v>63463.359430604985</v>
      </c>
      <c r="J7" s="60">
        <v>21120</v>
      </c>
      <c r="K7" s="61">
        <v>17833204</v>
      </c>
      <c r="L7" s="62">
        <f t="shared" si="1"/>
        <v>844.3751893939394</v>
      </c>
      <c r="M7" s="32"/>
      <c r="N7" s="122">
        <v>20</v>
      </c>
      <c r="O7" s="112">
        <v>232</v>
      </c>
      <c r="P7" s="104">
        <v>16070005</v>
      </c>
      <c r="Q7" s="62">
        <f t="shared" si="2"/>
        <v>69267.26293103448</v>
      </c>
      <c r="R7" s="60">
        <v>18771</v>
      </c>
      <c r="S7" s="61">
        <v>16070005</v>
      </c>
      <c r="T7" s="62">
        <f t="shared" si="3"/>
        <v>856.108092269991</v>
      </c>
      <c r="U7" s="63"/>
      <c r="V7" s="64"/>
      <c r="W7" s="64"/>
    </row>
    <row r="8" spans="1:23" s="4" customFormat="1" ht="27" customHeight="1">
      <c r="A8" s="16"/>
      <c r="B8" s="33" t="s">
        <v>21</v>
      </c>
      <c r="C8" s="34">
        <v>4</v>
      </c>
      <c r="D8" s="36" t="s">
        <v>260</v>
      </c>
      <c r="E8" s="92">
        <v>2</v>
      </c>
      <c r="F8" s="139">
        <v>21</v>
      </c>
      <c r="G8" s="140">
        <v>143</v>
      </c>
      <c r="H8" s="141">
        <v>8440367</v>
      </c>
      <c r="I8" s="59">
        <f t="shared" si="0"/>
        <v>59023.545454545456</v>
      </c>
      <c r="J8" s="60">
        <v>9778</v>
      </c>
      <c r="K8" s="61">
        <v>8440367</v>
      </c>
      <c r="L8" s="62">
        <f t="shared" si="1"/>
        <v>863.1997340969524</v>
      </c>
      <c r="M8" s="32"/>
      <c r="N8" s="139"/>
      <c r="O8" s="140"/>
      <c r="P8" s="141"/>
      <c r="Q8" s="62">
        <f t="shared" si="2"/>
        <v>0</v>
      </c>
      <c r="R8" s="60"/>
      <c r="S8" s="61"/>
      <c r="T8" s="62">
        <f t="shared" si="3"/>
        <v>0</v>
      </c>
      <c r="U8" s="63"/>
      <c r="V8" s="65" t="s">
        <v>263</v>
      </c>
      <c r="W8" s="65" t="s">
        <v>264</v>
      </c>
    </row>
    <row r="9" spans="1:23" s="4" customFormat="1" ht="27" customHeight="1">
      <c r="A9" s="16"/>
      <c r="B9" s="33" t="s">
        <v>259</v>
      </c>
      <c r="C9" s="34">
        <v>5</v>
      </c>
      <c r="D9" s="36" t="s">
        <v>25</v>
      </c>
      <c r="E9" s="93">
        <v>4</v>
      </c>
      <c r="F9" s="123">
        <v>20</v>
      </c>
      <c r="G9" s="112">
        <v>456</v>
      </c>
      <c r="H9" s="105">
        <v>36627000</v>
      </c>
      <c r="I9" s="59">
        <f t="shared" si="0"/>
        <v>80322.36842105263</v>
      </c>
      <c r="J9" s="60">
        <v>37794</v>
      </c>
      <c r="K9" s="61">
        <v>36627000</v>
      </c>
      <c r="L9" s="62">
        <f t="shared" si="1"/>
        <v>969.1220828702968</v>
      </c>
      <c r="M9" s="32"/>
      <c r="N9" s="123">
        <v>20</v>
      </c>
      <c r="O9" s="112">
        <v>433</v>
      </c>
      <c r="P9" s="105">
        <v>29891730</v>
      </c>
      <c r="Q9" s="62">
        <f t="shared" si="2"/>
        <v>69034.01847575058</v>
      </c>
      <c r="R9" s="60">
        <v>37098</v>
      </c>
      <c r="S9" s="61">
        <v>29891730</v>
      </c>
      <c r="T9" s="62">
        <f t="shared" si="3"/>
        <v>805.750444767912</v>
      </c>
      <c r="U9" s="63"/>
      <c r="V9" s="64"/>
      <c r="W9" s="64"/>
    </row>
    <row r="10" spans="1:23" s="4" customFormat="1" ht="27" customHeight="1">
      <c r="A10" s="16"/>
      <c r="B10" s="33" t="s">
        <v>21</v>
      </c>
      <c r="C10" s="34">
        <v>6</v>
      </c>
      <c r="D10" s="36" t="s">
        <v>26</v>
      </c>
      <c r="E10" s="92">
        <v>4</v>
      </c>
      <c r="F10" s="121">
        <v>20</v>
      </c>
      <c r="G10" s="113">
        <v>285</v>
      </c>
      <c r="H10" s="104">
        <v>20301386</v>
      </c>
      <c r="I10" s="59">
        <f t="shared" si="0"/>
        <v>71232.93333333333</v>
      </c>
      <c r="J10" s="60">
        <v>25440</v>
      </c>
      <c r="K10" s="61">
        <v>20301386</v>
      </c>
      <c r="L10" s="62">
        <f t="shared" si="1"/>
        <v>798.0104559748428</v>
      </c>
      <c r="M10" s="32"/>
      <c r="N10" s="121">
        <v>20</v>
      </c>
      <c r="O10" s="113">
        <v>314</v>
      </c>
      <c r="P10" s="104">
        <v>28770087</v>
      </c>
      <c r="Q10" s="62">
        <f t="shared" si="2"/>
        <v>91624.48089171975</v>
      </c>
      <c r="R10" s="60">
        <v>27500</v>
      </c>
      <c r="S10" s="61">
        <v>28770087</v>
      </c>
      <c r="T10" s="62">
        <f t="shared" si="3"/>
        <v>1046.1849818181818</v>
      </c>
      <c r="U10" s="63"/>
      <c r="V10" s="64"/>
      <c r="W10" s="64"/>
    </row>
    <row r="11" spans="1:23" s="4" customFormat="1" ht="27" customHeight="1">
      <c r="A11" s="16"/>
      <c r="B11" s="33" t="s">
        <v>259</v>
      </c>
      <c r="C11" s="34">
        <v>7</v>
      </c>
      <c r="D11" s="36" t="s">
        <v>27</v>
      </c>
      <c r="E11" s="92">
        <v>4</v>
      </c>
      <c r="F11" s="123">
        <v>20</v>
      </c>
      <c r="G11" s="112">
        <v>335</v>
      </c>
      <c r="H11" s="104">
        <v>21433585</v>
      </c>
      <c r="I11" s="59">
        <f t="shared" si="0"/>
        <v>63980.850746268654</v>
      </c>
      <c r="J11" s="60">
        <v>27075.5</v>
      </c>
      <c r="K11" s="61">
        <v>21433585</v>
      </c>
      <c r="L11" s="62">
        <f t="shared" si="1"/>
        <v>791.6228693837602</v>
      </c>
      <c r="M11" s="32"/>
      <c r="N11" s="123">
        <v>20</v>
      </c>
      <c r="O11" s="112">
        <v>335</v>
      </c>
      <c r="P11" s="104">
        <v>22911954</v>
      </c>
      <c r="Q11" s="62">
        <f t="shared" si="2"/>
        <v>68393.89253731343</v>
      </c>
      <c r="R11" s="60">
        <v>28360</v>
      </c>
      <c r="S11" s="61">
        <v>22911954</v>
      </c>
      <c r="T11" s="62">
        <f t="shared" si="3"/>
        <v>807.89682651622</v>
      </c>
      <c r="U11" s="63"/>
      <c r="V11" s="64"/>
      <c r="W11" s="64"/>
    </row>
    <row r="12" spans="1:23" s="4" customFormat="1" ht="27" customHeight="1">
      <c r="A12" s="16"/>
      <c r="B12" s="33" t="s">
        <v>21</v>
      </c>
      <c r="C12" s="34">
        <v>8</v>
      </c>
      <c r="D12" s="36" t="s">
        <v>28</v>
      </c>
      <c r="E12" s="92">
        <v>4</v>
      </c>
      <c r="F12" s="123">
        <v>15</v>
      </c>
      <c r="G12" s="112">
        <v>172</v>
      </c>
      <c r="H12" s="104">
        <v>14162781</v>
      </c>
      <c r="I12" s="59">
        <f t="shared" si="0"/>
        <v>82341.75</v>
      </c>
      <c r="J12" s="60">
        <v>16464</v>
      </c>
      <c r="K12" s="61">
        <v>14162781</v>
      </c>
      <c r="L12" s="62">
        <f t="shared" si="1"/>
        <v>860.22722303207</v>
      </c>
      <c r="M12" s="32"/>
      <c r="N12" s="123">
        <v>15</v>
      </c>
      <c r="O12" s="112">
        <v>169</v>
      </c>
      <c r="P12" s="104">
        <v>14804130</v>
      </c>
      <c r="Q12" s="62">
        <f t="shared" si="2"/>
        <v>87598.4023668639</v>
      </c>
      <c r="R12" s="60">
        <v>16856</v>
      </c>
      <c r="S12" s="61">
        <v>14804130</v>
      </c>
      <c r="T12" s="62">
        <f t="shared" si="3"/>
        <v>878.2706454674893</v>
      </c>
      <c r="U12" s="63"/>
      <c r="V12" s="64"/>
      <c r="W12" s="64"/>
    </row>
    <row r="13" spans="1:23" s="4" customFormat="1" ht="27" customHeight="1">
      <c r="A13" s="16"/>
      <c r="B13" s="33" t="s">
        <v>259</v>
      </c>
      <c r="C13" s="34">
        <v>9</v>
      </c>
      <c r="D13" s="36" t="s">
        <v>29</v>
      </c>
      <c r="E13" s="92">
        <v>4</v>
      </c>
      <c r="F13" s="123">
        <v>20</v>
      </c>
      <c r="G13" s="112">
        <v>206</v>
      </c>
      <c r="H13" s="104">
        <v>10267844</v>
      </c>
      <c r="I13" s="59">
        <f t="shared" si="0"/>
        <v>49843.90291262136</v>
      </c>
      <c r="J13" s="60">
        <v>12989</v>
      </c>
      <c r="K13" s="61">
        <v>10267844</v>
      </c>
      <c r="L13" s="62">
        <f t="shared" si="1"/>
        <v>790.5030410347217</v>
      </c>
      <c r="M13" s="32"/>
      <c r="N13" s="123">
        <v>20</v>
      </c>
      <c r="O13" s="112">
        <v>192</v>
      </c>
      <c r="P13" s="104">
        <v>10010716</v>
      </c>
      <c r="Q13" s="62">
        <f t="shared" si="2"/>
        <v>52139.145833333336</v>
      </c>
      <c r="R13" s="60">
        <v>12360</v>
      </c>
      <c r="S13" s="61">
        <v>10010716</v>
      </c>
      <c r="T13" s="62">
        <f t="shared" si="3"/>
        <v>809.9284789644013</v>
      </c>
      <c r="U13" s="63"/>
      <c r="V13" s="64"/>
      <c r="W13" s="64"/>
    </row>
    <row r="14" spans="1:23" s="4" customFormat="1" ht="27" customHeight="1">
      <c r="A14" s="16"/>
      <c r="B14" s="33" t="s">
        <v>21</v>
      </c>
      <c r="C14" s="34">
        <v>10</v>
      </c>
      <c r="D14" s="36" t="s">
        <v>30</v>
      </c>
      <c r="E14" s="94">
        <v>5</v>
      </c>
      <c r="F14" s="124">
        <v>20</v>
      </c>
      <c r="G14" s="114">
        <v>257</v>
      </c>
      <c r="H14" s="103">
        <v>20816480</v>
      </c>
      <c r="I14" s="59">
        <f t="shared" si="0"/>
        <v>80997.9766536965</v>
      </c>
      <c r="J14" s="60">
        <v>22257.6</v>
      </c>
      <c r="K14" s="61">
        <v>20816480</v>
      </c>
      <c r="L14" s="62">
        <f t="shared" si="1"/>
        <v>935.2526777370427</v>
      </c>
      <c r="M14" s="32"/>
      <c r="N14" s="124">
        <v>20</v>
      </c>
      <c r="O14" s="114">
        <v>303</v>
      </c>
      <c r="P14" s="103">
        <v>21996960</v>
      </c>
      <c r="Q14" s="62">
        <f t="shared" si="2"/>
        <v>72597.22772277228</v>
      </c>
      <c r="R14" s="60">
        <v>23467.75</v>
      </c>
      <c r="S14" s="61">
        <v>21996960</v>
      </c>
      <c r="T14" s="62">
        <f t="shared" si="3"/>
        <v>937.327183049078</v>
      </c>
      <c r="U14" s="63"/>
      <c r="V14" s="64"/>
      <c r="W14" s="64"/>
    </row>
    <row r="15" spans="1:23" s="4" customFormat="1" ht="27" customHeight="1">
      <c r="A15" s="16"/>
      <c r="B15" s="33" t="s">
        <v>259</v>
      </c>
      <c r="C15" s="34">
        <v>11</v>
      </c>
      <c r="D15" s="36" t="s">
        <v>31</v>
      </c>
      <c r="E15" s="95">
        <v>5</v>
      </c>
      <c r="F15" s="124">
        <v>20</v>
      </c>
      <c r="G15" s="114">
        <v>454</v>
      </c>
      <c r="H15" s="103">
        <v>30201210</v>
      </c>
      <c r="I15" s="102">
        <f t="shared" si="0"/>
        <v>66522.48898678414</v>
      </c>
      <c r="J15" s="60">
        <v>37628</v>
      </c>
      <c r="K15" s="61">
        <v>30201210</v>
      </c>
      <c r="L15" s="62">
        <f t="shared" si="1"/>
        <v>802.6259700223238</v>
      </c>
      <c r="M15" s="32"/>
      <c r="N15" s="124">
        <v>20</v>
      </c>
      <c r="O15" s="114">
        <v>304</v>
      </c>
      <c r="P15" s="103">
        <v>20163959</v>
      </c>
      <c r="Q15" s="62">
        <f t="shared" si="2"/>
        <v>66328.8125</v>
      </c>
      <c r="R15" s="60">
        <v>24680.4</v>
      </c>
      <c r="S15" s="61">
        <v>20163959</v>
      </c>
      <c r="T15" s="62">
        <f t="shared" si="3"/>
        <v>817.0029253982917</v>
      </c>
      <c r="U15" s="63"/>
      <c r="V15" s="64"/>
      <c r="W15" s="64"/>
    </row>
    <row r="16" spans="1:23" s="4" customFormat="1" ht="27" customHeight="1">
      <c r="A16" s="16"/>
      <c r="B16" s="33" t="s">
        <v>21</v>
      </c>
      <c r="C16" s="34">
        <v>12</v>
      </c>
      <c r="D16" s="35" t="s">
        <v>32</v>
      </c>
      <c r="E16" s="91">
        <v>2</v>
      </c>
      <c r="F16" s="124">
        <v>20</v>
      </c>
      <c r="G16" s="114">
        <v>360</v>
      </c>
      <c r="H16" s="103">
        <v>28916052</v>
      </c>
      <c r="I16" s="59">
        <f t="shared" si="0"/>
        <v>80322.36666666667</v>
      </c>
      <c r="J16" s="60">
        <v>29837</v>
      </c>
      <c r="K16" s="61">
        <v>28916052</v>
      </c>
      <c r="L16" s="62">
        <f t="shared" si="1"/>
        <v>969.1340282199953</v>
      </c>
      <c r="M16" s="32"/>
      <c r="N16" s="124">
        <v>20</v>
      </c>
      <c r="O16" s="114">
        <v>396</v>
      </c>
      <c r="P16" s="103">
        <v>25305783</v>
      </c>
      <c r="Q16" s="62">
        <f t="shared" si="2"/>
        <v>63903.492424242424</v>
      </c>
      <c r="R16" s="60">
        <v>31398.6</v>
      </c>
      <c r="S16" s="61">
        <v>25305783</v>
      </c>
      <c r="T16" s="62">
        <f t="shared" si="3"/>
        <v>805.9525902428771</v>
      </c>
      <c r="U16" s="63"/>
      <c r="V16" s="64"/>
      <c r="W16" s="64"/>
    </row>
    <row r="17" spans="1:23" s="4" customFormat="1" ht="27" customHeight="1">
      <c r="A17" s="16"/>
      <c r="B17" s="33" t="s">
        <v>259</v>
      </c>
      <c r="C17" s="34">
        <v>13</v>
      </c>
      <c r="D17" s="37" t="s">
        <v>33</v>
      </c>
      <c r="E17" s="92">
        <v>4</v>
      </c>
      <c r="F17" s="124">
        <v>10</v>
      </c>
      <c r="G17" s="114">
        <v>48</v>
      </c>
      <c r="H17" s="103">
        <v>4201145</v>
      </c>
      <c r="I17" s="59">
        <f t="shared" si="0"/>
        <v>87523.85416666667</v>
      </c>
      <c r="J17" s="60">
        <v>5250</v>
      </c>
      <c r="K17" s="61">
        <v>4201145</v>
      </c>
      <c r="L17" s="62">
        <f t="shared" si="1"/>
        <v>800.2180952380952</v>
      </c>
      <c r="M17" s="32"/>
      <c r="N17" s="124">
        <v>10</v>
      </c>
      <c r="O17" s="114">
        <v>48</v>
      </c>
      <c r="P17" s="103">
        <v>4984020</v>
      </c>
      <c r="Q17" s="62">
        <f t="shared" si="2"/>
        <v>103833.75</v>
      </c>
      <c r="R17" s="60">
        <v>6148</v>
      </c>
      <c r="S17" s="61">
        <v>4984020</v>
      </c>
      <c r="T17" s="62">
        <f t="shared" si="3"/>
        <v>810.6733897202342</v>
      </c>
      <c r="U17" s="63"/>
      <c r="V17" s="64"/>
      <c r="W17" s="64"/>
    </row>
    <row r="18" spans="1:23" s="4" customFormat="1" ht="27" customHeight="1">
      <c r="A18" s="16"/>
      <c r="B18" s="33" t="s">
        <v>21</v>
      </c>
      <c r="C18" s="34">
        <v>14</v>
      </c>
      <c r="D18" s="38" t="s">
        <v>34</v>
      </c>
      <c r="E18" s="92">
        <v>4</v>
      </c>
      <c r="F18" s="123">
        <v>20</v>
      </c>
      <c r="G18" s="112">
        <v>233</v>
      </c>
      <c r="H18" s="104">
        <v>11816935</v>
      </c>
      <c r="I18" s="59">
        <f t="shared" si="0"/>
        <v>50716.459227467814</v>
      </c>
      <c r="J18" s="60">
        <v>19446</v>
      </c>
      <c r="K18" s="61">
        <v>11816935</v>
      </c>
      <c r="L18" s="62">
        <f t="shared" si="1"/>
        <v>607.6794713565772</v>
      </c>
      <c r="M18" s="32"/>
      <c r="N18" s="123">
        <v>20</v>
      </c>
      <c r="O18" s="112">
        <v>192</v>
      </c>
      <c r="P18" s="104">
        <v>9967339</v>
      </c>
      <c r="Q18" s="62">
        <f t="shared" si="2"/>
        <v>51913.223958333336</v>
      </c>
      <c r="R18" s="60">
        <v>17280</v>
      </c>
      <c r="S18" s="61">
        <v>9967339</v>
      </c>
      <c r="T18" s="62">
        <f t="shared" si="3"/>
        <v>576.813599537037</v>
      </c>
      <c r="U18" s="63"/>
      <c r="V18" s="64"/>
      <c r="W18" s="64"/>
    </row>
    <row r="19" spans="1:23" s="4" customFormat="1" ht="27" customHeight="1">
      <c r="A19" s="16"/>
      <c r="B19" s="33" t="s">
        <v>259</v>
      </c>
      <c r="C19" s="34">
        <v>15</v>
      </c>
      <c r="D19" s="38" t="s">
        <v>35</v>
      </c>
      <c r="E19" s="92">
        <v>4</v>
      </c>
      <c r="F19" s="123">
        <v>10</v>
      </c>
      <c r="G19" s="112">
        <v>73</v>
      </c>
      <c r="H19" s="104">
        <v>6142689</v>
      </c>
      <c r="I19" s="59">
        <f t="shared" si="0"/>
        <v>84146.42465753424</v>
      </c>
      <c r="J19" s="60">
        <v>7830</v>
      </c>
      <c r="K19" s="61">
        <v>6142689</v>
      </c>
      <c r="L19" s="62">
        <f t="shared" si="1"/>
        <v>784.5068965517241</v>
      </c>
      <c r="M19" s="32"/>
      <c r="N19" s="123">
        <v>10</v>
      </c>
      <c r="O19" s="112">
        <v>122</v>
      </c>
      <c r="P19" s="104">
        <v>11276590</v>
      </c>
      <c r="Q19" s="62">
        <f t="shared" si="2"/>
        <v>92431.0655737705</v>
      </c>
      <c r="R19" s="60">
        <v>13952</v>
      </c>
      <c r="S19" s="61">
        <v>11276590</v>
      </c>
      <c r="T19" s="62">
        <f t="shared" si="3"/>
        <v>808.2418291284404</v>
      </c>
      <c r="U19" s="63"/>
      <c r="V19" s="64"/>
      <c r="W19" s="64"/>
    </row>
    <row r="20" spans="1:23" s="4" customFormat="1" ht="27" customHeight="1">
      <c r="A20" s="16"/>
      <c r="B20" s="33" t="s">
        <v>21</v>
      </c>
      <c r="C20" s="34">
        <v>16</v>
      </c>
      <c r="D20" s="38" t="s">
        <v>36</v>
      </c>
      <c r="E20" s="92">
        <v>5</v>
      </c>
      <c r="F20" s="123">
        <v>25</v>
      </c>
      <c r="G20" s="112">
        <v>186</v>
      </c>
      <c r="H20" s="104">
        <v>13470706</v>
      </c>
      <c r="I20" s="59">
        <f t="shared" si="0"/>
        <v>72423.15053763441</v>
      </c>
      <c r="J20" s="60">
        <v>15773.5</v>
      </c>
      <c r="K20" s="61">
        <v>13470706</v>
      </c>
      <c r="L20" s="62">
        <f t="shared" si="1"/>
        <v>854.0086854534504</v>
      </c>
      <c r="M20" s="32"/>
      <c r="N20" s="123">
        <v>25</v>
      </c>
      <c r="O20" s="112">
        <v>250</v>
      </c>
      <c r="P20" s="104">
        <v>18675391</v>
      </c>
      <c r="Q20" s="62">
        <f t="shared" si="2"/>
        <v>74701.564</v>
      </c>
      <c r="R20" s="60">
        <v>20593</v>
      </c>
      <c r="S20" s="61">
        <v>18675391</v>
      </c>
      <c r="T20" s="62">
        <f t="shared" si="3"/>
        <v>906.8805419317243</v>
      </c>
      <c r="U20" s="63"/>
      <c r="V20" s="64"/>
      <c r="W20" s="64"/>
    </row>
    <row r="21" spans="1:23" s="4" customFormat="1" ht="27" customHeight="1">
      <c r="A21" s="16"/>
      <c r="B21" s="33" t="s">
        <v>259</v>
      </c>
      <c r="C21" s="34">
        <v>17</v>
      </c>
      <c r="D21" s="38" t="s">
        <v>37</v>
      </c>
      <c r="E21" s="92">
        <v>5</v>
      </c>
      <c r="F21" s="125">
        <v>20</v>
      </c>
      <c r="G21" s="115">
        <v>314</v>
      </c>
      <c r="H21" s="104">
        <v>16681876</v>
      </c>
      <c r="I21" s="59">
        <f t="shared" si="0"/>
        <v>53126.99363057325</v>
      </c>
      <c r="J21" s="60">
        <v>20754.85</v>
      </c>
      <c r="K21" s="61">
        <v>16681876</v>
      </c>
      <c r="L21" s="62">
        <f t="shared" si="1"/>
        <v>803.7579650057698</v>
      </c>
      <c r="M21" s="32"/>
      <c r="N21" s="125">
        <v>20</v>
      </c>
      <c r="O21" s="115">
        <v>366</v>
      </c>
      <c r="P21" s="104">
        <v>20340685</v>
      </c>
      <c r="Q21" s="62">
        <f t="shared" si="2"/>
        <v>55575.64207650273</v>
      </c>
      <c r="R21" s="60">
        <v>25052.76</v>
      </c>
      <c r="S21" s="61">
        <v>20340685</v>
      </c>
      <c r="T21" s="62">
        <f t="shared" si="3"/>
        <v>811.9139368277189</v>
      </c>
      <c r="U21" s="63"/>
      <c r="V21" s="64"/>
      <c r="W21" s="64"/>
    </row>
    <row r="22" spans="1:23" s="4" customFormat="1" ht="27" customHeight="1">
      <c r="A22" s="16"/>
      <c r="B22" s="33" t="s">
        <v>21</v>
      </c>
      <c r="C22" s="34">
        <v>18</v>
      </c>
      <c r="D22" s="38" t="s">
        <v>38</v>
      </c>
      <c r="E22" s="92">
        <v>2</v>
      </c>
      <c r="F22" s="123">
        <v>20</v>
      </c>
      <c r="G22" s="112">
        <v>288</v>
      </c>
      <c r="H22" s="104">
        <v>16113567</v>
      </c>
      <c r="I22" s="102">
        <f t="shared" si="0"/>
        <v>55949.885416666664</v>
      </c>
      <c r="J22" s="60">
        <v>20837</v>
      </c>
      <c r="K22" s="61">
        <v>16113567</v>
      </c>
      <c r="L22" s="62">
        <f t="shared" si="1"/>
        <v>773.3151125401929</v>
      </c>
      <c r="M22" s="32"/>
      <c r="N22" s="123">
        <v>20</v>
      </c>
      <c r="O22" s="112">
        <v>278</v>
      </c>
      <c r="P22" s="104">
        <v>19204507</v>
      </c>
      <c r="Q22" s="62">
        <f t="shared" si="2"/>
        <v>69080.96043165468</v>
      </c>
      <c r="R22" s="60">
        <v>23887.75</v>
      </c>
      <c r="S22" s="61">
        <v>19204507</v>
      </c>
      <c r="T22" s="62">
        <f t="shared" si="3"/>
        <v>803.9479230986593</v>
      </c>
      <c r="U22" s="63"/>
      <c r="V22" s="64"/>
      <c r="W22" s="64"/>
    </row>
    <row r="23" spans="1:23" s="4" customFormat="1" ht="27" customHeight="1">
      <c r="A23" s="16"/>
      <c r="B23" s="33" t="s">
        <v>259</v>
      </c>
      <c r="C23" s="34">
        <v>19</v>
      </c>
      <c r="D23" s="38" t="s">
        <v>39</v>
      </c>
      <c r="E23" s="93">
        <v>5</v>
      </c>
      <c r="F23" s="123">
        <v>37</v>
      </c>
      <c r="G23" s="112">
        <v>354</v>
      </c>
      <c r="H23" s="104">
        <v>21389141</v>
      </c>
      <c r="I23" s="59">
        <f t="shared" si="0"/>
        <v>60421.30225988701</v>
      </c>
      <c r="J23" s="60">
        <v>28060</v>
      </c>
      <c r="K23" s="61">
        <v>21389141</v>
      </c>
      <c r="L23" s="62">
        <f t="shared" si="1"/>
        <v>762.2644689950107</v>
      </c>
      <c r="M23" s="32"/>
      <c r="N23" s="123">
        <v>37</v>
      </c>
      <c r="O23" s="112">
        <v>590</v>
      </c>
      <c r="P23" s="104">
        <v>32077337</v>
      </c>
      <c r="Q23" s="62">
        <f t="shared" si="2"/>
        <v>54368.36779661017</v>
      </c>
      <c r="R23" s="60">
        <v>39252</v>
      </c>
      <c r="S23" s="61">
        <v>32077337</v>
      </c>
      <c r="T23" s="62">
        <f t="shared" si="3"/>
        <v>817.2153520839703</v>
      </c>
      <c r="U23" s="63"/>
      <c r="V23" s="64"/>
      <c r="W23" s="64"/>
    </row>
    <row r="24" spans="1:23" s="4" customFormat="1" ht="27" customHeight="1">
      <c r="A24" s="16"/>
      <c r="B24" s="33" t="s">
        <v>21</v>
      </c>
      <c r="C24" s="34">
        <v>20</v>
      </c>
      <c r="D24" s="39" t="s">
        <v>144</v>
      </c>
      <c r="E24" s="96">
        <v>4</v>
      </c>
      <c r="F24" s="126">
        <v>15</v>
      </c>
      <c r="G24" s="116">
        <v>54</v>
      </c>
      <c r="H24" s="109">
        <v>3143425</v>
      </c>
      <c r="I24" s="59">
        <f t="shared" si="0"/>
        <v>58211.57407407407</v>
      </c>
      <c r="J24" s="60">
        <v>3990</v>
      </c>
      <c r="K24" s="61">
        <v>3143425</v>
      </c>
      <c r="L24" s="62">
        <f t="shared" si="1"/>
        <v>787.8258145363409</v>
      </c>
      <c r="M24" s="32"/>
      <c r="N24" s="126">
        <v>10</v>
      </c>
      <c r="O24" s="116">
        <v>70</v>
      </c>
      <c r="P24" s="109">
        <v>4153708</v>
      </c>
      <c r="Q24" s="62">
        <f t="shared" si="2"/>
        <v>59338.68571428571</v>
      </c>
      <c r="R24" s="60">
        <v>5122</v>
      </c>
      <c r="S24" s="61">
        <v>4153708</v>
      </c>
      <c r="T24" s="62">
        <f t="shared" si="3"/>
        <v>810.9543147208121</v>
      </c>
      <c r="U24" s="63"/>
      <c r="V24" s="64"/>
      <c r="W24" s="65"/>
    </row>
    <row r="25" spans="1:23" s="4" customFormat="1" ht="27" customHeight="1">
      <c r="A25" s="16"/>
      <c r="B25" s="33" t="s">
        <v>259</v>
      </c>
      <c r="C25" s="34">
        <v>21</v>
      </c>
      <c r="D25" s="24" t="s">
        <v>145</v>
      </c>
      <c r="E25" s="92">
        <v>4</v>
      </c>
      <c r="F25" s="125">
        <v>10</v>
      </c>
      <c r="G25" s="115">
        <v>106</v>
      </c>
      <c r="H25" s="104">
        <v>5962440</v>
      </c>
      <c r="I25" s="59">
        <f t="shared" si="0"/>
        <v>56249.43396226415</v>
      </c>
      <c r="J25" s="60">
        <v>3567.5</v>
      </c>
      <c r="K25" s="61">
        <v>5962440</v>
      </c>
      <c r="L25" s="62">
        <f t="shared" si="1"/>
        <v>1671.3216538192012</v>
      </c>
      <c r="M25" s="32"/>
      <c r="N25" s="125">
        <v>10</v>
      </c>
      <c r="O25" s="115">
        <v>82</v>
      </c>
      <c r="P25" s="104">
        <v>6623095</v>
      </c>
      <c r="Q25" s="62">
        <f t="shared" si="2"/>
        <v>80769.4512195122</v>
      </c>
      <c r="R25" s="60">
        <v>7158</v>
      </c>
      <c r="S25" s="61">
        <v>6623095</v>
      </c>
      <c r="T25" s="62">
        <f t="shared" si="3"/>
        <v>925.2717239452361</v>
      </c>
      <c r="U25" s="66"/>
      <c r="V25" s="64"/>
      <c r="W25" s="64"/>
    </row>
    <row r="26" spans="1:23" s="4" customFormat="1" ht="27" customHeight="1">
      <c r="A26" s="16"/>
      <c r="B26" s="33" t="s">
        <v>21</v>
      </c>
      <c r="C26" s="34">
        <v>22</v>
      </c>
      <c r="D26" s="24" t="s">
        <v>146</v>
      </c>
      <c r="E26" s="92">
        <v>4</v>
      </c>
      <c r="F26" s="123">
        <v>10</v>
      </c>
      <c r="G26" s="112">
        <v>116</v>
      </c>
      <c r="H26" s="104">
        <v>7342368</v>
      </c>
      <c r="I26" s="59">
        <f t="shared" si="0"/>
        <v>63296.275862068964</v>
      </c>
      <c r="J26" s="60">
        <v>9178</v>
      </c>
      <c r="K26" s="61">
        <v>7342368</v>
      </c>
      <c r="L26" s="62">
        <f t="shared" si="1"/>
        <v>799.9965134016126</v>
      </c>
      <c r="M26" s="32"/>
      <c r="N26" s="123">
        <v>10</v>
      </c>
      <c r="O26" s="112">
        <v>120</v>
      </c>
      <c r="P26" s="104">
        <v>7889621</v>
      </c>
      <c r="Q26" s="62">
        <f t="shared" si="2"/>
        <v>65746.84166666666</v>
      </c>
      <c r="R26" s="60">
        <v>9343.5</v>
      </c>
      <c r="S26" s="61">
        <v>7889621</v>
      </c>
      <c r="T26" s="62">
        <f t="shared" si="3"/>
        <v>844.3967464012416</v>
      </c>
      <c r="U26" s="66"/>
      <c r="V26" s="64"/>
      <c r="W26" s="64"/>
    </row>
    <row r="27" spans="1:23" s="4" customFormat="1" ht="27" customHeight="1">
      <c r="A27" s="16"/>
      <c r="B27" s="33" t="s">
        <v>259</v>
      </c>
      <c r="C27" s="34">
        <v>23</v>
      </c>
      <c r="D27" s="24" t="s">
        <v>147</v>
      </c>
      <c r="E27" s="92">
        <v>4</v>
      </c>
      <c r="F27" s="123">
        <v>20</v>
      </c>
      <c r="G27" s="112">
        <v>196</v>
      </c>
      <c r="H27" s="104">
        <v>11712285</v>
      </c>
      <c r="I27" s="59">
        <f t="shared" si="0"/>
        <v>59756.55612244898</v>
      </c>
      <c r="J27" s="60">
        <v>14784.5</v>
      </c>
      <c r="K27" s="61">
        <v>11712285</v>
      </c>
      <c r="L27" s="62">
        <f t="shared" si="1"/>
        <v>792.2002773174609</v>
      </c>
      <c r="M27" s="32"/>
      <c r="N27" s="123">
        <v>20</v>
      </c>
      <c r="O27" s="112">
        <v>253</v>
      </c>
      <c r="P27" s="104">
        <v>16306430</v>
      </c>
      <c r="Q27" s="62">
        <f t="shared" si="2"/>
        <v>64452.292490118576</v>
      </c>
      <c r="R27" s="60">
        <v>20120</v>
      </c>
      <c r="S27" s="61">
        <v>16306430</v>
      </c>
      <c r="T27" s="62">
        <f t="shared" si="3"/>
        <v>810.4587475149106</v>
      </c>
      <c r="U27" s="66"/>
      <c r="V27" s="64"/>
      <c r="W27" s="64"/>
    </row>
    <row r="28" spans="1:23" s="4" customFormat="1" ht="27" customHeight="1">
      <c r="A28" s="16"/>
      <c r="B28" s="33" t="s">
        <v>21</v>
      </c>
      <c r="C28" s="34">
        <v>24</v>
      </c>
      <c r="D28" s="25" t="s">
        <v>148</v>
      </c>
      <c r="E28" s="92">
        <v>4</v>
      </c>
      <c r="F28" s="123">
        <v>20</v>
      </c>
      <c r="G28" s="112">
        <v>339</v>
      </c>
      <c r="H28" s="104">
        <v>19755031</v>
      </c>
      <c r="I28" s="59">
        <f t="shared" si="0"/>
        <v>58274.42772861357</v>
      </c>
      <c r="J28" s="60">
        <v>25029</v>
      </c>
      <c r="K28" s="61">
        <v>19755031</v>
      </c>
      <c r="L28" s="62">
        <f t="shared" si="1"/>
        <v>789.2856686243957</v>
      </c>
      <c r="M28" s="32"/>
      <c r="N28" s="123">
        <v>20</v>
      </c>
      <c r="O28" s="112">
        <v>393</v>
      </c>
      <c r="P28" s="104">
        <v>26643333</v>
      </c>
      <c r="Q28" s="62">
        <f t="shared" si="2"/>
        <v>67794.74045801527</v>
      </c>
      <c r="R28" s="60">
        <v>32451.25</v>
      </c>
      <c r="S28" s="61">
        <v>26643333</v>
      </c>
      <c r="T28" s="62">
        <f t="shared" si="3"/>
        <v>821.0264011401717</v>
      </c>
      <c r="U28" s="66"/>
      <c r="V28" s="64"/>
      <c r="W28" s="64"/>
    </row>
    <row r="29" spans="1:23" s="4" customFormat="1" ht="27" customHeight="1">
      <c r="A29" s="16"/>
      <c r="B29" s="33" t="s">
        <v>259</v>
      </c>
      <c r="C29" s="34">
        <v>25</v>
      </c>
      <c r="D29" s="24" t="s">
        <v>149</v>
      </c>
      <c r="E29" s="97">
        <v>4</v>
      </c>
      <c r="F29" s="121">
        <v>20</v>
      </c>
      <c r="G29" s="111">
        <v>285</v>
      </c>
      <c r="H29" s="105">
        <v>12956589</v>
      </c>
      <c r="I29" s="59">
        <f t="shared" si="0"/>
        <v>45461.71578947368</v>
      </c>
      <c r="J29" s="60">
        <v>21223</v>
      </c>
      <c r="K29" s="61">
        <v>12956589</v>
      </c>
      <c r="L29" s="62">
        <f t="shared" si="1"/>
        <v>610.4975262686708</v>
      </c>
      <c r="M29" s="32"/>
      <c r="N29" s="121">
        <v>20</v>
      </c>
      <c r="O29" s="111">
        <v>116</v>
      </c>
      <c r="P29" s="105">
        <v>7624649</v>
      </c>
      <c r="Q29" s="62">
        <f t="shared" si="2"/>
        <v>65729.7327586207</v>
      </c>
      <c r="R29" s="60">
        <v>9589.5</v>
      </c>
      <c r="S29" s="61">
        <v>7624649</v>
      </c>
      <c r="T29" s="62">
        <f t="shared" si="3"/>
        <v>795.1039157411752</v>
      </c>
      <c r="U29" s="66"/>
      <c r="V29" s="64"/>
      <c r="W29" s="64"/>
    </row>
    <row r="30" spans="1:23" s="4" customFormat="1" ht="27" customHeight="1">
      <c r="A30" s="16"/>
      <c r="B30" s="33" t="s">
        <v>21</v>
      </c>
      <c r="C30" s="34">
        <v>26</v>
      </c>
      <c r="D30" s="24" t="s">
        <v>150</v>
      </c>
      <c r="E30" s="92">
        <v>4</v>
      </c>
      <c r="F30" s="122">
        <v>20</v>
      </c>
      <c r="G30" s="113">
        <v>182</v>
      </c>
      <c r="H30" s="104">
        <v>10522432</v>
      </c>
      <c r="I30" s="59">
        <f t="shared" si="0"/>
        <v>57815.56043956044</v>
      </c>
      <c r="J30" s="60">
        <v>14764.5</v>
      </c>
      <c r="K30" s="61">
        <v>10522432</v>
      </c>
      <c r="L30" s="62">
        <f t="shared" si="1"/>
        <v>712.6846151241152</v>
      </c>
      <c r="M30" s="32"/>
      <c r="N30" s="122">
        <v>20</v>
      </c>
      <c r="O30" s="113">
        <v>236</v>
      </c>
      <c r="P30" s="104">
        <v>16247350</v>
      </c>
      <c r="Q30" s="62">
        <f t="shared" si="2"/>
        <v>68844.70338983051</v>
      </c>
      <c r="R30" s="60">
        <v>24424.100000000002</v>
      </c>
      <c r="S30" s="61">
        <v>16247350</v>
      </c>
      <c r="T30" s="62">
        <f t="shared" si="3"/>
        <v>665.2179609484075</v>
      </c>
      <c r="U30" s="66"/>
      <c r="V30" s="64"/>
      <c r="W30" s="64"/>
    </row>
    <row r="31" spans="1:23" s="4" customFormat="1" ht="27" customHeight="1">
      <c r="A31" s="16"/>
      <c r="B31" s="33" t="s">
        <v>259</v>
      </c>
      <c r="C31" s="34">
        <v>27</v>
      </c>
      <c r="D31" s="33" t="s">
        <v>261</v>
      </c>
      <c r="E31" s="92">
        <v>6</v>
      </c>
      <c r="F31" s="122">
        <v>10</v>
      </c>
      <c r="G31" s="112">
        <v>38</v>
      </c>
      <c r="H31" s="142">
        <v>2558672</v>
      </c>
      <c r="I31" s="59">
        <f t="shared" si="0"/>
        <v>67333.47368421052</v>
      </c>
      <c r="J31" s="85">
        <v>2523</v>
      </c>
      <c r="K31" s="86">
        <v>2558672</v>
      </c>
      <c r="L31" s="62">
        <f t="shared" si="1"/>
        <v>1014.1387237415775</v>
      </c>
      <c r="M31" s="32"/>
      <c r="N31" s="122"/>
      <c r="O31" s="112"/>
      <c r="P31" s="142"/>
      <c r="Q31" s="62">
        <f t="shared" si="2"/>
        <v>0</v>
      </c>
      <c r="R31" s="85"/>
      <c r="S31" s="86"/>
      <c r="T31" s="62">
        <f t="shared" si="3"/>
        <v>0</v>
      </c>
      <c r="U31" s="88"/>
      <c r="V31" s="143" t="s">
        <v>189</v>
      </c>
      <c r="W31" s="143" t="s">
        <v>262</v>
      </c>
    </row>
    <row r="32" spans="1:23" s="4" customFormat="1" ht="27" customHeight="1">
      <c r="A32" s="16"/>
      <c r="B32" s="33" t="s">
        <v>21</v>
      </c>
      <c r="C32" s="34">
        <v>28</v>
      </c>
      <c r="D32" s="33" t="s">
        <v>176</v>
      </c>
      <c r="E32" s="92">
        <v>4</v>
      </c>
      <c r="F32" s="122">
        <v>12</v>
      </c>
      <c r="G32" s="113">
        <v>109</v>
      </c>
      <c r="H32" s="104">
        <v>12114460</v>
      </c>
      <c r="I32" s="59">
        <f t="shared" si="0"/>
        <v>111141.83486238532</v>
      </c>
      <c r="J32" s="85">
        <v>14794</v>
      </c>
      <c r="K32" s="86">
        <v>12114460</v>
      </c>
      <c r="L32" s="62">
        <f t="shared" si="1"/>
        <v>818.8765715830742</v>
      </c>
      <c r="M32" s="32"/>
      <c r="N32" s="122">
        <v>12</v>
      </c>
      <c r="O32" s="113">
        <v>120</v>
      </c>
      <c r="P32" s="104">
        <v>12422151</v>
      </c>
      <c r="Q32" s="62">
        <f t="shared" si="2"/>
        <v>103517.925</v>
      </c>
      <c r="R32" s="85">
        <v>14580</v>
      </c>
      <c r="S32" s="86">
        <v>12422151</v>
      </c>
      <c r="T32" s="62">
        <f t="shared" si="3"/>
        <v>851.9993827160494</v>
      </c>
      <c r="U32" s="88"/>
      <c r="V32" s="89"/>
      <c r="W32" s="89"/>
    </row>
    <row r="33" spans="1:23" s="4" customFormat="1" ht="27" customHeight="1">
      <c r="A33" s="16"/>
      <c r="B33" s="33" t="s">
        <v>259</v>
      </c>
      <c r="C33" s="34">
        <v>29</v>
      </c>
      <c r="D33" s="33" t="s">
        <v>177</v>
      </c>
      <c r="E33" s="92">
        <v>4</v>
      </c>
      <c r="F33" s="137">
        <v>20</v>
      </c>
      <c r="G33" s="110">
        <v>230</v>
      </c>
      <c r="H33" s="108">
        <v>13620330</v>
      </c>
      <c r="I33" s="59">
        <f t="shared" si="0"/>
        <v>59218.82608695652</v>
      </c>
      <c r="J33" s="85">
        <v>17059.75</v>
      </c>
      <c r="K33" s="86">
        <v>13620330</v>
      </c>
      <c r="L33" s="62">
        <f t="shared" si="1"/>
        <v>798.389777106933</v>
      </c>
      <c r="M33" s="32"/>
      <c r="N33" s="120">
        <v>20</v>
      </c>
      <c r="O33" s="110">
        <v>415</v>
      </c>
      <c r="P33" s="108">
        <v>26937368</v>
      </c>
      <c r="Q33" s="62">
        <f t="shared" si="2"/>
        <v>64909.32048192771</v>
      </c>
      <c r="R33" s="85">
        <v>33105</v>
      </c>
      <c r="S33" s="86">
        <v>26937368</v>
      </c>
      <c r="T33" s="62">
        <f t="shared" si="3"/>
        <v>813.694849720586</v>
      </c>
      <c r="U33" s="88"/>
      <c r="V33" s="89"/>
      <c r="W33" s="89"/>
    </row>
    <row r="34" spans="1:23" s="4" customFormat="1" ht="27" customHeight="1">
      <c r="A34" s="16"/>
      <c r="B34" s="33" t="s">
        <v>21</v>
      </c>
      <c r="C34" s="34">
        <v>30</v>
      </c>
      <c r="D34" s="33" t="s">
        <v>178</v>
      </c>
      <c r="E34" s="92">
        <v>4</v>
      </c>
      <c r="F34" s="124">
        <v>20</v>
      </c>
      <c r="G34" s="114">
        <v>238</v>
      </c>
      <c r="H34" s="103">
        <v>14600000</v>
      </c>
      <c r="I34" s="59">
        <f t="shared" si="0"/>
        <v>61344.53781512605</v>
      </c>
      <c r="J34" s="85">
        <v>18257</v>
      </c>
      <c r="K34" s="86">
        <v>14600000</v>
      </c>
      <c r="L34" s="62">
        <f t="shared" si="1"/>
        <v>799.693268335433</v>
      </c>
      <c r="M34" s="32"/>
      <c r="N34" s="124">
        <v>20</v>
      </c>
      <c r="O34" s="114">
        <v>383</v>
      </c>
      <c r="P34" s="103">
        <v>26720897</v>
      </c>
      <c r="Q34" s="62">
        <f t="shared" si="2"/>
        <v>69767.35509138381</v>
      </c>
      <c r="R34" s="85">
        <v>32999</v>
      </c>
      <c r="S34" s="86">
        <v>26720897</v>
      </c>
      <c r="T34" s="62">
        <f t="shared" si="3"/>
        <v>809.7486893542228</v>
      </c>
      <c r="U34" s="88"/>
      <c r="V34" s="89"/>
      <c r="W34" s="89"/>
    </row>
    <row r="35" spans="1:23" s="4" customFormat="1" ht="27" customHeight="1">
      <c r="A35" s="16"/>
      <c r="B35" s="33" t="s">
        <v>259</v>
      </c>
      <c r="C35" s="34">
        <v>31</v>
      </c>
      <c r="D35" s="33" t="s">
        <v>179</v>
      </c>
      <c r="E35" s="92">
        <v>5</v>
      </c>
      <c r="F35" s="124">
        <v>20</v>
      </c>
      <c r="G35" s="114">
        <v>209</v>
      </c>
      <c r="H35" s="103">
        <v>11777855</v>
      </c>
      <c r="I35" s="59">
        <f t="shared" si="0"/>
        <v>56353.37320574163</v>
      </c>
      <c r="J35" s="85">
        <v>14011</v>
      </c>
      <c r="K35" s="86">
        <v>11777855</v>
      </c>
      <c r="L35" s="62">
        <f t="shared" si="1"/>
        <v>840.6148740275498</v>
      </c>
      <c r="M35" s="32"/>
      <c r="N35" s="124">
        <v>20</v>
      </c>
      <c r="O35" s="114">
        <v>311</v>
      </c>
      <c r="P35" s="103">
        <v>20401490</v>
      </c>
      <c r="Q35" s="62">
        <f t="shared" si="2"/>
        <v>65599.64630225081</v>
      </c>
      <c r="R35" s="85">
        <v>24308</v>
      </c>
      <c r="S35" s="86">
        <v>20401490</v>
      </c>
      <c r="T35" s="62">
        <f t="shared" si="3"/>
        <v>839.2911798584828</v>
      </c>
      <c r="U35" s="88"/>
      <c r="V35" s="89"/>
      <c r="W35" s="89"/>
    </row>
    <row r="36" spans="1:23" s="4" customFormat="1" ht="27" customHeight="1">
      <c r="A36" s="16"/>
      <c r="B36" s="33" t="s">
        <v>21</v>
      </c>
      <c r="C36" s="34">
        <v>32</v>
      </c>
      <c r="D36" s="33" t="s">
        <v>180</v>
      </c>
      <c r="E36" s="98">
        <v>2</v>
      </c>
      <c r="F36" s="124">
        <v>20</v>
      </c>
      <c r="G36" s="114">
        <v>169</v>
      </c>
      <c r="H36" s="103">
        <v>8344634</v>
      </c>
      <c r="I36" s="59">
        <f t="shared" si="0"/>
        <v>49376.5325443787</v>
      </c>
      <c r="J36" s="85">
        <v>10457</v>
      </c>
      <c r="K36" s="86">
        <v>8344634</v>
      </c>
      <c r="L36" s="62">
        <f t="shared" si="1"/>
        <v>797.9950272544706</v>
      </c>
      <c r="M36" s="32"/>
      <c r="N36" s="124">
        <v>20</v>
      </c>
      <c r="O36" s="114">
        <v>360</v>
      </c>
      <c r="P36" s="103">
        <v>20000000</v>
      </c>
      <c r="Q36" s="62">
        <f t="shared" si="2"/>
        <v>55555.555555555555</v>
      </c>
      <c r="R36" s="85">
        <v>24900</v>
      </c>
      <c r="S36" s="86">
        <v>20000000</v>
      </c>
      <c r="T36" s="62">
        <f t="shared" si="3"/>
        <v>803.2128514056225</v>
      </c>
      <c r="U36" s="88"/>
      <c r="V36" s="89"/>
      <c r="W36" s="89"/>
    </row>
    <row r="37" spans="1:23" s="4" customFormat="1" ht="27" customHeight="1">
      <c r="A37" s="16"/>
      <c r="B37" s="33" t="s">
        <v>259</v>
      </c>
      <c r="C37" s="34">
        <v>33</v>
      </c>
      <c r="D37" s="33" t="s">
        <v>181</v>
      </c>
      <c r="E37" s="93">
        <v>4</v>
      </c>
      <c r="F37" s="124">
        <v>20</v>
      </c>
      <c r="G37" s="114">
        <v>111</v>
      </c>
      <c r="H37" s="103">
        <v>6717531</v>
      </c>
      <c r="I37" s="59">
        <f t="shared" si="0"/>
        <v>60518.2972972973</v>
      </c>
      <c r="J37" s="85">
        <v>8424</v>
      </c>
      <c r="K37" s="86">
        <v>6717531</v>
      </c>
      <c r="L37" s="62">
        <f t="shared" si="1"/>
        <v>797.4277065527066</v>
      </c>
      <c r="M37" s="32"/>
      <c r="N37" s="124">
        <v>20</v>
      </c>
      <c r="O37" s="114">
        <v>353</v>
      </c>
      <c r="P37" s="103">
        <v>23576164</v>
      </c>
      <c r="Q37" s="62">
        <f t="shared" si="2"/>
        <v>66788</v>
      </c>
      <c r="R37" s="85">
        <v>29149</v>
      </c>
      <c r="S37" s="86">
        <v>23576164</v>
      </c>
      <c r="T37" s="62">
        <f t="shared" si="3"/>
        <v>808.8155339805825</v>
      </c>
      <c r="U37" s="88"/>
      <c r="V37" s="89"/>
      <c r="W37" s="89"/>
    </row>
    <row r="38" spans="1:23" s="4" customFormat="1" ht="27" customHeight="1">
      <c r="A38" s="16"/>
      <c r="B38" s="33" t="s">
        <v>21</v>
      </c>
      <c r="C38" s="34">
        <v>34</v>
      </c>
      <c r="D38" s="90" t="s">
        <v>182</v>
      </c>
      <c r="E38" s="92">
        <v>4</v>
      </c>
      <c r="F38" s="127">
        <v>20</v>
      </c>
      <c r="G38" s="117">
        <v>39</v>
      </c>
      <c r="H38" s="107">
        <v>2373580</v>
      </c>
      <c r="I38" s="59">
        <f t="shared" si="0"/>
        <v>60861.02564102564</v>
      </c>
      <c r="J38" s="85">
        <v>2965</v>
      </c>
      <c r="K38" s="86">
        <v>2373580</v>
      </c>
      <c r="L38" s="62">
        <f t="shared" si="1"/>
        <v>800.5328836424958</v>
      </c>
      <c r="M38" s="32"/>
      <c r="N38" s="127">
        <v>20</v>
      </c>
      <c r="O38" s="117">
        <v>373</v>
      </c>
      <c r="P38" s="107">
        <v>23584063</v>
      </c>
      <c r="Q38" s="62">
        <f t="shared" si="2"/>
        <v>63228.0509383378</v>
      </c>
      <c r="R38" s="85">
        <v>28787.65</v>
      </c>
      <c r="S38" s="86">
        <v>23584063</v>
      </c>
      <c r="T38" s="62">
        <f t="shared" si="3"/>
        <v>819.2423834526263</v>
      </c>
      <c r="U38" s="88"/>
      <c r="V38" s="89"/>
      <c r="W38" s="89"/>
    </row>
    <row r="39" spans="1:23" s="4" customFormat="1" ht="27" customHeight="1">
      <c r="A39" s="16"/>
      <c r="B39" s="33" t="s">
        <v>259</v>
      </c>
      <c r="C39" s="34">
        <v>35</v>
      </c>
      <c r="D39" s="33" t="s">
        <v>183</v>
      </c>
      <c r="E39" s="92">
        <v>4</v>
      </c>
      <c r="F39" s="124">
        <v>20</v>
      </c>
      <c r="G39" s="114">
        <v>38</v>
      </c>
      <c r="H39" s="103">
        <v>1753400</v>
      </c>
      <c r="I39" s="59">
        <f t="shared" si="0"/>
        <v>46142.10526315789</v>
      </c>
      <c r="J39" s="85">
        <v>2191.75</v>
      </c>
      <c r="K39" s="86">
        <v>1753400</v>
      </c>
      <c r="L39" s="62">
        <f t="shared" si="1"/>
        <v>800</v>
      </c>
      <c r="M39" s="32"/>
      <c r="N39" s="124">
        <v>20</v>
      </c>
      <c r="O39" s="114">
        <v>264</v>
      </c>
      <c r="P39" s="103">
        <v>15606151</v>
      </c>
      <c r="Q39" s="62">
        <f t="shared" si="2"/>
        <v>59114.208333333336</v>
      </c>
      <c r="R39" s="85">
        <v>19266</v>
      </c>
      <c r="S39" s="86">
        <v>15606151</v>
      </c>
      <c r="T39" s="62">
        <f t="shared" si="3"/>
        <v>810.0358662929514</v>
      </c>
      <c r="U39" s="88"/>
      <c r="V39" s="89"/>
      <c r="W39" s="89"/>
    </row>
    <row r="40" spans="1:23" s="4" customFormat="1" ht="27" customHeight="1">
      <c r="A40" s="16"/>
      <c r="B40" s="33" t="s">
        <v>21</v>
      </c>
      <c r="C40" s="34">
        <v>36</v>
      </c>
      <c r="D40" s="33" t="s">
        <v>184</v>
      </c>
      <c r="E40" s="92">
        <v>6</v>
      </c>
      <c r="F40" s="124">
        <v>10</v>
      </c>
      <c r="G40" s="114">
        <v>20</v>
      </c>
      <c r="H40" s="103">
        <v>1576050</v>
      </c>
      <c r="I40" s="59">
        <f t="shared" si="0"/>
        <v>78802.5</v>
      </c>
      <c r="J40" s="85">
        <v>1975</v>
      </c>
      <c r="K40" s="86">
        <v>1576050</v>
      </c>
      <c r="L40" s="62">
        <f t="shared" si="1"/>
        <v>798</v>
      </c>
      <c r="M40" s="32"/>
      <c r="N40" s="124">
        <v>10</v>
      </c>
      <c r="O40" s="114">
        <v>60</v>
      </c>
      <c r="P40" s="103">
        <v>5162057</v>
      </c>
      <c r="Q40" s="62">
        <f t="shared" si="2"/>
        <v>86034.28333333334</v>
      </c>
      <c r="R40" s="85">
        <v>6370</v>
      </c>
      <c r="S40" s="86">
        <v>5162057</v>
      </c>
      <c r="T40" s="62">
        <f t="shared" si="3"/>
        <v>810.3700156985872</v>
      </c>
      <c r="U40" s="88"/>
      <c r="V40" s="89"/>
      <c r="W40" s="89"/>
    </row>
    <row r="41" spans="1:23" s="4" customFormat="1" ht="27" customHeight="1">
      <c r="A41" s="16"/>
      <c r="B41" s="33" t="s">
        <v>259</v>
      </c>
      <c r="C41" s="34">
        <v>37</v>
      </c>
      <c r="D41" s="33" t="s">
        <v>185</v>
      </c>
      <c r="E41" s="92">
        <v>4</v>
      </c>
      <c r="F41" s="124">
        <v>20</v>
      </c>
      <c r="G41" s="114">
        <v>45</v>
      </c>
      <c r="H41" s="103">
        <v>2004576</v>
      </c>
      <c r="I41" s="59">
        <f t="shared" si="0"/>
        <v>44546.13333333333</v>
      </c>
      <c r="J41" s="85">
        <v>2512</v>
      </c>
      <c r="K41" s="86">
        <v>2004576</v>
      </c>
      <c r="L41" s="62">
        <f t="shared" si="1"/>
        <v>798</v>
      </c>
      <c r="M41" s="32"/>
      <c r="N41" s="124">
        <v>20</v>
      </c>
      <c r="O41" s="114">
        <v>276</v>
      </c>
      <c r="P41" s="103">
        <v>20124344</v>
      </c>
      <c r="Q41" s="62">
        <f t="shared" si="2"/>
        <v>72914.28985507246</v>
      </c>
      <c r="R41" s="85">
        <v>24632</v>
      </c>
      <c r="S41" s="86">
        <v>20124344</v>
      </c>
      <c r="T41" s="62">
        <f t="shared" si="3"/>
        <v>817</v>
      </c>
      <c r="U41" s="88"/>
      <c r="V41" s="89"/>
      <c r="W41" s="89"/>
    </row>
    <row r="42" spans="1:23" s="4" customFormat="1" ht="27" customHeight="1">
      <c r="A42" s="16"/>
      <c r="B42" s="33" t="s">
        <v>21</v>
      </c>
      <c r="C42" s="34">
        <v>38</v>
      </c>
      <c r="D42" s="33" t="s">
        <v>186</v>
      </c>
      <c r="E42" s="92">
        <v>4</v>
      </c>
      <c r="F42" s="124">
        <v>20</v>
      </c>
      <c r="G42" s="114">
        <v>18</v>
      </c>
      <c r="H42" s="103">
        <v>953794</v>
      </c>
      <c r="I42" s="102">
        <f t="shared" si="0"/>
        <v>52988.555555555555</v>
      </c>
      <c r="J42" s="85">
        <v>1195</v>
      </c>
      <c r="K42" s="86">
        <v>953794</v>
      </c>
      <c r="L42" s="62">
        <f t="shared" si="1"/>
        <v>798.1539748953975</v>
      </c>
      <c r="M42" s="32"/>
      <c r="N42" s="124">
        <v>20</v>
      </c>
      <c r="O42" s="114">
        <v>261</v>
      </c>
      <c r="P42" s="103">
        <v>15905012</v>
      </c>
      <c r="Q42" s="62">
        <f t="shared" si="2"/>
        <v>60938.74329501916</v>
      </c>
      <c r="R42" s="85">
        <v>19644.5</v>
      </c>
      <c r="S42" s="86">
        <v>15905012</v>
      </c>
      <c r="T42" s="62">
        <f t="shared" si="3"/>
        <v>809.6419863065998</v>
      </c>
      <c r="U42" s="88"/>
      <c r="V42" s="89"/>
      <c r="W42" s="89"/>
    </row>
    <row r="43" spans="1:23" s="4" customFormat="1" ht="27" customHeight="1">
      <c r="A43" s="16"/>
      <c r="B43" s="33" t="s">
        <v>259</v>
      </c>
      <c r="C43" s="34">
        <v>39</v>
      </c>
      <c r="D43" s="33" t="s">
        <v>187</v>
      </c>
      <c r="E43" s="92">
        <v>4</v>
      </c>
      <c r="F43" s="124">
        <v>10</v>
      </c>
      <c r="G43" s="114">
        <v>0</v>
      </c>
      <c r="H43" s="103">
        <v>0</v>
      </c>
      <c r="I43" s="59">
        <f t="shared" si="0"/>
        <v>0</v>
      </c>
      <c r="J43" s="85">
        <v>0</v>
      </c>
      <c r="K43" s="86">
        <v>0</v>
      </c>
      <c r="L43" s="62">
        <f t="shared" si="1"/>
        <v>0</v>
      </c>
      <c r="M43" s="32"/>
      <c r="N43" s="124">
        <v>10</v>
      </c>
      <c r="O43" s="114">
        <v>55</v>
      </c>
      <c r="P43" s="103">
        <v>3343125</v>
      </c>
      <c r="Q43" s="62">
        <f t="shared" si="2"/>
        <v>60784.09090909091</v>
      </c>
      <c r="R43" s="85">
        <v>3511</v>
      </c>
      <c r="S43" s="86">
        <v>3343125</v>
      </c>
      <c r="T43" s="62">
        <f t="shared" si="3"/>
        <v>952.1859868983196</v>
      </c>
      <c r="U43" s="88"/>
      <c r="V43" s="89"/>
      <c r="W43" s="89"/>
    </row>
    <row r="44" spans="1:23" s="4" customFormat="1" ht="27" customHeight="1">
      <c r="A44" s="16"/>
      <c r="B44" s="33" t="s">
        <v>21</v>
      </c>
      <c r="C44" s="34">
        <v>40</v>
      </c>
      <c r="D44" s="33" t="s">
        <v>188</v>
      </c>
      <c r="E44" s="92">
        <v>4</v>
      </c>
      <c r="F44" s="124">
        <v>20</v>
      </c>
      <c r="G44" s="114">
        <v>0</v>
      </c>
      <c r="H44" s="103">
        <v>0</v>
      </c>
      <c r="I44" s="59">
        <f t="shared" si="0"/>
        <v>0</v>
      </c>
      <c r="J44" s="85">
        <v>0</v>
      </c>
      <c r="K44" s="86">
        <v>0</v>
      </c>
      <c r="L44" s="62">
        <f t="shared" si="1"/>
        <v>0</v>
      </c>
      <c r="M44" s="32"/>
      <c r="N44" s="124">
        <v>20</v>
      </c>
      <c r="O44" s="114">
        <v>240</v>
      </c>
      <c r="P44" s="103">
        <v>11608005</v>
      </c>
      <c r="Q44" s="62">
        <f t="shared" si="2"/>
        <v>48366.6875</v>
      </c>
      <c r="R44" s="85">
        <v>14200</v>
      </c>
      <c r="S44" s="86">
        <v>11608005</v>
      </c>
      <c r="T44" s="62">
        <f t="shared" si="3"/>
        <v>817.4651408450704</v>
      </c>
      <c r="U44" s="88"/>
      <c r="V44" s="89"/>
      <c r="W44" s="89"/>
    </row>
    <row r="45" spans="1:23" s="4" customFormat="1" ht="27" customHeight="1">
      <c r="A45" s="16"/>
      <c r="B45" s="33" t="s">
        <v>259</v>
      </c>
      <c r="C45" s="34">
        <v>41</v>
      </c>
      <c r="D45" s="33" t="s">
        <v>249</v>
      </c>
      <c r="E45" s="92">
        <v>4</v>
      </c>
      <c r="F45" s="133"/>
      <c r="G45" s="85"/>
      <c r="H45" s="86"/>
      <c r="I45" s="133"/>
      <c r="J45" s="85"/>
      <c r="K45" s="86"/>
      <c r="L45" s="87"/>
      <c r="M45" s="32"/>
      <c r="N45" s="138">
        <v>40</v>
      </c>
      <c r="O45" s="85">
        <v>218</v>
      </c>
      <c r="P45" s="86">
        <v>14609487</v>
      </c>
      <c r="Q45" s="62">
        <f t="shared" si="2"/>
        <v>67015.99541284403</v>
      </c>
      <c r="R45" s="85">
        <v>17972.25</v>
      </c>
      <c r="S45" s="86">
        <v>14609487</v>
      </c>
      <c r="T45" s="62">
        <f t="shared" si="3"/>
        <v>812.8913742018946</v>
      </c>
      <c r="U45" s="88" t="s">
        <v>189</v>
      </c>
      <c r="V45" s="89"/>
      <c r="W45" s="89"/>
    </row>
    <row r="46" spans="1:23" s="4" customFormat="1" ht="27" customHeight="1">
      <c r="A46" s="16"/>
      <c r="B46" s="33" t="s">
        <v>21</v>
      </c>
      <c r="C46" s="34">
        <v>42</v>
      </c>
      <c r="D46" s="33" t="s">
        <v>250</v>
      </c>
      <c r="E46" s="92">
        <v>4</v>
      </c>
      <c r="F46" s="133"/>
      <c r="G46" s="85"/>
      <c r="H46" s="86"/>
      <c r="I46" s="133"/>
      <c r="J46" s="85"/>
      <c r="K46" s="86"/>
      <c r="L46" s="87"/>
      <c r="M46" s="32"/>
      <c r="N46" s="138">
        <v>20</v>
      </c>
      <c r="O46" s="85">
        <v>244</v>
      </c>
      <c r="P46" s="86">
        <v>14260443</v>
      </c>
      <c r="Q46" s="62">
        <f t="shared" si="2"/>
        <v>58444.438524590165</v>
      </c>
      <c r="R46" s="85">
        <v>17597</v>
      </c>
      <c r="S46" s="86">
        <v>14260443</v>
      </c>
      <c r="T46" s="62">
        <f t="shared" si="3"/>
        <v>810.3905779394215</v>
      </c>
      <c r="U46" s="88" t="s">
        <v>189</v>
      </c>
      <c r="V46" s="89"/>
      <c r="W46" s="89"/>
    </row>
    <row r="47" spans="1:23" s="4" customFormat="1" ht="27" customHeight="1">
      <c r="A47" s="16"/>
      <c r="B47" s="33" t="s">
        <v>259</v>
      </c>
      <c r="C47" s="34">
        <v>43</v>
      </c>
      <c r="D47" s="33" t="s">
        <v>251</v>
      </c>
      <c r="E47" s="92">
        <v>4</v>
      </c>
      <c r="F47" s="133"/>
      <c r="G47" s="85"/>
      <c r="H47" s="86"/>
      <c r="I47" s="133"/>
      <c r="J47" s="85"/>
      <c r="K47" s="86"/>
      <c r="L47" s="87"/>
      <c r="M47" s="32"/>
      <c r="N47" s="138">
        <v>20</v>
      </c>
      <c r="O47" s="85">
        <v>70</v>
      </c>
      <c r="P47" s="86">
        <v>3243497</v>
      </c>
      <c r="Q47" s="62">
        <f t="shared" si="2"/>
        <v>46335.671428571426</v>
      </c>
      <c r="R47" s="85">
        <v>3877.5</v>
      </c>
      <c r="S47" s="86">
        <v>3243497</v>
      </c>
      <c r="T47" s="62">
        <f t="shared" si="3"/>
        <v>836.4918117343649</v>
      </c>
      <c r="U47" s="88" t="s">
        <v>189</v>
      </c>
      <c r="V47" s="89"/>
      <c r="W47" s="89"/>
    </row>
    <row r="48" spans="1:23" s="4" customFormat="1" ht="27" customHeight="1">
      <c r="A48" s="16"/>
      <c r="B48" s="33" t="s">
        <v>21</v>
      </c>
      <c r="C48" s="34">
        <v>44</v>
      </c>
      <c r="D48" s="33" t="s">
        <v>252</v>
      </c>
      <c r="E48" s="92">
        <v>4</v>
      </c>
      <c r="F48" s="133"/>
      <c r="G48" s="85"/>
      <c r="H48" s="86"/>
      <c r="I48" s="133"/>
      <c r="J48" s="85"/>
      <c r="K48" s="86"/>
      <c r="L48" s="87"/>
      <c r="M48" s="32"/>
      <c r="N48" s="138">
        <v>20</v>
      </c>
      <c r="O48" s="85">
        <v>83</v>
      </c>
      <c r="P48" s="86">
        <v>6360330</v>
      </c>
      <c r="Q48" s="62">
        <f t="shared" si="2"/>
        <v>76630.48192771085</v>
      </c>
      <c r="R48" s="85">
        <v>7757</v>
      </c>
      <c r="S48" s="86">
        <v>6360330</v>
      </c>
      <c r="T48" s="62">
        <f t="shared" si="3"/>
        <v>819.947144514632</v>
      </c>
      <c r="U48" s="88" t="s">
        <v>189</v>
      </c>
      <c r="V48" s="89"/>
      <c r="W48" s="89"/>
    </row>
    <row r="49" spans="1:23" s="4" customFormat="1" ht="27" customHeight="1">
      <c r="A49" s="16"/>
      <c r="B49" s="33" t="s">
        <v>259</v>
      </c>
      <c r="C49" s="34">
        <v>45</v>
      </c>
      <c r="D49" s="33" t="s">
        <v>253</v>
      </c>
      <c r="E49" s="92">
        <v>4</v>
      </c>
      <c r="F49" s="133"/>
      <c r="G49" s="85"/>
      <c r="H49" s="86"/>
      <c r="I49" s="133"/>
      <c r="J49" s="85"/>
      <c r="K49" s="86"/>
      <c r="L49" s="87"/>
      <c r="M49" s="32"/>
      <c r="N49" s="138">
        <v>15</v>
      </c>
      <c r="O49" s="85">
        <v>30</v>
      </c>
      <c r="P49" s="86">
        <v>1270590</v>
      </c>
      <c r="Q49" s="62">
        <f t="shared" si="2"/>
        <v>42353</v>
      </c>
      <c r="R49" s="85">
        <v>1549.5</v>
      </c>
      <c r="S49" s="86">
        <v>1270590</v>
      </c>
      <c r="T49" s="62">
        <f t="shared" si="3"/>
        <v>820</v>
      </c>
      <c r="U49" s="88" t="s">
        <v>189</v>
      </c>
      <c r="V49" s="89"/>
      <c r="W49" s="89"/>
    </row>
    <row r="50" spans="1:23" s="4" customFormat="1" ht="27" customHeight="1">
      <c r="A50" s="16"/>
      <c r="B50" s="33" t="s">
        <v>21</v>
      </c>
      <c r="C50" s="34">
        <v>46</v>
      </c>
      <c r="D50" s="33" t="s">
        <v>254</v>
      </c>
      <c r="E50" s="92">
        <v>4</v>
      </c>
      <c r="F50" s="133"/>
      <c r="G50" s="85"/>
      <c r="H50" s="86"/>
      <c r="I50" s="133"/>
      <c r="J50" s="85"/>
      <c r="K50" s="86"/>
      <c r="L50" s="87"/>
      <c r="M50" s="32"/>
      <c r="N50" s="138">
        <v>20</v>
      </c>
      <c r="O50" s="85">
        <v>63</v>
      </c>
      <c r="P50" s="86">
        <v>3550000</v>
      </c>
      <c r="Q50" s="62">
        <f t="shared" si="2"/>
        <v>56349.206349206346</v>
      </c>
      <c r="R50" s="85">
        <v>4345</v>
      </c>
      <c r="S50" s="86">
        <v>3550000</v>
      </c>
      <c r="T50" s="62">
        <f t="shared" si="3"/>
        <v>817.0310701956272</v>
      </c>
      <c r="U50" s="88" t="s">
        <v>189</v>
      </c>
      <c r="V50" s="89"/>
      <c r="W50" s="89"/>
    </row>
    <row r="51" spans="1:23" s="4" customFormat="1" ht="27" customHeight="1">
      <c r="A51" s="16"/>
      <c r="B51" s="33" t="s">
        <v>259</v>
      </c>
      <c r="C51" s="34">
        <v>47</v>
      </c>
      <c r="D51" s="33" t="s">
        <v>255</v>
      </c>
      <c r="E51" s="92">
        <v>4</v>
      </c>
      <c r="F51" s="133"/>
      <c r="G51" s="85"/>
      <c r="H51" s="86"/>
      <c r="I51" s="133"/>
      <c r="J51" s="85"/>
      <c r="K51" s="86"/>
      <c r="L51" s="87"/>
      <c r="M51" s="32"/>
      <c r="N51" s="138">
        <v>10</v>
      </c>
      <c r="O51" s="85">
        <v>2</v>
      </c>
      <c r="P51" s="86">
        <v>123000</v>
      </c>
      <c r="Q51" s="62">
        <f t="shared" si="2"/>
        <v>61500</v>
      </c>
      <c r="R51" s="85">
        <v>150</v>
      </c>
      <c r="S51" s="86">
        <v>123000</v>
      </c>
      <c r="T51" s="62">
        <f t="shared" si="3"/>
        <v>820</v>
      </c>
      <c r="U51" s="88" t="s">
        <v>189</v>
      </c>
      <c r="V51" s="89"/>
      <c r="W51" s="89"/>
    </row>
    <row r="52" spans="1:23" s="4" customFormat="1" ht="27" customHeight="1">
      <c r="A52" s="16"/>
      <c r="B52" s="33" t="s">
        <v>21</v>
      </c>
      <c r="C52" s="34">
        <v>48</v>
      </c>
      <c r="D52" s="33" t="s">
        <v>256</v>
      </c>
      <c r="E52" s="92">
        <v>4</v>
      </c>
      <c r="F52" s="133"/>
      <c r="G52" s="85"/>
      <c r="H52" s="86"/>
      <c r="I52" s="133"/>
      <c r="J52" s="85"/>
      <c r="K52" s="86"/>
      <c r="L52" s="87"/>
      <c r="M52" s="32"/>
      <c r="N52" s="138">
        <v>20</v>
      </c>
      <c r="O52" s="85">
        <v>32</v>
      </c>
      <c r="P52" s="86">
        <v>1610186</v>
      </c>
      <c r="Q52" s="62">
        <f t="shared" si="2"/>
        <v>50318.3125</v>
      </c>
      <c r="R52" s="85">
        <v>1970.25</v>
      </c>
      <c r="S52" s="86">
        <v>1610186</v>
      </c>
      <c r="T52" s="62">
        <f t="shared" si="3"/>
        <v>817.2495876157848</v>
      </c>
      <c r="U52" s="88" t="s">
        <v>189</v>
      </c>
      <c r="V52" s="89"/>
      <c r="W52" s="89"/>
    </row>
    <row r="53" spans="1:23" s="4" customFormat="1" ht="27" customHeight="1">
      <c r="A53" s="16"/>
      <c r="B53" s="33" t="s">
        <v>259</v>
      </c>
      <c r="C53" s="34">
        <v>49</v>
      </c>
      <c r="D53" s="33" t="s">
        <v>257</v>
      </c>
      <c r="E53" s="92">
        <v>4</v>
      </c>
      <c r="F53" s="133"/>
      <c r="G53" s="85"/>
      <c r="H53" s="86"/>
      <c r="I53" s="133"/>
      <c r="J53" s="85"/>
      <c r="K53" s="86"/>
      <c r="L53" s="87"/>
      <c r="M53" s="32"/>
      <c r="N53" s="138">
        <v>20</v>
      </c>
      <c r="O53" s="85">
        <v>0</v>
      </c>
      <c r="P53" s="86">
        <v>0</v>
      </c>
      <c r="Q53" s="62">
        <f t="shared" si="2"/>
        <v>0</v>
      </c>
      <c r="R53" s="85">
        <v>0</v>
      </c>
      <c r="S53" s="86">
        <v>0</v>
      </c>
      <c r="T53" s="62">
        <f t="shared" si="3"/>
        <v>0</v>
      </c>
      <c r="U53" s="88" t="s">
        <v>189</v>
      </c>
      <c r="V53" s="88"/>
      <c r="W53" s="89"/>
    </row>
    <row r="54" spans="1:23" s="4" customFormat="1" ht="27" customHeight="1">
      <c r="A54" s="16"/>
      <c r="B54" s="33" t="s">
        <v>21</v>
      </c>
      <c r="C54" s="34">
        <v>50</v>
      </c>
      <c r="D54" s="33" t="s">
        <v>258</v>
      </c>
      <c r="E54" s="92">
        <v>4</v>
      </c>
      <c r="F54" s="133"/>
      <c r="G54" s="85"/>
      <c r="H54" s="86"/>
      <c r="I54" s="133"/>
      <c r="J54" s="85"/>
      <c r="K54" s="86"/>
      <c r="L54" s="87"/>
      <c r="M54" s="32"/>
      <c r="N54" s="138">
        <v>12</v>
      </c>
      <c r="O54" s="85">
        <v>0</v>
      </c>
      <c r="P54" s="86">
        <v>0</v>
      </c>
      <c r="Q54" s="62">
        <f t="shared" si="2"/>
        <v>0</v>
      </c>
      <c r="R54" s="85">
        <v>0</v>
      </c>
      <c r="S54" s="86">
        <v>0</v>
      </c>
      <c r="T54" s="62">
        <f t="shared" si="3"/>
        <v>0</v>
      </c>
      <c r="U54" s="88" t="s">
        <v>189</v>
      </c>
      <c r="V54" s="89"/>
      <c r="W54" s="89"/>
    </row>
    <row r="55" spans="1:23" s="4" customFormat="1" ht="27" customHeight="1">
      <c r="A55" s="16"/>
      <c r="B55" s="33"/>
      <c r="C55" s="34"/>
      <c r="D55" s="33"/>
      <c r="E55" s="92"/>
      <c r="F55" s="133"/>
      <c r="G55" s="85"/>
      <c r="H55" s="86"/>
      <c r="I55" s="133"/>
      <c r="J55" s="85"/>
      <c r="K55" s="86"/>
      <c r="L55" s="87"/>
      <c r="M55" s="32"/>
      <c r="N55" s="138"/>
      <c r="O55" s="85"/>
      <c r="P55" s="86"/>
      <c r="Q55" s="87"/>
      <c r="R55" s="85"/>
      <c r="S55" s="86"/>
      <c r="T55" s="87"/>
      <c r="U55" s="88"/>
      <c r="V55" s="89"/>
      <c r="W55" s="89"/>
    </row>
    <row r="56" spans="1:23" s="4" customFormat="1" ht="27" customHeight="1">
      <c r="A56" s="16"/>
      <c r="B56" s="33"/>
      <c r="C56" s="34"/>
      <c r="D56" s="33"/>
      <c r="E56" s="92"/>
      <c r="F56" s="133"/>
      <c r="G56" s="85"/>
      <c r="H56" s="86"/>
      <c r="I56" s="133"/>
      <c r="J56" s="85"/>
      <c r="K56" s="86"/>
      <c r="L56" s="87"/>
      <c r="M56" s="32"/>
      <c r="N56" s="138"/>
      <c r="O56" s="85"/>
      <c r="P56" s="61"/>
      <c r="Q56" s="87"/>
      <c r="R56" s="85"/>
      <c r="S56" s="86"/>
      <c r="T56" s="87"/>
      <c r="U56" s="88"/>
      <c r="V56" s="89"/>
      <c r="W56" s="89"/>
    </row>
    <row r="57" spans="1:23" s="4" customFormat="1" ht="27" customHeight="1" thickBot="1">
      <c r="A57" s="16"/>
      <c r="B57" s="33"/>
      <c r="C57" s="34"/>
      <c r="D57" s="24"/>
      <c r="E57" s="77"/>
      <c r="F57" s="136"/>
      <c r="G57" s="68"/>
      <c r="H57" s="69"/>
      <c r="I57" s="70">
        <f>IF(AND(G57&gt;0,H57&gt;0),H57/G57,0)</f>
        <v>0</v>
      </c>
      <c r="J57" s="71"/>
      <c r="K57" s="72"/>
      <c r="L57" s="73">
        <f>IF(AND(J57&gt;0,K57&gt;0),K57/J57,0)</f>
        <v>0</v>
      </c>
      <c r="M57" s="32"/>
      <c r="N57" s="128"/>
      <c r="O57" s="118"/>
      <c r="P57" s="106"/>
      <c r="Q57" s="73">
        <f>IF(AND(O57&gt;0,P57&gt;0),P57/O57,0)</f>
        <v>0</v>
      </c>
      <c r="R57" s="71"/>
      <c r="S57" s="72"/>
      <c r="T57" s="73">
        <f>IF(AND(R57&gt;0,S57&gt;0),S57/R57,0)</f>
        <v>0</v>
      </c>
      <c r="U57" s="74"/>
      <c r="V57" s="75"/>
      <c r="W57" s="75"/>
    </row>
    <row r="58" spans="1:20" s="4" customFormat="1" ht="15" customHeight="1">
      <c r="A58" s="18"/>
      <c r="B58" s="30" t="s">
        <v>20</v>
      </c>
      <c r="C58" s="19">
        <f>COUNTA(D5:D57)</f>
        <v>50</v>
      </c>
      <c r="D58" s="80">
        <v>1</v>
      </c>
      <c r="E58" s="78">
        <f>COUNTIF(E5:E57,1)</f>
        <v>0</v>
      </c>
      <c r="F58" s="20">
        <f>SUM(F5:F57)</f>
        <v>732</v>
      </c>
      <c r="G58" s="20">
        <f>SUM(G5:G57)</f>
        <v>7396</v>
      </c>
      <c r="H58" s="20">
        <f>SUM(H5:H57)</f>
        <v>467359995</v>
      </c>
      <c r="I58" s="22">
        <f>IF(AND(G58&gt;0,H58&gt;0),H58/G58,0)</f>
        <v>63190.91333153056</v>
      </c>
      <c r="J58" s="20">
        <f>SUM(J5:J57)</f>
        <v>602483.95</v>
      </c>
      <c r="K58" s="20">
        <f>SUM(K5:K57)</f>
        <v>467359995</v>
      </c>
      <c r="L58" s="22">
        <f>IF(AND(J58&gt;0,K58&gt;0),K58/J58,0)</f>
        <v>775.7219009734616</v>
      </c>
      <c r="M58" s="22"/>
      <c r="N58" s="20">
        <f>SUM(N5:N57)</f>
        <v>893</v>
      </c>
      <c r="O58" s="20">
        <f>SUM(O5:O57)</f>
        <v>10416</v>
      </c>
      <c r="P58" s="20">
        <f>SUM(P5:P57)</f>
        <v>678382425</v>
      </c>
      <c r="Q58" s="22">
        <f>IF(AND(O58&gt;0,P58&gt;0),P58/O58,0)</f>
        <v>65128.8810483871</v>
      </c>
      <c r="R58" s="20">
        <f>SUM(R5:R57)</f>
        <v>857125.26</v>
      </c>
      <c r="S58" s="20">
        <f>SUM(S5:S57)</f>
        <v>678382425</v>
      </c>
      <c r="T58" s="22">
        <f>IF(AND(R58&gt;0,S58&gt;0),S58/R58,0)</f>
        <v>791.4624112233024</v>
      </c>
    </row>
    <row r="59" spans="1:20" s="4" customFormat="1" ht="15" customHeight="1">
      <c r="A59" s="18"/>
      <c r="D59" s="81">
        <v>2</v>
      </c>
      <c r="E59" s="78">
        <f>COUNTIF(E5:E57,2)</f>
        <v>4</v>
      </c>
      <c r="F59" s="20"/>
      <c r="G59" s="20"/>
      <c r="H59" s="20"/>
      <c r="I59" s="21"/>
      <c r="J59" s="21"/>
      <c r="K59" s="21"/>
      <c r="L59" s="21"/>
      <c r="M59" s="21"/>
      <c r="N59" s="20"/>
      <c r="O59" s="20"/>
      <c r="P59" s="20"/>
      <c r="Q59" s="21"/>
      <c r="R59" s="21"/>
      <c r="S59" s="21"/>
      <c r="T59" s="21"/>
    </row>
    <row r="60" spans="1:20" s="4" customFormat="1" ht="15" customHeight="1">
      <c r="A60" s="18"/>
      <c r="D60" s="81">
        <v>3</v>
      </c>
      <c r="E60" s="78">
        <f>COUNTIF(E5:E57,3)</f>
        <v>0</v>
      </c>
      <c r="F60" s="20">
        <f>COUNTA(F5:F57)</f>
        <v>40</v>
      </c>
      <c r="G60" s="20"/>
      <c r="H60" s="20"/>
      <c r="I60" s="21"/>
      <c r="J60" s="21"/>
      <c r="K60" s="21"/>
      <c r="L60" s="21"/>
      <c r="M60" s="21"/>
      <c r="N60" s="20">
        <f>COUNTA(N5:N57)</f>
        <v>48</v>
      </c>
      <c r="O60" s="20"/>
      <c r="P60" s="20"/>
      <c r="Q60" s="21"/>
      <c r="R60" s="21"/>
      <c r="S60" s="21"/>
      <c r="T60" s="21"/>
    </row>
    <row r="61" spans="1:20" s="4" customFormat="1" ht="15" customHeight="1">
      <c r="A61" s="18"/>
      <c r="D61" s="81">
        <v>4</v>
      </c>
      <c r="E61" s="78">
        <f>COUNTIF(E5:E57,4)</f>
        <v>37</v>
      </c>
      <c r="F61" s="20"/>
      <c r="G61" s="20"/>
      <c r="H61" s="20"/>
      <c r="I61" s="21"/>
      <c r="J61" s="21"/>
      <c r="K61" s="21"/>
      <c r="L61" s="21"/>
      <c r="M61" s="21"/>
      <c r="N61" s="20"/>
      <c r="O61" s="20"/>
      <c r="P61" s="20"/>
      <c r="Q61" s="21"/>
      <c r="R61" s="21"/>
      <c r="S61" s="21"/>
      <c r="T61" s="21"/>
    </row>
    <row r="62" spans="1:20" s="4" customFormat="1" ht="15" customHeight="1">
      <c r="A62" s="18"/>
      <c r="D62" s="81">
        <v>5</v>
      </c>
      <c r="E62" s="78">
        <f>COUNTIF(E5:E57,5)</f>
        <v>7</v>
      </c>
      <c r="F62" s="20"/>
      <c r="G62" s="20"/>
      <c r="H62" s="20"/>
      <c r="I62" s="21"/>
      <c r="J62" s="21"/>
      <c r="K62" s="21"/>
      <c r="L62" s="21"/>
      <c r="M62" s="21"/>
      <c r="N62" s="20"/>
      <c r="O62" s="20"/>
      <c r="P62" s="20"/>
      <c r="Q62" s="21"/>
      <c r="R62" s="21"/>
      <c r="S62" s="21"/>
      <c r="T62" s="21"/>
    </row>
    <row r="63" spans="1:20" s="4" customFormat="1" ht="15" customHeight="1">
      <c r="A63" s="18"/>
      <c r="D63" s="81">
        <v>6</v>
      </c>
      <c r="E63" s="78">
        <f>COUNTIF(E5:E57,6)</f>
        <v>2</v>
      </c>
      <c r="F63" s="20"/>
      <c r="G63" s="20"/>
      <c r="H63" s="20"/>
      <c r="I63" s="21"/>
      <c r="J63" s="21"/>
      <c r="K63" s="21"/>
      <c r="L63" s="21"/>
      <c r="M63" s="21"/>
      <c r="N63" s="20"/>
      <c r="O63" s="20"/>
      <c r="P63" s="20"/>
      <c r="Q63" s="21"/>
      <c r="R63" s="21"/>
      <c r="S63" s="21"/>
      <c r="T63" s="21"/>
    </row>
    <row r="64" spans="1:20" s="4" customFormat="1" ht="15" customHeight="1">
      <c r="A64" s="18"/>
      <c r="D64" s="19"/>
      <c r="E64" s="23"/>
      <c r="F64" s="20"/>
      <c r="G64" s="20"/>
      <c r="H64" s="20"/>
      <c r="I64" s="21"/>
      <c r="J64" s="21"/>
      <c r="K64" s="21"/>
      <c r="L64" s="21"/>
      <c r="M64" s="21"/>
      <c r="N64" s="20"/>
      <c r="O64" s="20"/>
      <c r="P64" s="20"/>
      <c r="Q64" s="21"/>
      <c r="R64" s="21"/>
      <c r="S64" s="21"/>
      <c r="T64" s="21"/>
    </row>
    <row r="65" spans="1:20" s="4" customFormat="1" ht="15" customHeight="1">
      <c r="A65" s="18"/>
      <c r="D65" s="19"/>
      <c r="E65" s="23"/>
      <c r="F65" s="20"/>
      <c r="G65" s="20"/>
      <c r="H65" s="20"/>
      <c r="I65" s="21"/>
      <c r="J65" s="21"/>
      <c r="K65" s="21"/>
      <c r="L65" s="21"/>
      <c r="M65" s="21"/>
      <c r="N65" s="20"/>
      <c r="O65" s="20"/>
      <c r="P65" s="20"/>
      <c r="Q65" s="21"/>
      <c r="R65" s="21"/>
      <c r="S65" s="21"/>
      <c r="T65" s="21"/>
    </row>
    <row r="66" spans="1:20" s="4" customFormat="1" ht="15" customHeight="1">
      <c r="A66" s="18"/>
      <c r="D66" s="19"/>
      <c r="E66" s="23"/>
      <c r="F66" s="20"/>
      <c r="G66" s="20"/>
      <c r="H66" s="20"/>
      <c r="I66" s="21"/>
      <c r="J66" s="21"/>
      <c r="K66" s="21"/>
      <c r="L66" s="21"/>
      <c r="M66" s="21"/>
      <c r="N66" s="20"/>
      <c r="O66" s="20"/>
      <c r="P66" s="20"/>
      <c r="Q66" s="21"/>
      <c r="R66" s="21"/>
      <c r="S66" s="21"/>
      <c r="T66" s="21"/>
    </row>
    <row r="67" spans="1:20" s="4" customFormat="1" ht="15" customHeight="1">
      <c r="A67" s="18"/>
      <c r="D67" s="19"/>
      <c r="E67" s="23"/>
      <c r="F67" s="20"/>
      <c r="G67" s="20"/>
      <c r="H67" s="20"/>
      <c r="I67" s="21"/>
      <c r="J67" s="21"/>
      <c r="K67" s="21"/>
      <c r="L67" s="21"/>
      <c r="M67" s="21"/>
      <c r="N67" s="20"/>
      <c r="O67" s="20"/>
      <c r="P67" s="20"/>
      <c r="Q67" s="21"/>
      <c r="R67" s="21"/>
      <c r="S67" s="21"/>
      <c r="T67" s="21"/>
    </row>
    <row r="68" spans="1:20" s="4" customFormat="1" ht="15" customHeight="1">
      <c r="A68" s="18"/>
      <c r="D68" s="19"/>
      <c r="E68" s="23"/>
      <c r="F68" s="20"/>
      <c r="G68" s="20"/>
      <c r="H68" s="20"/>
      <c r="I68" s="21"/>
      <c r="J68" s="21"/>
      <c r="K68" s="21"/>
      <c r="L68" s="21"/>
      <c r="M68" s="21"/>
      <c r="N68" s="20"/>
      <c r="O68" s="20"/>
      <c r="P68" s="20"/>
      <c r="Q68" s="21"/>
      <c r="R68" s="21"/>
      <c r="S68" s="21"/>
      <c r="T68" s="21"/>
    </row>
    <row r="69" spans="1:20" s="4" customFormat="1" ht="15" customHeight="1">
      <c r="A69" s="18"/>
      <c r="D69" s="19"/>
      <c r="E69" s="23"/>
      <c r="F69" s="20"/>
      <c r="G69" s="20"/>
      <c r="H69" s="20"/>
      <c r="I69" s="21"/>
      <c r="J69" s="21"/>
      <c r="K69" s="21"/>
      <c r="L69" s="21"/>
      <c r="M69" s="21"/>
      <c r="N69" s="20"/>
      <c r="O69" s="20"/>
      <c r="P69" s="20"/>
      <c r="Q69" s="21"/>
      <c r="R69" s="21"/>
      <c r="S69" s="21"/>
      <c r="T69" s="21"/>
    </row>
    <row r="70" spans="1:20" s="4" customFormat="1" ht="15" customHeight="1">
      <c r="A70" s="18"/>
      <c r="D70" s="19"/>
      <c r="E70" s="23"/>
      <c r="F70" s="20"/>
      <c r="G70" s="20"/>
      <c r="H70" s="20"/>
      <c r="I70" s="21"/>
      <c r="J70" s="21"/>
      <c r="K70" s="21"/>
      <c r="L70" s="21"/>
      <c r="M70" s="21"/>
      <c r="N70" s="20"/>
      <c r="O70" s="20"/>
      <c r="P70" s="20"/>
      <c r="Q70" s="21"/>
      <c r="R70" s="21"/>
      <c r="S70" s="21"/>
      <c r="T70" s="21"/>
    </row>
    <row r="71" spans="1:20" s="4" customFormat="1" ht="15" customHeight="1">
      <c r="A71" s="18"/>
      <c r="D71" s="19"/>
      <c r="E71" s="23"/>
      <c r="F71" s="20"/>
      <c r="G71" s="20"/>
      <c r="H71" s="20"/>
      <c r="I71" s="21"/>
      <c r="J71" s="21"/>
      <c r="K71" s="21"/>
      <c r="L71" s="21"/>
      <c r="M71" s="21"/>
      <c r="N71" s="20"/>
      <c r="O71" s="20"/>
      <c r="P71" s="20"/>
      <c r="Q71" s="21"/>
      <c r="R71" s="21"/>
      <c r="S71" s="21"/>
      <c r="T71" s="21"/>
    </row>
    <row r="72" spans="1:20" s="4" customFormat="1" ht="15" customHeight="1">
      <c r="A72" s="18"/>
      <c r="D72" s="19"/>
      <c r="E72" s="23"/>
      <c r="F72" s="20"/>
      <c r="G72" s="20"/>
      <c r="H72" s="20"/>
      <c r="I72" s="21"/>
      <c r="J72" s="21"/>
      <c r="K72" s="21"/>
      <c r="L72" s="21"/>
      <c r="M72" s="21"/>
      <c r="N72" s="20"/>
      <c r="O72" s="20"/>
      <c r="P72" s="20"/>
      <c r="Q72" s="21"/>
      <c r="R72" s="21"/>
      <c r="S72" s="21"/>
      <c r="T72" s="21"/>
    </row>
    <row r="73" spans="1:20" s="4" customFormat="1" ht="15" customHeight="1">
      <c r="A73" s="18"/>
      <c r="D73" s="19"/>
      <c r="E73" s="23"/>
      <c r="F73" s="20"/>
      <c r="G73" s="20"/>
      <c r="H73" s="20"/>
      <c r="I73" s="21"/>
      <c r="J73" s="21"/>
      <c r="K73" s="21"/>
      <c r="L73" s="21"/>
      <c r="M73" s="21"/>
      <c r="N73" s="20"/>
      <c r="O73" s="20"/>
      <c r="P73" s="20"/>
      <c r="Q73" s="21"/>
      <c r="R73" s="21"/>
      <c r="S73" s="21"/>
      <c r="T73" s="21"/>
    </row>
    <row r="74" spans="1:20" s="4" customFormat="1" ht="15" customHeight="1">
      <c r="A74" s="18"/>
      <c r="D74" s="19"/>
      <c r="E74" s="23"/>
      <c r="F74" s="20"/>
      <c r="G74" s="20"/>
      <c r="H74" s="20"/>
      <c r="I74" s="21"/>
      <c r="J74" s="21"/>
      <c r="K74" s="21"/>
      <c r="L74" s="21"/>
      <c r="M74" s="21"/>
      <c r="N74" s="20"/>
      <c r="O74" s="20"/>
      <c r="P74" s="20"/>
      <c r="Q74" s="21"/>
      <c r="R74" s="21"/>
      <c r="S74" s="21"/>
      <c r="T74" s="21"/>
    </row>
    <row r="75" spans="1:20" s="4" customFormat="1" ht="15" customHeight="1">
      <c r="A75" s="18"/>
      <c r="D75" s="19"/>
      <c r="E75" s="23"/>
      <c r="F75" s="20"/>
      <c r="G75" s="20"/>
      <c r="H75" s="20"/>
      <c r="I75" s="21"/>
      <c r="J75" s="21"/>
      <c r="K75" s="21"/>
      <c r="L75" s="21"/>
      <c r="M75" s="21"/>
      <c r="N75" s="20"/>
      <c r="O75" s="20"/>
      <c r="P75" s="20"/>
      <c r="Q75" s="21"/>
      <c r="R75" s="21"/>
      <c r="S75" s="21"/>
      <c r="T75" s="21"/>
    </row>
    <row r="76" spans="1:20" s="4" customFormat="1" ht="15" customHeight="1">
      <c r="A76" s="18"/>
      <c r="D76" s="19"/>
      <c r="E76" s="23"/>
      <c r="F76" s="20"/>
      <c r="G76" s="20"/>
      <c r="H76" s="20"/>
      <c r="I76" s="21"/>
      <c r="J76" s="21"/>
      <c r="K76" s="21"/>
      <c r="L76" s="21"/>
      <c r="M76" s="21"/>
      <c r="N76" s="20"/>
      <c r="O76" s="20"/>
      <c r="P76" s="20"/>
      <c r="Q76" s="21"/>
      <c r="R76" s="21"/>
      <c r="S76" s="21"/>
      <c r="T76" s="21"/>
    </row>
    <row r="77" spans="1:20" s="4" customFormat="1" ht="15" customHeight="1">
      <c r="A77" s="18"/>
      <c r="D77" s="19"/>
      <c r="E77" s="23"/>
      <c r="F77" s="20"/>
      <c r="G77" s="20"/>
      <c r="H77" s="20"/>
      <c r="I77" s="21"/>
      <c r="J77" s="21"/>
      <c r="K77" s="21"/>
      <c r="L77" s="21"/>
      <c r="M77" s="21"/>
      <c r="N77" s="20"/>
      <c r="O77" s="20"/>
      <c r="P77" s="20"/>
      <c r="Q77" s="21"/>
      <c r="R77" s="21"/>
      <c r="S77" s="21"/>
      <c r="T77" s="21"/>
    </row>
    <row r="78" spans="1:20" s="4" customFormat="1" ht="15" customHeight="1">
      <c r="A78" s="18"/>
      <c r="D78" s="19"/>
      <c r="E78" s="23"/>
      <c r="F78" s="20"/>
      <c r="G78" s="20"/>
      <c r="H78" s="20"/>
      <c r="I78" s="21"/>
      <c r="J78" s="21"/>
      <c r="K78" s="21"/>
      <c r="L78" s="21"/>
      <c r="M78" s="21"/>
      <c r="N78" s="20"/>
      <c r="O78" s="20"/>
      <c r="P78" s="20"/>
      <c r="Q78" s="21"/>
      <c r="R78" s="21"/>
      <c r="S78" s="21"/>
      <c r="T78" s="21"/>
    </row>
    <row r="79" spans="1:20" s="4" customFormat="1" ht="15" customHeight="1">
      <c r="A79" s="18"/>
      <c r="D79" s="19"/>
      <c r="E79" s="23"/>
      <c r="F79" s="20"/>
      <c r="G79" s="20"/>
      <c r="H79" s="20"/>
      <c r="I79" s="21"/>
      <c r="J79" s="21"/>
      <c r="K79" s="21"/>
      <c r="L79" s="21"/>
      <c r="M79" s="21"/>
      <c r="N79" s="20"/>
      <c r="O79" s="20"/>
      <c r="P79" s="20"/>
      <c r="Q79" s="21"/>
      <c r="R79" s="21"/>
      <c r="S79" s="21"/>
      <c r="T79" s="21"/>
    </row>
    <row r="80" spans="1:20" s="4" customFormat="1" ht="15" customHeight="1">
      <c r="A80" s="18"/>
      <c r="D80" s="19"/>
      <c r="E80" s="23"/>
      <c r="F80" s="20"/>
      <c r="G80" s="20"/>
      <c r="H80" s="20"/>
      <c r="I80" s="21"/>
      <c r="J80" s="21"/>
      <c r="K80" s="21"/>
      <c r="L80" s="21"/>
      <c r="M80" s="21"/>
      <c r="N80" s="20"/>
      <c r="O80" s="20"/>
      <c r="P80" s="20"/>
      <c r="Q80" s="21"/>
      <c r="R80" s="21"/>
      <c r="S80" s="21"/>
      <c r="T80" s="21"/>
    </row>
    <row r="81" spans="1:20" s="4" customFormat="1" ht="15" customHeight="1">
      <c r="A81" s="18"/>
      <c r="D81" s="19"/>
      <c r="E81" s="23"/>
      <c r="F81" s="20"/>
      <c r="G81" s="20"/>
      <c r="H81" s="20"/>
      <c r="I81" s="21"/>
      <c r="J81" s="21"/>
      <c r="K81" s="21"/>
      <c r="L81" s="21"/>
      <c r="M81" s="21"/>
      <c r="N81" s="20"/>
      <c r="O81" s="20"/>
      <c r="P81" s="20"/>
      <c r="Q81" s="21"/>
      <c r="R81" s="21"/>
      <c r="S81" s="21"/>
      <c r="T81" s="21"/>
    </row>
    <row r="82" spans="1:20" s="4" customFormat="1" ht="15" customHeight="1">
      <c r="A82" s="18"/>
      <c r="D82" s="19"/>
      <c r="E82" s="23"/>
      <c r="F82" s="20"/>
      <c r="G82" s="20"/>
      <c r="H82" s="20"/>
      <c r="I82" s="21"/>
      <c r="J82" s="21"/>
      <c r="K82" s="21"/>
      <c r="L82" s="21"/>
      <c r="M82" s="21"/>
      <c r="N82" s="20"/>
      <c r="O82" s="20"/>
      <c r="P82" s="20"/>
      <c r="Q82" s="21"/>
      <c r="R82" s="21"/>
      <c r="S82" s="21"/>
      <c r="T82" s="21"/>
    </row>
    <row r="83" spans="1:20" s="4" customFormat="1" ht="15" customHeight="1">
      <c r="A83" s="18"/>
      <c r="D83" s="19"/>
      <c r="E83" s="23"/>
      <c r="F83" s="20"/>
      <c r="G83" s="20"/>
      <c r="H83" s="20"/>
      <c r="I83" s="21"/>
      <c r="J83" s="21"/>
      <c r="K83" s="21"/>
      <c r="L83" s="21"/>
      <c r="M83" s="21"/>
      <c r="N83" s="20"/>
      <c r="O83" s="20"/>
      <c r="P83" s="20"/>
      <c r="Q83" s="21"/>
      <c r="R83" s="21"/>
      <c r="S83" s="21"/>
      <c r="T83" s="21"/>
    </row>
    <row r="84" spans="1:20" s="4" customFormat="1" ht="15" customHeight="1">
      <c r="A84" s="18"/>
      <c r="D84" s="19"/>
      <c r="E84" s="23"/>
      <c r="F84" s="20"/>
      <c r="G84" s="20"/>
      <c r="H84" s="20"/>
      <c r="I84" s="21"/>
      <c r="J84" s="21"/>
      <c r="K84" s="21"/>
      <c r="L84" s="21"/>
      <c r="M84" s="21"/>
      <c r="N84" s="20"/>
      <c r="O84" s="20"/>
      <c r="P84" s="20"/>
      <c r="Q84" s="21"/>
      <c r="R84" s="21"/>
      <c r="S84" s="21"/>
      <c r="T84" s="21"/>
    </row>
    <row r="85" spans="1:20" s="4" customFormat="1" ht="15" customHeight="1">
      <c r="A85" s="18"/>
      <c r="D85" s="19"/>
      <c r="E85" s="23"/>
      <c r="F85" s="20"/>
      <c r="G85" s="20"/>
      <c r="H85" s="20"/>
      <c r="I85" s="21"/>
      <c r="J85" s="21"/>
      <c r="K85" s="21"/>
      <c r="L85" s="21"/>
      <c r="M85" s="21"/>
      <c r="N85" s="20"/>
      <c r="O85" s="20"/>
      <c r="P85" s="20"/>
      <c r="Q85" s="21"/>
      <c r="R85" s="21"/>
      <c r="S85" s="21"/>
      <c r="T85" s="21"/>
    </row>
    <row r="86" spans="1:20" s="4" customFormat="1" ht="15" customHeight="1">
      <c r="A86" s="18"/>
      <c r="D86" s="19"/>
      <c r="E86" s="23"/>
      <c r="F86" s="20"/>
      <c r="G86" s="20"/>
      <c r="H86" s="20"/>
      <c r="I86" s="21"/>
      <c r="J86" s="21"/>
      <c r="K86" s="21"/>
      <c r="L86" s="21"/>
      <c r="M86" s="21"/>
      <c r="N86" s="20"/>
      <c r="O86" s="20"/>
      <c r="P86" s="20"/>
      <c r="Q86" s="21"/>
      <c r="R86" s="21"/>
      <c r="S86" s="21"/>
      <c r="T86" s="21"/>
    </row>
    <row r="87" spans="1:20" s="4" customFormat="1" ht="15" customHeight="1">
      <c r="A87" s="18"/>
      <c r="D87" s="19"/>
      <c r="E87" s="23"/>
      <c r="F87" s="20"/>
      <c r="G87" s="20"/>
      <c r="H87" s="20"/>
      <c r="I87" s="21"/>
      <c r="J87" s="21"/>
      <c r="K87" s="21"/>
      <c r="L87" s="21"/>
      <c r="M87" s="21"/>
      <c r="N87" s="20"/>
      <c r="O87" s="20"/>
      <c r="P87" s="20"/>
      <c r="Q87" s="21"/>
      <c r="R87" s="21"/>
      <c r="S87" s="21"/>
      <c r="T87" s="21"/>
    </row>
    <row r="88" spans="1:20" s="4" customFormat="1" ht="15" customHeight="1">
      <c r="A88" s="18"/>
      <c r="D88" s="19"/>
      <c r="E88" s="23"/>
      <c r="F88" s="20"/>
      <c r="G88" s="20"/>
      <c r="H88" s="20"/>
      <c r="I88" s="21"/>
      <c r="J88" s="21"/>
      <c r="K88" s="21"/>
      <c r="L88" s="21"/>
      <c r="M88" s="21"/>
      <c r="N88" s="20"/>
      <c r="O88" s="20"/>
      <c r="P88" s="20"/>
      <c r="Q88" s="21"/>
      <c r="R88" s="21"/>
      <c r="S88" s="21"/>
      <c r="T88" s="21"/>
    </row>
    <row r="89" spans="1:20" s="4" customFormat="1" ht="15" customHeight="1">
      <c r="A89" s="18"/>
      <c r="D89" s="19"/>
      <c r="E89" s="23"/>
      <c r="F89" s="20"/>
      <c r="G89" s="20"/>
      <c r="H89" s="20"/>
      <c r="I89" s="21"/>
      <c r="J89" s="21"/>
      <c r="K89" s="21"/>
      <c r="L89" s="21"/>
      <c r="M89" s="21"/>
      <c r="N89" s="20"/>
      <c r="O89" s="20"/>
      <c r="P89" s="20"/>
      <c r="Q89" s="21"/>
      <c r="R89" s="21"/>
      <c r="S89" s="21"/>
      <c r="T89" s="21"/>
    </row>
    <row r="90" spans="1:20" s="4" customFormat="1" ht="15" customHeight="1">
      <c r="A90" s="18"/>
      <c r="D90" s="19"/>
      <c r="E90" s="23"/>
      <c r="F90" s="20"/>
      <c r="G90" s="20"/>
      <c r="H90" s="20"/>
      <c r="I90" s="21"/>
      <c r="J90" s="21"/>
      <c r="K90" s="21"/>
      <c r="L90" s="21"/>
      <c r="M90" s="21"/>
      <c r="N90" s="20"/>
      <c r="O90" s="20"/>
      <c r="P90" s="20"/>
      <c r="Q90" s="21"/>
      <c r="R90" s="21"/>
      <c r="S90" s="21"/>
      <c r="T90" s="21"/>
    </row>
    <row r="91" spans="1:20" s="4" customFormat="1" ht="15" customHeight="1">
      <c r="A91" s="18"/>
      <c r="D91" s="19"/>
      <c r="E91" s="23"/>
      <c r="F91" s="20"/>
      <c r="G91" s="20"/>
      <c r="H91" s="20"/>
      <c r="I91" s="21"/>
      <c r="J91" s="21"/>
      <c r="K91" s="21"/>
      <c r="L91" s="21"/>
      <c r="M91" s="21"/>
      <c r="N91" s="20"/>
      <c r="O91" s="20"/>
      <c r="P91" s="20"/>
      <c r="Q91" s="21"/>
      <c r="R91" s="21"/>
      <c r="S91" s="21"/>
      <c r="T91" s="21"/>
    </row>
    <row r="92" spans="1:20" s="4" customFormat="1" ht="15" customHeight="1">
      <c r="A92" s="18"/>
      <c r="D92" s="19"/>
      <c r="E92" s="23"/>
      <c r="F92" s="20"/>
      <c r="G92" s="20"/>
      <c r="H92" s="20"/>
      <c r="I92" s="21"/>
      <c r="J92" s="21"/>
      <c r="K92" s="21"/>
      <c r="L92" s="21"/>
      <c r="M92" s="21"/>
      <c r="N92" s="20"/>
      <c r="O92" s="20"/>
      <c r="P92" s="20"/>
      <c r="Q92" s="21"/>
      <c r="R92" s="21"/>
      <c r="S92" s="21"/>
      <c r="T92" s="21"/>
    </row>
    <row r="93" spans="1:20" s="4" customFormat="1" ht="15" customHeight="1">
      <c r="A93" s="18"/>
      <c r="D93" s="19"/>
      <c r="E93" s="23"/>
      <c r="F93" s="20"/>
      <c r="G93" s="20"/>
      <c r="H93" s="20"/>
      <c r="I93" s="21"/>
      <c r="J93" s="21"/>
      <c r="K93" s="21"/>
      <c r="L93" s="21"/>
      <c r="M93" s="21"/>
      <c r="N93" s="20"/>
      <c r="O93" s="20"/>
      <c r="P93" s="20"/>
      <c r="Q93" s="21"/>
      <c r="R93" s="21"/>
      <c r="S93" s="21"/>
      <c r="T93" s="21"/>
    </row>
    <row r="94" spans="1:20" s="4" customFormat="1" ht="15" customHeight="1">
      <c r="A94" s="18"/>
      <c r="D94" s="19"/>
      <c r="E94" s="23"/>
      <c r="F94" s="20"/>
      <c r="G94" s="20"/>
      <c r="H94" s="20"/>
      <c r="I94" s="21"/>
      <c r="J94" s="21"/>
      <c r="K94" s="21"/>
      <c r="L94" s="21"/>
      <c r="M94" s="21"/>
      <c r="N94" s="20"/>
      <c r="O94" s="20"/>
      <c r="P94" s="20"/>
      <c r="Q94" s="21"/>
      <c r="R94" s="21"/>
      <c r="S94" s="21"/>
      <c r="T94" s="21"/>
    </row>
    <row r="95" spans="1:20" s="4" customFormat="1" ht="15" customHeight="1">
      <c r="A95" s="18"/>
      <c r="D95" s="19"/>
      <c r="E95" s="23"/>
      <c r="F95" s="20"/>
      <c r="G95" s="20"/>
      <c r="H95" s="20"/>
      <c r="I95" s="21"/>
      <c r="J95" s="21"/>
      <c r="K95" s="21"/>
      <c r="L95" s="21"/>
      <c r="M95" s="21"/>
      <c r="N95" s="20"/>
      <c r="O95" s="20"/>
      <c r="P95" s="20"/>
      <c r="Q95" s="21"/>
      <c r="R95" s="21"/>
      <c r="S95" s="21"/>
      <c r="T95" s="21"/>
    </row>
    <row r="96" spans="1:20" s="4" customFormat="1" ht="15" customHeight="1">
      <c r="A96" s="18"/>
      <c r="D96" s="19"/>
      <c r="E96" s="23"/>
      <c r="F96" s="20"/>
      <c r="G96" s="20"/>
      <c r="H96" s="20"/>
      <c r="I96" s="21"/>
      <c r="J96" s="21"/>
      <c r="K96" s="21"/>
      <c r="L96" s="21"/>
      <c r="M96" s="21"/>
      <c r="N96" s="20"/>
      <c r="O96" s="20"/>
      <c r="P96" s="20"/>
      <c r="Q96" s="21"/>
      <c r="R96" s="21"/>
      <c r="S96" s="21"/>
      <c r="T96" s="21"/>
    </row>
    <row r="97" spans="1:20" s="4" customFormat="1" ht="15" customHeight="1">
      <c r="A97" s="18"/>
      <c r="D97" s="19"/>
      <c r="E97" s="23"/>
      <c r="F97" s="20"/>
      <c r="G97" s="20"/>
      <c r="H97" s="20"/>
      <c r="I97" s="21"/>
      <c r="J97" s="21"/>
      <c r="K97" s="21"/>
      <c r="L97" s="21"/>
      <c r="M97" s="21"/>
      <c r="N97" s="20"/>
      <c r="O97" s="20"/>
      <c r="P97" s="20"/>
      <c r="Q97" s="21"/>
      <c r="R97" s="21"/>
      <c r="S97" s="21"/>
      <c r="T97" s="21"/>
    </row>
    <row r="98" spans="1:20" s="4" customFormat="1" ht="15" customHeight="1">
      <c r="A98" s="18"/>
      <c r="D98" s="19"/>
      <c r="E98" s="23"/>
      <c r="F98" s="20"/>
      <c r="G98" s="20"/>
      <c r="H98" s="20"/>
      <c r="I98" s="21"/>
      <c r="J98" s="21"/>
      <c r="K98" s="21"/>
      <c r="L98" s="21"/>
      <c r="M98" s="21"/>
      <c r="N98" s="20"/>
      <c r="O98" s="20"/>
      <c r="P98" s="20"/>
      <c r="Q98" s="21"/>
      <c r="R98" s="21"/>
      <c r="S98" s="21"/>
      <c r="T98" s="21"/>
    </row>
    <row r="99" spans="1:20" s="4" customFormat="1" ht="15" customHeight="1">
      <c r="A99" s="18"/>
      <c r="D99" s="19"/>
      <c r="E99" s="23"/>
      <c r="F99" s="20"/>
      <c r="G99" s="20"/>
      <c r="H99" s="20"/>
      <c r="I99" s="21"/>
      <c r="J99" s="21"/>
      <c r="K99" s="21"/>
      <c r="L99" s="21"/>
      <c r="M99" s="21"/>
      <c r="N99" s="20"/>
      <c r="O99" s="20"/>
      <c r="P99" s="20"/>
      <c r="Q99" s="21"/>
      <c r="R99" s="21"/>
      <c r="S99" s="21"/>
      <c r="T99" s="21"/>
    </row>
    <row r="100" spans="1:20" s="4" customFormat="1" ht="15" customHeight="1">
      <c r="A100" s="18"/>
      <c r="D100" s="19"/>
      <c r="E100" s="23"/>
      <c r="F100" s="20"/>
      <c r="G100" s="20"/>
      <c r="H100" s="20"/>
      <c r="I100" s="21"/>
      <c r="J100" s="21"/>
      <c r="K100" s="21"/>
      <c r="L100" s="21"/>
      <c r="M100" s="21"/>
      <c r="N100" s="20"/>
      <c r="O100" s="20"/>
      <c r="P100" s="20"/>
      <c r="Q100" s="21"/>
      <c r="R100" s="21"/>
      <c r="S100" s="21"/>
      <c r="T100" s="21"/>
    </row>
    <row r="101" spans="1:20" s="4" customFormat="1" ht="15" customHeight="1">
      <c r="A101" s="18"/>
      <c r="D101" s="19"/>
      <c r="E101" s="23"/>
      <c r="F101" s="20"/>
      <c r="G101" s="20"/>
      <c r="H101" s="20"/>
      <c r="I101" s="21"/>
      <c r="J101" s="21"/>
      <c r="K101" s="21"/>
      <c r="L101" s="21"/>
      <c r="M101" s="21"/>
      <c r="N101" s="20"/>
      <c r="O101" s="20"/>
      <c r="P101" s="20"/>
      <c r="Q101" s="21"/>
      <c r="R101" s="21"/>
      <c r="S101" s="21"/>
      <c r="T101" s="21"/>
    </row>
    <row r="102" spans="1:20" s="4" customFormat="1" ht="15" customHeight="1">
      <c r="A102" s="18"/>
      <c r="D102" s="19"/>
      <c r="E102" s="23"/>
      <c r="F102" s="20"/>
      <c r="G102" s="20"/>
      <c r="H102" s="20"/>
      <c r="I102" s="21"/>
      <c r="J102" s="21"/>
      <c r="K102" s="21"/>
      <c r="L102" s="21"/>
      <c r="M102" s="21"/>
      <c r="N102" s="20"/>
      <c r="O102" s="20"/>
      <c r="P102" s="20"/>
      <c r="Q102" s="21"/>
      <c r="R102" s="21"/>
      <c r="S102" s="21"/>
      <c r="T102" s="21"/>
    </row>
    <row r="103" spans="1:20" s="4" customFormat="1" ht="15" customHeight="1">
      <c r="A103" s="18"/>
      <c r="D103" s="19"/>
      <c r="E103" s="23"/>
      <c r="F103" s="20"/>
      <c r="G103" s="20"/>
      <c r="H103" s="20"/>
      <c r="I103" s="21"/>
      <c r="J103" s="21"/>
      <c r="K103" s="21"/>
      <c r="L103" s="21"/>
      <c r="M103" s="21"/>
      <c r="N103" s="20"/>
      <c r="O103" s="20"/>
      <c r="P103" s="20"/>
      <c r="Q103" s="21"/>
      <c r="R103" s="21"/>
      <c r="S103" s="21"/>
      <c r="T103" s="21"/>
    </row>
    <row r="104" spans="1:20" s="4" customFormat="1" ht="15" customHeight="1">
      <c r="A104" s="18"/>
      <c r="D104" s="19"/>
      <c r="E104" s="23"/>
      <c r="F104" s="20"/>
      <c r="G104" s="20"/>
      <c r="H104" s="20"/>
      <c r="I104" s="21"/>
      <c r="J104" s="21"/>
      <c r="K104" s="21"/>
      <c r="L104" s="21"/>
      <c r="M104" s="21"/>
      <c r="N104" s="20"/>
      <c r="O104" s="20"/>
      <c r="P104" s="20"/>
      <c r="Q104" s="21"/>
      <c r="R104" s="21"/>
      <c r="S104" s="21"/>
      <c r="T104" s="21"/>
    </row>
    <row r="105" spans="1:20" s="4" customFormat="1" ht="15" customHeight="1">
      <c r="A105" s="18"/>
      <c r="D105" s="19"/>
      <c r="E105" s="23"/>
      <c r="F105" s="20"/>
      <c r="G105" s="20"/>
      <c r="H105" s="20"/>
      <c r="I105" s="21"/>
      <c r="J105" s="21"/>
      <c r="K105" s="21"/>
      <c r="L105" s="21"/>
      <c r="M105" s="21"/>
      <c r="N105" s="20"/>
      <c r="O105" s="20"/>
      <c r="P105" s="20"/>
      <c r="Q105" s="21"/>
      <c r="R105" s="21"/>
      <c r="S105" s="21"/>
      <c r="T105" s="21"/>
    </row>
    <row r="106" spans="1:20" s="4" customFormat="1" ht="15" customHeight="1">
      <c r="A106" s="18"/>
      <c r="D106" s="19"/>
      <c r="E106" s="23"/>
      <c r="F106" s="20"/>
      <c r="G106" s="20"/>
      <c r="H106" s="20"/>
      <c r="I106" s="21"/>
      <c r="J106" s="21"/>
      <c r="K106" s="21"/>
      <c r="L106" s="21"/>
      <c r="M106" s="21"/>
      <c r="N106" s="20"/>
      <c r="O106" s="20"/>
      <c r="P106" s="20"/>
      <c r="Q106" s="21"/>
      <c r="R106" s="21"/>
      <c r="S106" s="21"/>
      <c r="T106" s="21"/>
    </row>
    <row r="107" spans="1:20" s="4" customFormat="1" ht="15" customHeight="1">
      <c r="A107" s="18"/>
      <c r="D107" s="19"/>
      <c r="E107" s="23"/>
      <c r="F107" s="20"/>
      <c r="G107" s="20"/>
      <c r="H107" s="20"/>
      <c r="I107" s="21"/>
      <c r="J107" s="21"/>
      <c r="K107" s="21"/>
      <c r="L107" s="21"/>
      <c r="M107" s="21"/>
      <c r="N107" s="20"/>
      <c r="O107" s="20"/>
      <c r="P107" s="20"/>
      <c r="Q107" s="21"/>
      <c r="R107" s="21"/>
      <c r="S107" s="21"/>
      <c r="T107" s="21"/>
    </row>
    <row r="108" spans="1:20" s="4" customFormat="1" ht="15" customHeight="1">
      <c r="A108" s="18"/>
      <c r="D108" s="19"/>
      <c r="E108" s="23"/>
      <c r="F108" s="20"/>
      <c r="G108" s="20"/>
      <c r="H108" s="20"/>
      <c r="I108" s="21"/>
      <c r="J108" s="21"/>
      <c r="K108" s="21"/>
      <c r="L108" s="21"/>
      <c r="M108" s="21"/>
      <c r="N108" s="20"/>
      <c r="O108" s="20"/>
      <c r="P108" s="20"/>
      <c r="Q108" s="21"/>
      <c r="R108" s="21"/>
      <c r="S108" s="21"/>
      <c r="T108" s="21"/>
    </row>
    <row r="109" spans="1:20" s="4" customFormat="1" ht="15" customHeight="1">
      <c r="A109" s="18"/>
      <c r="D109" s="19"/>
      <c r="E109" s="23"/>
      <c r="F109" s="20"/>
      <c r="G109" s="20"/>
      <c r="H109" s="20"/>
      <c r="I109" s="21"/>
      <c r="J109" s="21"/>
      <c r="K109" s="21"/>
      <c r="L109" s="21"/>
      <c r="M109" s="21"/>
      <c r="N109" s="20"/>
      <c r="O109" s="20"/>
      <c r="P109" s="20"/>
      <c r="Q109" s="21"/>
      <c r="R109" s="21"/>
      <c r="S109" s="21"/>
      <c r="T109" s="21"/>
    </row>
    <row r="110" spans="1:20" s="4" customFormat="1" ht="15" customHeight="1">
      <c r="A110" s="18"/>
      <c r="D110" s="19"/>
      <c r="E110" s="23"/>
      <c r="F110" s="20"/>
      <c r="G110" s="20"/>
      <c r="H110" s="20"/>
      <c r="I110" s="21"/>
      <c r="J110" s="21"/>
      <c r="K110" s="21"/>
      <c r="L110" s="21"/>
      <c r="M110" s="21"/>
      <c r="N110" s="20"/>
      <c r="O110" s="20"/>
      <c r="P110" s="20"/>
      <c r="Q110" s="21"/>
      <c r="R110" s="21"/>
      <c r="S110" s="21"/>
      <c r="T110" s="21"/>
    </row>
    <row r="111" spans="1:20" s="4" customFormat="1" ht="15" customHeight="1">
      <c r="A111" s="18"/>
      <c r="D111" s="19"/>
      <c r="E111" s="23"/>
      <c r="F111" s="20"/>
      <c r="G111" s="20"/>
      <c r="H111" s="20"/>
      <c r="I111" s="21"/>
      <c r="J111" s="21"/>
      <c r="K111" s="21"/>
      <c r="L111" s="21"/>
      <c r="M111" s="21"/>
      <c r="N111" s="20"/>
      <c r="O111" s="20"/>
      <c r="P111" s="20"/>
      <c r="Q111" s="21"/>
      <c r="R111" s="21"/>
      <c r="S111" s="21"/>
      <c r="T111" s="21"/>
    </row>
    <row r="112" spans="1:20" s="4" customFormat="1" ht="15" customHeight="1">
      <c r="A112" s="18"/>
      <c r="D112" s="19"/>
      <c r="E112" s="23"/>
      <c r="F112" s="20"/>
      <c r="G112" s="20"/>
      <c r="H112" s="20"/>
      <c r="I112" s="21"/>
      <c r="J112" s="21"/>
      <c r="K112" s="21"/>
      <c r="L112" s="21"/>
      <c r="M112" s="21"/>
      <c r="N112" s="20"/>
      <c r="O112" s="20"/>
      <c r="P112" s="20"/>
      <c r="Q112" s="21"/>
      <c r="R112" s="21"/>
      <c r="S112" s="21"/>
      <c r="T112" s="21"/>
    </row>
    <row r="113" spans="1:20" s="4" customFormat="1" ht="15" customHeight="1">
      <c r="A113" s="18"/>
      <c r="D113" s="19"/>
      <c r="E113" s="23"/>
      <c r="F113" s="20"/>
      <c r="G113" s="20"/>
      <c r="H113" s="20"/>
      <c r="I113" s="21"/>
      <c r="J113" s="21"/>
      <c r="K113" s="21"/>
      <c r="L113" s="21"/>
      <c r="M113" s="21"/>
      <c r="N113" s="20"/>
      <c r="O113" s="20"/>
      <c r="P113" s="20"/>
      <c r="Q113" s="21"/>
      <c r="R113" s="21"/>
      <c r="S113" s="21"/>
      <c r="T113" s="21"/>
    </row>
    <row r="114" spans="1:20" s="4" customFormat="1" ht="15" customHeight="1">
      <c r="A114" s="18"/>
      <c r="D114" s="19"/>
      <c r="E114" s="23"/>
      <c r="F114" s="20"/>
      <c r="G114" s="20"/>
      <c r="H114" s="20"/>
      <c r="I114" s="21"/>
      <c r="J114" s="21"/>
      <c r="K114" s="21"/>
      <c r="L114" s="21"/>
      <c r="M114" s="21"/>
      <c r="N114" s="20"/>
      <c r="O114" s="20"/>
      <c r="P114" s="20"/>
      <c r="Q114" s="21"/>
      <c r="R114" s="21"/>
      <c r="S114" s="21"/>
      <c r="T114" s="21"/>
    </row>
    <row r="115" spans="1:20" s="4" customFormat="1" ht="15" customHeight="1">
      <c r="A115" s="18"/>
      <c r="D115" s="19"/>
      <c r="E115" s="23"/>
      <c r="F115" s="20"/>
      <c r="G115" s="20"/>
      <c r="H115" s="20"/>
      <c r="I115" s="21"/>
      <c r="J115" s="21"/>
      <c r="K115" s="21"/>
      <c r="L115" s="21"/>
      <c r="M115" s="21"/>
      <c r="N115" s="20"/>
      <c r="O115" s="20"/>
      <c r="P115" s="20"/>
      <c r="Q115" s="21"/>
      <c r="R115" s="21"/>
      <c r="S115" s="21"/>
      <c r="T115" s="21"/>
    </row>
    <row r="116" spans="1:20" s="4" customFormat="1" ht="15" customHeight="1">
      <c r="A116" s="18"/>
      <c r="D116" s="19"/>
      <c r="E116" s="23"/>
      <c r="F116" s="20"/>
      <c r="G116" s="20"/>
      <c r="H116" s="20"/>
      <c r="I116" s="21"/>
      <c r="J116" s="21"/>
      <c r="K116" s="21"/>
      <c r="L116" s="21"/>
      <c r="M116" s="21"/>
      <c r="N116" s="20"/>
      <c r="O116" s="20"/>
      <c r="P116" s="20"/>
      <c r="Q116" s="21"/>
      <c r="R116" s="21"/>
      <c r="S116" s="21"/>
      <c r="T116" s="21"/>
    </row>
    <row r="117" spans="1:20" s="4" customFormat="1" ht="15" customHeight="1">
      <c r="A117" s="18"/>
      <c r="D117" s="19"/>
      <c r="E117" s="23"/>
      <c r="F117" s="20"/>
      <c r="G117" s="20"/>
      <c r="H117" s="20"/>
      <c r="I117" s="21"/>
      <c r="J117" s="21"/>
      <c r="K117" s="21"/>
      <c r="L117" s="21"/>
      <c r="M117" s="21"/>
      <c r="N117" s="20"/>
      <c r="O117" s="20"/>
      <c r="P117" s="20"/>
      <c r="Q117" s="21"/>
      <c r="R117" s="21"/>
      <c r="S117" s="21"/>
      <c r="T117" s="21"/>
    </row>
    <row r="118" spans="1:20" s="4" customFormat="1" ht="15" customHeight="1">
      <c r="A118" s="18"/>
      <c r="D118" s="19"/>
      <c r="E118" s="23"/>
      <c r="F118" s="20"/>
      <c r="G118" s="20"/>
      <c r="H118" s="20"/>
      <c r="I118" s="21"/>
      <c r="J118" s="21"/>
      <c r="K118" s="21"/>
      <c r="L118" s="21"/>
      <c r="M118" s="21"/>
      <c r="N118" s="20"/>
      <c r="O118" s="20"/>
      <c r="P118" s="20"/>
      <c r="Q118" s="21"/>
      <c r="R118" s="21"/>
      <c r="S118" s="21"/>
      <c r="T118" s="21"/>
    </row>
    <row r="119" spans="1:20" s="4" customFormat="1" ht="15" customHeight="1">
      <c r="A119" s="18"/>
      <c r="D119" s="19"/>
      <c r="E119" s="23"/>
      <c r="F119" s="20"/>
      <c r="G119" s="20"/>
      <c r="H119" s="20"/>
      <c r="I119" s="21"/>
      <c r="J119" s="21"/>
      <c r="K119" s="21"/>
      <c r="L119" s="21"/>
      <c r="M119" s="21"/>
      <c r="N119" s="20"/>
      <c r="O119" s="20"/>
      <c r="P119" s="20"/>
      <c r="Q119" s="21"/>
      <c r="R119" s="21"/>
      <c r="S119" s="21"/>
      <c r="T119" s="21"/>
    </row>
    <row r="120" spans="1:20" s="4" customFormat="1" ht="15" customHeight="1">
      <c r="A120" s="18"/>
      <c r="D120" s="19"/>
      <c r="E120" s="23"/>
      <c r="F120" s="20"/>
      <c r="G120" s="20"/>
      <c r="H120" s="20"/>
      <c r="I120" s="21"/>
      <c r="J120" s="21"/>
      <c r="K120" s="21"/>
      <c r="L120" s="21"/>
      <c r="M120" s="21"/>
      <c r="N120" s="20"/>
      <c r="O120" s="20"/>
      <c r="P120" s="20"/>
      <c r="Q120" s="21"/>
      <c r="R120" s="21"/>
      <c r="S120" s="21"/>
      <c r="T120" s="21"/>
    </row>
    <row r="121" spans="1:20" s="4" customFormat="1" ht="15" customHeight="1">
      <c r="A121" s="18"/>
      <c r="D121" s="19"/>
      <c r="E121" s="23"/>
      <c r="F121" s="20"/>
      <c r="G121" s="20"/>
      <c r="H121" s="20"/>
      <c r="I121" s="21"/>
      <c r="J121" s="21"/>
      <c r="K121" s="21"/>
      <c r="L121" s="21"/>
      <c r="M121" s="21"/>
      <c r="N121" s="20"/>
      <c r="O121" s="20"/>
      <c r="P121" s="20"/>
      <c r="Q121" s="21"/>
      <c r="R121" s="21"/>
      <c r="S121" s="21"/>
      <c r="T121" s="21"/>
    </row>
    <row r="122" spans="1:20" s="4" customFormat="1" ht="15" customHeight="1">
      <c r="A122" s="18"/>
      <c r="D122" s="19"/>
      <c r="E122" s="23"/>
      <c r="F122" s="20"/>
      <c r="G122" s="20"/>
      <c r="H122" s="20"/>
      <c r="I122" s="21"/>
      <c r="J122" s="21"/>
      <c r="K122" s="21"/>
      <c r="L122" s="21"/>
      <c r="M122" s="21"/>
      <c r="N122" s="20"/>
      <c r="O122" s="20"/>
      <c r="P122" s="20"/>
      <c r="Q122" s="21"/>
      <c r="R122" s="21"/>
      <c r="S122" s="21"/>
      <c r="T122" s="21"/>
    </row>
    <row r="123" spans="1:20" s="4" customFormat="1" ht="15" customHeight="1">
      <c r="A123" s="18"/>
      <c r="D123" s="19"/>
      <c r="E123" s="23"/>
      <c r="F123" s="20"/>
      <c r="G123" s="20"/>
      <c r="H123" s="20"/>
      <c r="I123" s="21"/>
      <c r="J123" s="21"/>
      <c r="K123" s="21"/>
      <c r="L123" s="21"/>
      <c r="M123" s="21"/>
      <c r="N123" s="20"/>
      <c r="O123" s="20"/>
      <c r="P123" s="20"/>
      <c r="Q123" s="21"/>
      <c r="R123" s="21"/>
      <c r="S123" s="21"/>
      <c r="T123" s="21"/>
    </row>
    <row r="124" spans="1:20" s="4" customFormat="1" ht="15" customHeight="1">
      <c r="A124" s="18"/>
      <c r="D124" s="19"/>
      <c r="E124" s="23"/>
      <c r="F124" s="20"/>
      <c r="G124" s="20"/>
      <c r="H124" s="20"/>
      <c r="I124" s="21"/>
      <c r="J124" s="21"/>
      <c r="K124" s="21"/>
      <c r="L124" s="21"/>
      <c r="M124" s="21"/>
      <c r="N124" s="20"/>
      <c r="O124" s="20"/>
      <c r="P124" s="20"/>
      <c r="Q124" s="21"/>
      <c r="R124" s="21"/>
      <c r="S124" s="21"/>
      <c r="T124" s="21"/>
    </row>
    <row r="125" spans="1:20" s="4" customFormat="1" ht="15" customHeight="1">
      <c r="A125" s="18"/>
      <c r="D125" s="19"/>
      <c r="E125" s="23"/>
      <c r="F125" s="20"/>
      <c r="G125" s="20"/>
      <c r="H125" s="20"/>
      <c r="I125" s="21"/>
      <c r="J125" s="21"/>
      <c r="K125" s="21"/>
      <c r="L125" s="21"/>
      <c r="M125" s="21"/>
      <c r="N125" s="20"/>
      <c r="O125" s="20"/>
      <c r="P125" s="20"/>
      <c r="Q125" s="21"/>
      <c r="R125" s="21"/>
      <c r="S125" s="21"/>
      <c r="T125" s="21"/>
    </row>
    <row r="126" spans="1:20" s="4" customFormat="1" ht="15" customHeight="1">
      <c r="A126" s="18"/>
      <c r="D126" s="19"/>
      <c r="E126" s="23"/>
      <c r="F126" s="20"/>
      <c r="G126" s="20"/>
      <c r="H126" s="20"/>
      <c r="I126" s="21"/>
      <c r="J126" s="21"/>
      <c r="K126" s="21"/>
      <c r="L126" s="21"/>
      <c r="M126" s="21"/>
      <c r="N126" s="20"/>
      <c r="O126" s="20"/>
      <c r="P126" s="20"/>
      <c r="Q126" s="21"/>
      <c r="R126" s="21"/>
      <c r="S126" s="21"/>
      <c r="T126" s="21"/>
    </row>
    <row r="127" spans="1:20" s="4" customFormat="1" ht="15" customHeight="1">
      <c r="A127" s="18"/>
      <c r="D127" s="19"/>
      <c r="E127" s="23"/>
      <c r="F127" s="20"/>
      <c r="G127" s="20"/>
      <c r="H127" s="20"/>
      <c r="I127" s="21"/>
      <c r="J127" s="21"/>
      <c r="K127" s="21"/>
      <c r="L127" s="21"/>
      <c r="M127" s="21"/>
      <c r="N127" s="20"/>
      <c r="O127" s="20"/>
      <c r="P127" s="20"/>
      <c r="Q127" s="21"/>
      <c r="R127" s="21"/>
      <c r="S127" s="21"/>
      <c r="T127" s="21"/>
    </row>
    <row r="128" spans="1:20" s="4" customFormat="1" ht="15" customHeight="1">
      <c r="A128" s="18"/>
      <c r="D128" s="19"/>
      <c r="E128" s="23"/>
      <c r="F128" s="20"/>
      <c r="G128" s="20"/>
      <c r="H128" s="20"/>
      <c r="I128" s="21"/>
      <c r="J128" s="21"/>
      <c r="K128" s="21"/>
      <c r="L128" s="21"/>
      <c r="M128" s="21"/>
      <c r="N128" s="20"/>
      <c r="O128" s="20"/>
      <c r="P128" s="20"/>
      <c r="Q128" s="21"/>
      <c r="R128" s="21"/>
      <c r="S128" s="21"/>
      <c r="T128" s="21"/>
    </row>
    <row r="129" spans="1:20" s="4" customFormat="1" ht="15" customHeight="1">
      <c r="A129" s="18"/>
      <c r="D129" s="19"/>
      <c r="E129" s="23"/>
      <c r="F129" s="20"/>
      <c r="G129" s="20"/>
      <c r="H129" s="20"/>
      <c r="I129" s="21"/>
      <c r="J129" s="21"/>
      <c r="K129" s="21"/>
      <c r="L129" s="21"/>
      <c r="M129" s="21"/>
      <c r="N129" s="20"/>
      <c r="O129" s="20"/>
      <c r="P129" s="20"/>
      <c r="Q129" s="21"/>
      <c r="R129" s="21"/>
      <c r="S129" s="21"/>
      <c r="T129" s="21"/>
    </row>
    <row r="130" spans="1:20" s="4" customFormat="1" ht="15" customHeight="1">
      <c r="A130" s="18"/>
      <c r="D130" s="19"/>
      <c r="E130" s="23"/>
      <c r="F130" s="20"/>
      <c r="G130" s="20"/>
      <c r="H130" s="20"/>
      <c r="I130" s="21"/>
      <c r="J130" s="21"/>
      <c r="K130" s="21"/>
      <c r="L130" s="21"/>
      <c r="M130" s="21"/>
      <c r="N130" s="20"/>
      <c r="O130" s="20"/>
      <c r="P130" s="20"/>
      <c r="Q130" s="21"/>
      <c r="R130" s="21"/>
      <c r="S130" s="21"/>
      <c r="T130" s="21"/>
    </row>
    <row r="131" spans="1:20" s="4" customFormat="1" ht="15" customHeight="1">
      <c r="A131" s="18"/>
      <c r="D131" s="19"/>
      <c r="E131" s="23"/>
      <c r="F131" s="20"/>
      <c r="G131" s="20"/>
      <c r="H131" s="20"/>
      <c r="I131" s="21"/>
      <c r="J131" s="21"/>
      <c r="K131" s="21"/>
      <c r="L131" s="21"/>
      <c r="M131" s="21"/>
      <c r="N131" s="20"/>
      <c r="O131" s="20"/>
      <c r="P131" s="20"/>
      <c r="Q131" s="21"/>
      <c r="R131" s="21"/>
      <c r="S131" s="21"/>
      <c r="T131" s="21"/>
    </row>
    <row r="132" spans="1:20" s="4" customFormat="1" ht="15" customHeight="1">
      <c r="A132" s="18"/>
      <c r="D132" s="19"/>
      <c r="E132" s="23"/>
      <c r="F132" s="20"/>
      <c r="G132" s="20"/>
      <c r="H132" s="20"/>
      <c r="I132" s="21"/>
      <c r="J132" s="21"/>
      <c r="K132" s="21"/>
      <c r="L132" s="21"/>
      <c r="M132" s="21"/>
      <c r="N132" s="20"/>
      <c r="O132" s="20"/>
      <c r="P132" s="20"/>
      <c r="Q132" s="21"/>
      <c r="R132" s="21"/>
      <c r="S132" s="21"/>
      <c r="T132" s="21"/>
    </row>
    <row r="133" spans="1:20" s="4" customFormat="1" ht="15" customHeight="1">
      <c r="A133" s="18"/>
      <c r="D133" s="19"/>
      <c r="E133" s="23"/>
      <c r="F133" s="20"/>
      <c r="G133" s="20"/>
      <c r="H133" s="20"/>
      <c r="I133" s="21"/>
      <c r="J133" s="21"/>
      <c r="K133" s="21"/>
      <c r="L133" s="21"/>
      <c r="M133" s="21"/>
      <c r="N133" s="20"/>
      <c r="O133" s="20"/>
      <c r="P133" s="20"/>
      <c r="Q133" s="21"/>
      <c r="R133" s="21"/>
      <c r="S133" s="21"/>
      <c r="T133" s="21"/>
    </row>
    <row r="134" spans="1:20" s="4" customFormat="1" ht="15" customHeight="1">
      <c r="A134" s="18"/>
      <c r="D134" s="19"/>
      <c r="E134" s="23"/>
      <c r="F134" s="20"/>
      <c r="G134" s="20"/>
      <c r="H134" s="20"/>
      <c r="I134" s="21"/>
      <c r="J134" s="21"/>
      <c r="K134" s="21"/>
      <c r="L134" s="21"/>
      <c r="M134" s="21"/>
      <c r="N134" s="20"/>
      <c r="O134" s="20"/>
      <c r="P134" s="20"/>
      <c r="Q134" s="21"/>
      <c r="R134" s="21"/>
      <c r="S134" s="21"/>
      <c r="T134" s="21"/>
    </row>
    <row r="135" spans="1:20" s="4" customFormat="1" ht="15" customHeight="1">
      <c r="A135" s="18"/>
      <c r="D135" s="19"/>
      <c r="E135" s="23"/>
      <c r="F135" s="20"/>
      <c r="G135" s="20"/>
      <c r="H135" s="20"/>
      <c r="I135" s="21"/>
      <c r="J135" s="21"/>
      <c r="K135" s="21"/>
      <c r="L135" s="21"/>
      <c r="M135" s="21"/>
      <c r="N135" s="20"/>
      <c r="O135" s="20"/>
      <c r="P135" s="20"/>
      <c r="Q135" s="21"/>
      <c r="R135" s="21"/>
      <c r="S135" s="21"/>
      <c r="T135" s="21"/>
    </row>
    <row r="136" spans="1:20" s="4" customFormat="1" ht="15" customHeight="1">
      <c r="A136" s="18"/>
      <c r="D136" s="19"/>
      <c r="E136" s="23"/>
      <c r="F136" s="20"/>
      <c r="G136" s="20"/>
      <c r="H136" s="20"/>
      <c r="I136" s="21"/>
      <c r="J136" s="21"/>
      <c r="K136" s="21"/>
      <c r="L136" s="21"/>
      <c r="M136" s="21"/>
      <c r="N136" s="20"/>
      <c r="O136" s="20"/>
      <c r="P136" s="20"/>
      <c r="Q136" s="21"/>
      <c r="R136" s="21"/>
      <c r="S136" s="21"/>
      <c r="T136" s="21"/>
    </row>
    <row r="137" spans="1:20" s="4" customFormat="1" ht="15" customHeight="1">
      <c r="A137" s="18"/>
      <c r="D137" s="19"/>
      <c r="E137" s="23"/>
      <c r="F137" s="20"/>
      <c r="G137" s="20"/>
      <c r="H137" s="20"/>
      <c r="I137" s="21"/>
      <c r="J137" s="21"/>
      <c r="K137" s="21"/>
      <c r="L137" s="21"/>
      <c r="M137" s="21"/>
      <c r="N137" s="20"/>
      <c r="O137" s="20"/>
      <c r="P137" s="20"/>
      <c r="Q137" s="21"/>
      <c r="R137" s="21"/>
      <c r="S137" s="21"/>
      <c r="T137" s="21"/>
    </row>
    <row r="138" spans="1:20" s="4" customFormat="1" ht="15" customHeight="1">
      <c r="A138" s="18"/>
      <c r="D138" s="19"/>
      <c r="E138" s="23"/>
      <c r="F138" s="20"/>
      <c r="G138" s="20"/>
      <c r="H138" s="20"/>
      <c r="I138" s="21"/>
      <c r="J138" s="21"/>
      <c r="K138" s="21"/>
      <c r="L138" s="21"/>
      <c r="M138" s="21"/>
      <c r="N138" s="20"/>
      <c r="O138" s="20"/>
      <c r="P138" s="20"/>
      <c r="Q138" s="21"/>
      <c r="R138" s="21"/>
      <c r="S138" s="21"/>
      <c r="T138" s="21"/>
    </row>
    <row r="139" spans="1:20" s="4" customFormat="1" ht="15" customHeight="1">
      <c r="A139" s="18"/>
      <c r="D139" s="19"/>
      <c r="E139" s="23"/>
      <c r="F139" s="20"/>
      <c r="G139" s="20"/>
      <c r="H139" s="20"/>
      <c r="I139" s="21"/>
      <c r="J139" s="21"/>
      <c r="K139" s="21"/>
      <c r="L139" s="21"/>
      <c r="M139" s="21"/>
      <c r="N139" s="20"/>
      <c r="O139" s="20"/>
      <c r="P139" s="20"/>
      <c r="Q139" s="21"/>
      <c r="R139" s="21"/>
      <c r="S139" s="21"/>
      <c r="T139" s="21"/>
    </row>
    <row r="140" spans="1:20" s="4" customFormat="1" ht="15" customHeight="1">
      <c r="A140" s="18"/>
      <c r="D140" s="19"/>
      <c r="E140" s="23"/>
      <c r="F140" s="20"/>
      <c r="G140" s="20"/>
      <c r="H140" s="20"/>
      <c r="I140" s="21"/>
      <c r="J140" s="21"/>
      <c r="K140" s="21"/>
      <c r="L140" s="21"/>
      <c r="M140" s="21"/>
      <c r="N140" s="20"/>
      <c r="O140" s="20"/>
      <c r="P140" s="20"/>
      <c r="Q140" s="21"/>
      <c r="R140" s="21"/>
      <c r="S140" s="21"/>
      <c r="T140" s="21"/>
    </row>
    <row r="141" spans="1:20" s="4" customFormat="1" ht="15" customHeight="1">
      <c r="A141" s="18"/>
      <c r="D141" s="19"/>
      <c r="E141" s="23"/>
      <c r="F141" s="20"/>
      <c r="G141" s="20"/>
      <c r="H141" s="20"/>
      <c r="I141" s="21"/>
      <c r="J141" s="21"/>
      <c r="K141" s="21"/>
      <c r="L141" s="21"/>
      <c r="M141" s="21"/>
      <c r="N141" s="20"/>
      <c r="O141" s="20"/>
      <c r="P141" s="20"/>
      <c r="Q141" s="21"/>
      <c r="R141" s="21"/>
      <c r="S141" s="21"/>
      <c r="T141" s="21"/>
    </row>
    <row r="142" spans="1:20" s="4" customFormat="1" ht="15" customHeight="1">
      <c r="A142" s="18"/>
      <c r="D142" s="19"/>
      <c r="E142" s="23"/>
      <c r="F142" s="20"/>
      <c r="G142" s="20"/>
      <c r="H142" s="20"/>
      <c r="I142" s="21"/>
      <c r="J142" s="21"/>
      <c r="K142" s="21"/>
      <c r="L142" s="21"/>
      <c r="M142" s="21"/>
      <c r="N142" s="20"/>
      <c r="O142" s="20"/>
      <c r="P142" s="20"/>
      <c r="Q142" s="21"/>
      <c r="R142" s="21"/>
      <c r="S142" s="21"/>
      <c r="T142" s="21"/>
    </row>
    <row r="143" spans="1:20" s="4" customFormat="1" ht="15" customHeight="1">
      <c r="A143" s="18"/>
      <c r="D143" s="19"/>
      <c r="E143" s="23"/>
      <c r="F143" s="20"/>
      <c r="G143" s="20"/>
      <c r="H143" s="20"/>
      <c r="I143" s="21"/>
      <c r="J143" s="21"/>
      <c r="K143" s="21"/>
      <c r="L143" s="21"/>
      <c r="M143" s="21"/>
      <c r="N143" s="20"/>
      <c r="O143" s="20"/>
      <c r="P143" s="20"/>
      <c r="Q143" s="21"/>
      <c r="R143" s="21"/>
      <c r="S143" s="21"/>
      <c r="T143" s="21"/>
    </row>
    <row r="144" spans="1:20" s="4" customFormat="1" ht="15" customHeight="1">
      <c r="A144" s="18"/>
      <c r="D144" s="19"/>
      <c r="E144" s="23"/>
      <c r="F144" s="20"/>
      <c r="G144" s="20"/>
      <c r="H144" s="20"/>
      <c r="I144" s="21"/>
      <c r="J144" s="21"/>
      <c r="K144" s="21"/>
      <c r="L144" s="21"/>
      <c r="M144" s="21"/>
      <c r="N144" s="20"/>
      <c r="O144" s="20"/>
      <c r="P144" s="20"/>
      <c r="Q144" s="21"/>
      <c r="R144" s="21"/>
      <c r="S144" s="21"/>
      <c r="T144" s="21"/>
    </row>
    <row r="145" spans="1:20" s="4" customFormat="1" ht="15" customHeight="1">
      <c r="A145" s="18"/>
      <c r="D145" s="19"/>
      <c r="E145" s="23"/>
      <c r="F145" s="20"/>
      <c r="G145" s="20"/>
      <c r="H145" s="20"/>
      <c r="I145" s="21"/>
      <c r="J145" s="21"/>
      <c r="K145" s="21"/>
      <c r="L145" s="21"/>
      <c r="M145" s="21"/>
      <c r="N145" s="20"/>
      <c r="O145" s="20"/>
      <c r="P145" s="20"/>
      <c r="Q145" s="21"/>
      <c r="R145" s="21"/>
      <c r="S145" s="21"/>
      <c r="T145" s="21"/>
    </row>
    <row r="146" spans="1:20" s="4" customFormat="1" ht="15" customHeight="1">
      <c r="A146" s="18"/>
      <c r="D146" s="19"/>
      <c r="E146" s="23"/>
      <c r="F146" s="20"/>
      <c r="G146" s="20"/>
      <c r="H146" s="20"/>
      <c r="I146" s="21"/>
      <c r="J146" s="21"/>
      <c r="K146" s="21"/>
      <c r="L146" s="21"/>
      <c r="M146" s="21"/>
      <c r="N146" s="20"/>
      <c r="O146" s="20"/>
      <c r="P146" s="20"/>
      <c r="Q146" s="21"/>
      <c r="R146" s="21"/>
      <c r="S146" s="21"/>
      <c r="T146" s="21"/>
    </row>
    <row r="147" spans="1:20" s="4" customFormat="1" ht="15" customHeight="1">
      <c r="A147" s="18"/>
      <c r="D147" s="19"/>
      <c r="E147" s="23"/>
      <c r="F147" s="20"/>
      <c r="G147" s="20"/>
      <c r="H147" s="20"/>
      <c r="I147" s="21"/>
      <c r="J147" s="21"/>
      <c r="K147" s="21"/>
      <c r="L147" s="21"/>
      <c r="M147" s="21"/>
      <c r="N147" s="20"/>
      <c r="O147" s="20"/>
      <c r="P147" s="20"/>
      <c r="Q147" s="21"/>
      <c r="R147" s="21"/>
      <c r="S147" s="21"/>
      <c r="T147" s="21"/>
    </row>
    <row r="148" spans="1:20" s="4" customFormat="1" ht="15" customHeight="1">
      <c r="A148" s="18"/>
      <c r="D148" s="19"/>
      <c r="E148" s="23"/>
      <c r="F148" s="20"/>
      <c r="G148" s="20"/>
      <c r="H148" s="20"/>
      <c r="I148" s="21"/>
      <c r="J148" s="21"/>
      <c r="K148" s="21"/>
      <c r="L148" s="21"/>
      <c r="M148" s="21"/>
      <c r="N148" s="20"/>
      <c r="O148" s="20"/>
      <c r="P148" s="20"/>
      <c r="Q148" s="21"/>
      <c r="R148" s="21"/>
      <c r="S148" s="21"/>
      <c r="T148" s="21"/>
    </row>
    <row r="149" spans="1:20" s="4" customFormat="1" ht="15" customHeight="1">
      <c r="A149" s="18"/>
      <c r="D149" s="19"/>
      <c r="E149" s="23"/>
      <c r="F149" s="20"/>
      <c r="G149" s="20"/>
      <c r="H149" s="20"/>
      <c r="I149" s="21"/>
      <c r="J149" s="21"/>
      <c r="K149" s="21"/>
      <c r="L149" s="21"/>
      <c r="M149" s="21"/>
      <c r="N149" s="20"/>
      <c r="O149" s="20"/>
      <c r="P149" s="20"/>
      <c r="Q149" s="21"/>
      <c r="R149" s="21"/>
      <c r="S149" s="21"/>
      <c r="T149" s="21"/>
    </row>
    <row r="150" spans="1:20" s="4" customFormat="1" ht="15" customHeight="1">
      <c r="A150" s="18"/>
      <c r="D150" s="19"/>
      <c r="E150" s="23"/>
      <c r="F150" s="20"/>
      <c r="G150" s="20"/>
      <c r="H150" s="20"/>
      <c r="I150" s="21"/>
      <c r="J150" s="21"/>
      <c r="K150" s="21"/>
      <c r="L150" s="21"/>
      <c r="M150" s="21"/>
      <c r="N150" s="20"/>
      <c r="O150" s="20"/>
      <c r="P150" s="20"/>
      <c r="Q150" s="21"/>
      <c r="R150" s="21"/>
      <c r="S150" s="21"/>
      <c r="T150" s="21"/>
    </row>
    <row r="151" spans="1:20" s="4" customFormat="1" ht="15" customHeight="1">
      <c r="A151" s="18"/>
      <c r="D151" s="19"/>
      <c r="E151" s="23"/>
      <c r="F151" s="20"/>
      <c r="G151" s="20"/>
      <c r="H151" s="20"/>
      <c r="I151" s="21"/>
      <c r="J151" s="21"/>
      <c r="K151" s="21"/>
      <c r="L151" s="21"/>
      <c r="M151" s="21"/>
      <c r="N151" s="20"/>
      <c r="O151" s="20"/>
      <c r="P151" s="20"/>
      <c r="Q151" s="21"/>
      <c r="R151" s="21"/>
      <c r="S151" s="21"/>
      <c r="T151" s="21"/>
    </row>
    <row r="152" spans="1:20" s="4" customFormat="1" ht="15" customHeight="1">
      <c r="A152" s="18"/>
      <c r="D152" s="19"/>
      <c r="E152" s="23"/>
      <c r="F152" s="20"/>
      <c r="G152" s="20"/>
      <c r="H152" s="20"/>
      <c r="I152" s="21"/>
      <c r="J152" s="21"/>
      <c r="K152" s="21"/>
      <c r="L152" s="21"/>
      <c r="M152" s="21"/>
      <c r="N152" s="20"/>
      <c r="O152" s="20"/>
      <c r="P152" s="20"/>
      <c r="Q152" s="21"/>
      <c r="R152" s="21"/>
      <c r="S152" s="21"/>
      <c r="T152" s="21"/>
    </row>
    <row r="153" spans="1:20" s="4" customFormat="1" ht="15" customHeight="1">
      <c r="A153" s="18"/>
      <c r="D153" s="19"/>
      <c r="E153" s="23"/>
      <c r="F153" s="20"/>
      <c r="G153" s="20"/>
      <c r="H153" s="20"/>
      <c r="I153" s="21"/>
      <c r="J153" s="21"/>
      <c r="K153" s="21"/>
      <c r="L153" s="21"/>
      <c r="M153" s="21"/>
      <c r="N153" s="20"/>
      <c r="O153" s="20"/>
      <c r="P153" s="20"/>
      <c r="Q153" s="21"/>
      <c r="R153" s="21"/>
      <c r="S153" s="21"/>
      <c r="T153" s="21"/>
    </row>
    <row r="154" spans="1:20" s="4" customFormat="1" ht="15" customHeight="1">
      <c r="A154" s="18"/>
      <c r="D154" s="19"/>
      <c r="E154" s="23"/>
      <c r="F154" s="20"/>
      <c r="G154" s="20"/>
      <c r="H154" s="20"/>
      <c r="I154" s="21"/>
      <c r="J154" s="21"/>
      <c r="K154" s="21"/>
      <c r="L154" s="21"/>
      <c r="M154" s="21"/>
      <c r="N154" s="20"/>
      <c r="O154" s="20"/>
      <c r="P154" s="20"/>
      <c r="Q154" s="21"/>
      <c r="R154" s="21"/>
      <c r="S154" s="21"/>
      <c r="T154" s="21"/>
    </row>
    <row r="155" spans="1:20" s="4" customFormat="1" ht="15" customHeight="1">
      <c r="A155" s="18"/>
      <c r="D155" s="19"/>
      <c r="E155" s="23"/>
      <c r="F155" s="20"/>
      <c r="G155" s="20"/>
      <c r="H155" s="20"/>
      <c r="I155" s="21"/>
      <c r="J155" s="21"/>
      <c r="K155" s="21"/>
      <c r="L155" s="21"/>
      <c r="M155" s="21"/>
      <c r="N155" s="20"/>
      <c r="O155" s="20"/>
      <c r="P155" s="20"/>
      <c r="Q155" s="21"/>
      <c r="R155" s="21"/>
      <c r="S155" s="21"/>
      <c r="T155" s="21"/>
    </row>
    <row r="156" spans="1:20" s="4" customFormat="1" ht="15" customHeight="1">
      <c r="A156" s="18"/>
      <c r="D156" s="19"/>
      <c r="E156" s="23"/>
      <c r="F156" s="20"/>
      <c r="G156" s="20"/>
      <c r="H156" s="20"/>
      <c r="I156" s="21"/>
      <c r="J156" s="21"/>
      <c r="K156" s="21"/>
      <c r="L156" s="21"/>
      <c r="M156" s="21"/>
      <c r="N156" s="20"/>
      <c r="O156" s="20"/>
      <c r="P156" s="20"/>
      <c r="Q156" s="21"/>
      <c r="R156" s="21"/>
      <c r="S156" s="21"/>
      <c r="T156" s="21"/>
    </row>
    <row r="157" spans="1:20" s="4" customFormat="1" ht="15" customHeight="1">
      <c r="A157" s="18"/>
      <c r="D157" s="19"/>
      <c r="E157" s="23"/>
      <c r="F157" s="20"/>
      <c r="G157" s="20"/>
      <c r="H157" s="20"/>
      <c r="I157" s="21"/>
      <c r="J157" s="21"/>
      <c r="K157" s="21"/>
      <c r="L157" s="21"/>
      <c r="M157" s="21"/>
      <c r="N157" s="20"/>
      <c r="O157" s="20"/>
      <c r="P157" s="20"/>
      <c r="Q157" s="21"/>
      <c r="R157" s="21"/>
      <c r="S157" s="21"/>
      <c r="T157" s="21"/>
    </row>
    <row r="158" spans="1:20" s="4" customFormat="1" ht="15" customHeight="1">
      <c r="A158" s="18"/>
      <c r="D158" s="19"/>
      <c r="E158" s="23"/>
      <c r="F158" s="20"/>
      <c r="G158" s="20"/>
      <c r="H158" s="20"/>
      <c r="I158" s="21"/>
      <c r="J158" s="21"/>
      <c r="K158" s="21"/>
      <c r="L158" s="21"/>
      <c r="M158" s="21"/>
      <c r="N158" s="20"/>
      <c r="O158" s="20"/>
      <c r="P158" s="20"/>
      <c r="Q158" s="21"/>
      <c r="R158" s="21"/>
      <c r="S158" s="21"/>
      <c r="T158" s="21"/>
    </row>
    <row r="159" spans="1:20" s="4" customFormat="1" ht="15" customHeight="1">
      <c r="A159" s="18"/>
      <c r="D159" s="19"/>
      <c r="E159" s="23"/>
      <c r="F159" s="20"/>
      <c r="G159" s="20"/>
      <c r="H159" s="20"/>
      <c r="I159" s="21"/>
      <c r="J159" s="21"/>
      <c r="K159" s="21"/>
      <c r="L159" s="21"/>
      <c r="M159" s="21"/>
      <c r="N159" s="20"/>
      <c r="O159" s="20"/>
      <c r="P159" s="20"/>
      <c r="Q159" s="21"/>
      <c r="R159" s="21"/>
      <c r="S159" s="21"/>
      <c r="T159" s="21"/>
    </row>
    <row r="160" spans="1:20" s="4" customFormat="1" ht="15" customHeight="1">
      <c r="A160" s="18"/>
      <c r="D160" s="19"/>
      <c r="E160" s="23"/>
      <c r="F160" s="20"/>
      <c r="G160" s="20"/>
      <c r="H160" s="20"/>
      <c r="I160" s="21"/>
      <c r="J160" s="21"/>
      <c r="K160" s="21"/>
      <c r="L160" s="21"/>
      <c r="M160" s="21"/>
      <c r="N160" s="20"/>
      <c r="O160" s="20"/>
      <c r="P160" s="20"/>
      <c r="Q160" s="21"/>
      <c r="R160" s="21"/>
      <c r="S160" s="21"/>
      <c r="T160" s="21"/>
    </row>
    <row r="161" spans="1:20" s="4" customFormat="1" ht="15" customHeight="1">
      <c r="A161" s="18"/>
      <c r="D161" s="19"/>
      <c r="E161" s="23"/>
      <c r="F161" s="20"/>
      <c r="G161" s="20"/>
      <c r="H161" s="20"/>
      <c r="I161" s="21"/>
      <c r="J161" s="21"/>
      <c r="K161" s="21"/>
      <c r="L161" s="21"/>
      <c r="M161" s="21"/>
      <c r="N161" s="20"/>
      <c r="O161" s="20"/>
      <c r="P161" s="20"/>
      <c r="Q161" s="21"/>
      <c r="R161" s="21"/>
      <c r="S161" s="21"/>
      <c r="T161" s="21"/>
    </row>
    <row r="162" spans="1:20" s="4" customFormat="1" ht="15" customHeight="1">
      <c r="A162" s="18"/>
      <c r="D162" s="19"/>
      <c r="E162" s="23"/>
      <c r="F162" s="20"/>
      <c r="G162" s="20"/>
      <c r="H162" s="20"/>
      <c r="I162" s="21"/>
      <c r="J162" s="21"/>
      <c r="K162" s="21"/>
      <c r="L162" s="21"/>
      <c r="M162" s="21"/>
      <c r="N162" s="20"/>
      <c r="O162" s="20"/>
      <c r="P162" s="20"/>
      <c r="Q162" s="21"/>
      <c r="R162" s="21"/>
      <c r="S162" s="21"/>
      <c r="T162" s="21"/>
    </row>
    <row r="163" spans="1:20" s="4" customFormat="1" ht="15" customHeight="1">
      <c r="A163" s="18"/>
      <c r="D163" s="19"/>
      <c r="E163" s="23"/>
      <c r="F163" s="20"/>
      <c r="G163" s="20"/>
      <c r="H163" s="20"/>
      <c r="I163" s="21"/>
      <c r="J163" s="21"/>
      <c r="K163" s="21"/>
      <c r="L163" s="21"/>
      <c r="M163" s="21"/>
      <c r="N163" s="20"/>
      <c r="O163" s="20"/>
      <c r="P163" s="20"/>
      <c r="Q163" s="21"/>
      <c r="R163" s="21"/>
      <c r="S163" s="21"/>
      <c r="T163" s="21"/>
    </row>
    <row r="164" spans="1:20" s="4" customFormat="1" ht="15" customHeight="1">
      <c r="A164" s="18"/>
      <c r="D164" s="19"/>
      <c r="E164" s="23"/>
      <c r="F164" s="20"/>
      <c r="G164" s="20"/>
      <c r="H164" s="20"/>
      <c r="I164" s="21"/>
      <c r="J164" s="21"/>
      <c r="K164" s="21"/>
      <c r="L164" s="21"/>
      <c r="M164" s="21"/>
      <c r="N164" s="20"/>
      <c r="O164" s="20"/>
      <c r="P164" s="20"/>
      <c r="Q164" s="21"/>
      <c r="R164" s="21"/>
      <c r="S164" s="21"/>
      <c r="T164" s="21"/>
    </row>
    <row r="165" spans="1:20" s="4" customFormat="1" ht="15" customHeight="1">
      <c r="A165" s="18"/>
      <c r="D165" s="19"/>
      <c r="E165" s="23"/>
      <c r="F165" s="20"/>
      <c r="G165" s="20"/>
      <c r="H165" s="20"/>
      <c r="I165" s="21"/>
      <c r="J165" s="21"/>
      <c r="K165" s="21"/>
      <c r="L165" s="21"/>
      <c r="M165" s="21"/>
      <c r="N165" s="20"/>
      <c r="O165" s="20"/>
      <c r="P165" s="20"/>
      <c r="Q165" s="21"/>
      <c r="R165" s="21"/>
      <c r="S165" s="21"/>
      <c r="T165" s="21"/>
    </row>
    <row r="166" spans="1:20" s="4" customFormat="1" ht="15" customHeight="1">
      <c r="A166" s="18"/>
      <c r="D166" s="19"/>
      <c r="E166" s="23"/>
      <c r="F166" s="20"/>
      <c r="G166" s="20"/>
      <c r="H166" s="20"/>
      <c r="I166" s="21"/>
      <c r="J166" s="21"/>
      <c r="K166" s="21"/>
      <c r="L166" s="21"/>
      <c r="M166" s="21"/>
      <c r="N166" s="20"/>
      <c r="O166" s="20"/>
      <c r="P166" s="20"/>
      <c r="Q166" s="21"/>
      <c r="R166" s="21"/>
      <c r="S166" s="21"/>
      <c r="T166" s="21"/>
    </row>
    <row r="167" spans="1:20" s="4" customFormat="1" ht="15" customHeight="1">
      <c r="A167" s="18"/>
      <c r="D167" s="19"/>
      <c r="E167" s="23"/>
      <c r="F167" s="20"/>
      <c r="G167" s="20"/>
      <c r="H167" s="20"/>
      <c r="I167" s="21"/>
      <c r="J167" s="21"/>
      <c r="K167" s="21"/>
      <c r="L167" s="21"/>
      <c r="M167" s="21"/>
      <c r="N167" s="20"/>
      <c r="O167" s="20"/>
      <c r="P167" s="20"/>
      <c r="Q167" s="21"/>
      <c r="R167" s="21"/>
      <c r="S167" s="21"/>
      <c r="T167" s="21"/>
    </row>
    <row r="168" spans="1:20" s="4" customFormat="1" ht="15" customHeight="1">
      <c r="A168" s="18"/>
      <c r="D168" s="19"/>
      <c r="E168" s="23"/>
      <c r="F168" s="20"/>
      <c r="G168" s="20"/>
      <c r="H168" s="20"/>
      <c r="I168" s="21"/>
      <c r="J168" s="21"/>
      <c r="K168" s="21"/>
      <c r="L168" s="21"/>
      <c r="M168" s="21"/>
      <c r="N168" s="20"/>
      <c r="O168" s="20"/>
      <c r="P168" s="20"/>
      <c r="Q168" s="21"/>
      <c r="R168" s="21"/>
      <c r="S168" s="21"/>
      <c r="T168" s="21"/>
    </row>
    <row r="169" spans="1:20" s="4" customFormat="1" ht="15" customHeight="1">
      <c r="A169" s="18"/>
      <c r="D169" s="19"/>
      <c r="E169" s="23"/>
      <c r="F169" s="20"/>
      <c r="G169" s="20"/>
      <c r="H169" s="20"/>
      <c r="I169" s="21"/>
      <c r="J169" s="21"/>
      <c r="K169" s="21"/>
      <c r="L169" s="21"/>
      <c r="M169" s="21"/>
      <c r="N169" s="20"/>
      <c r="O169" s="20"/>
      <c r="P169" s="20"/>
      <c r="Q169" s="21"/>
      <c r="R169" s="21"/>
      <c r="S169" s="21"/>
      <c r="T169" s="21"/>
    </row>
    <row r="170" spans="1:20" s="4" customFormat="1" ht="15" customHeight="1">
      <c r="A170" s="18"/>
      <c r="D170" s="19"/>
      <c r="E170" s="23"/>
      <c r="F170" s="20"/>
      <c r="G170" s="20"/>
      <c r="H170" s="20"/>
      <c r="I170" s="21"/>
      <c r="J170" s="21"/>
      <c r="K170" s="21"/>
      <c r="L170" s="21"/>
      <c r="M170" s="21"/>
      <c r="N170" s="20"/>
      <c r="O170" s="20"/>
      <c r="P170" s="20"/>
      <c r="Q170" s="21"/>
      <c r="R170" s="21"/>
      <c r="S170" s="21"/>
      <c r="T170" s="21"/>
    </row>
    <row r="171" spans="1:20" s="4" customFormat="1" ht="15" customHeight="1">
      <c r="A171" s="18"/>
      <c r="D171" s="19"/>
      <c r="E171" s="23"/>
      <c r="F171" s="20"/>
      <c r="G171" s="20"/>
      <c r="H171" s="20"/>
      <c r="I171" s="21"/>
      <c r="J171" s="21"/>
      <c r="K171" s="21"/>
      <c r="L171" s="21"/>
      <c r="M171" s="21"/>
      <c r="N171" s="20"/>
      <c r="O171" s="20"/>
      <c r="P171" s="20"/>
      <c r="Q171" s="21"/>
      <c r="R171" s="21"/>
      <c r="S171" s="21"/>
      <c r="T171" s="21"/>
    </row>
    <row r="172" spans="1:20" s="4" customFormat="1" ht="15" customHeight="1">
      <c r="A172" s="18"/>
      <c r="D172" s="19"/>
      <c r="E172" s="23"/>
      <c r="F172" s="20"/>
      <c r="G172" s="20"/>
      <c r="H172" s="20"/>
      <c r="I172" s="21"/>
      <c r="J172" s="21"/>
      <c r="K172" s="21"/>
      <c r="L172" s="21"/>
      <c r="M172" s="21"/>
      <c r="N172" s="20"/>
      <c r="O172" s="20"/>
      <c r="P172" s="20"/>
      <c r="Q172" s="21"/>
      <c r="R172" s="21"/>
      <c r="S172" s="21"/>
      <c r="T172" s="21"/>
    </row>
    <row r="173" spans="1:20" s="4" customFormat="1" ht="15" customHeight="1">
      <c r="A173" s="18"/>
      <c r="D173" s="19"/>
      <c r="E173" s="23"/>
      <c r="F173" s="20"/>
      <c r="G173" s="20"/>
      <c r="H173" s="20"/>
      <c r="I173" s="21"/>
      <c r="J173" s="21"/>
      <c r="K173" s="21"/>
      <c r="L173" s="21"/>
      <c r="M173" s="21"/>
      <c r="N173" s="20"/>
      <c r="O173" s="20"/>
      <c r="P173" s="20"/>
      <c r="Q173" s="21"/>
      <c r="R173" s="21"/>
      <c r="S173" s="21"/>
      <c r="T173" s="21"/>
    </row>
    <row r="174" spans="1:20" s="4" customFormat="1" ht="15" customHeight="1">
      <c r="A174" s="18"/>
      <c r="D174" s="19"/>
      <c r="E174" s="23"/>
      <c r="F174" s="20"/>
      <c r="G174" s="20"/>
      <c r="H174" s="20"/>
      <c r="I174" s="21"/>
      <c r="J174" s="21"/>
      <c r="K174" s="21"/>
      <c r="L174" s="21"/>
      <c r="M174" s="21"/>
      <c r="N174" s="20"/>
      <c r="O174" s="20"/>
      <c r="P174" s="20"/>
      <c r="Q174" s="21"/>
      <c r="R174" s="21"/>
      <c r="S174" s="21"/>
      <c r="T174" s="21"/>
    </row>
    <row r="175" spans="1:20" s="4" customFormat="1" ht="15" customHeight="1">
      <c r="A175" s="18"/>
      <c r="D175" s="19"/>
      <c r="E175" s="23"/>
      <c r="F175" s="20"/>
      <c r="G175" s="20"/>
      <c r="H175" s="20"/>
      <c r="I175" s="21"/>
      <c r="J175" s="21"/>
      <c r="K175" s="21"/>
      <c r="L175" s="21"/>
      <c r="M175" s="21"/>
      <c r="N175" s="20"/>
      <c r="O175" s="20"/>
      <c r="P175" s="20"/>
      <c r="Q175" s="21"/>
      <c r="R175" s="21"/>
      <c r="S175" s="21"/>
      <c r="T175" s="21"/>
    </row>
    <row r="176" spans="1:20" s="4" customFormat="1" ht="15" customHeight="1">
      <c r="A176" s="18"/>
      <c r="D176" s="19"/>
      <c r="E176" s="23"/>
      <c r="F176" s="20"/>
      <c r="G176" s="20"/>
      <c r="H176" s="20"/>
      <c r="I176" s="21"/>
      <c r="J176" s="21"/>
      <c r="K176" s="21"/>
      <c r="L176" s="21"/>
      <c r="M176" s="21"/>
      <c r="N176" s="20"/>
      <c r="O176" s="20"/>
      <c r="P176" s="20"/>
      <c r="Q176" s="21"/>
      <c r="R176" s="21"/>
      <c r="S176" s="21"/>
      <c r="T176" s="21"/>
    </row>
    <row r="177" spans="1:20" s="4" customFormat="1" ht="15" customHeight="1">
      <c r="A177" s="18"/>
      <c r="D177" s="19"/>
      <c r="E177" s="23"/>
      <c r="F177" s="20"/>
      <c r="G177" s="20"/>
      <c r="H177" s="20"/>
      <c r="I177" s="21"/>
      <c r="J177" s="21"/>
      <c r="K177" s="21"/>
      <c r="L177" s="21"/>
      <c r="M177" s="21"/>
      <c r="N177" s="20"/>
      <c r="O177" s="20"/>
      <c r="P177" s="20"/>
      <c r="Q177" s="21"/>
      <c r="R177" s="21"/>
      <c r="S177" s="21"/>
      <c r="T177" s="21"/>
    </row>
    <row r="178" spans="1:20" s="4" customFormat="1" ht="15" customHeight="1">
      <c r="A178" s="18"/>
      <c r="D178" s="19"/>
      <c r="E178" s="23"/>
      <c r="F178" s="20"/>
      <c r="G178" s="20"/>
      <c r="H178" s="20"/>
      <c r="I178" s="21"/>
      <c r="J178" s="21"/>
      <c r="K178" s="21"/>
      <c r="L178" s="21"/>
      <c r="M178" s="21"/>
      <c r="N178" s="20"/>
      <c r="O178" s="20"/>
      <c r="P178" s="20"/>
      <c r="Q178" s="21"/>
      <c r="R178" s="21"/>
      <c r="S178" s="21"/>
      <c r="T178" s="21"/>
    </row>
    <row r="179" spans="1:20" s="4" customFormat="1" ht="15" customHeight="1">
      <c r="A179" s="18"/>
      <c r="D179" s="19"/>
      <c r="E179" s="23"/>
      <c r="F179" s="20"/>
      <c r="G179" s="20"/>
      <c r="H179" s="20"/>
      <c r="I179" s="21"/>
      <c r="J179" s="21"/>
      <c r="K179" s="21"/>
      <c r="L179" s="21"/>
      <c r="M179" s="21"/>
      <c r="N179" s="20"/>
      <c r="O179" s="20"/>
      <c r="P179" s="20"/>
      <c r="Q179" s="21"/>
      <c r="R179" s="21"/>
      <c r="S179" s="21"/>
      <c r="T179" s="21"/>
    </row>
    <row r="180" spans="1:20" s="4" customFormat="1" ht="15" customHeight="1">
      <c r="A180" s="18"/>
      <c r="D180" s="19"/>
      <c r="E180" s="23"/>
      <c r="F180" s="20"/>
      <c r="G180" s="20"/>
      <c r="H180" s="20"/>
      <c r="I180" s="21"/>
      <c r="J180" s="21"/>
      <c r="K180" s="21"/>
      <c r="L180" s="21"/>
      <c r="M180" s="21"/>
      <c r="N180" s="20"/>
      <c r="O180" s="20"/>
      <c r="P180" s="20"/>
      <c r="Q180" s="21"/>
      <c r="R180" s="21"/>
      <c r="S180" s="21"/>
      <c r="T180" s="21"/>
    </row>
    <row r="181" spans="1:20" s="4" customFormat="1" ht="15" customHeight="1">
      <c r="A181" s="18"/>
      <c r="D181" s="19"/>
      <c r="E181" s="23"/>
      <c r="F181" s="20"/>
      <c r="G181" s="20"/>
      <c r="H181" s="20"/>
      <c r="I181" s="21"/>
      <c r="J181" s="21"/>
      <c r="K181" s="21"/>
      <c r="L181" s="21"/>
      <c r="M181" s="21"/>
      <c r="N181" s="20"/>
      <c r="O181" s="20"/>
      <c r="P181" s="20"/>
      <c r="Q181" s="21"/>
      <c r="R181" s="21"/>
      <c r="S181" s="21"/>
      <c r="T181" s="21"/>
    </row>
    <row r="182" spans="1:20" s="4" customFormat="1" ht="15" customHeight="1">
      <c r="A182" s="18"/>
      <c r="D182" s="19"/>
      <c r="E182" s="23"/>
      <c r="F182" s="20"/>
      <c r="G182" s="20"/>
      <c r="H182" s="20"/>
      <c r="I182" s="21"/>
      <c r="J182" s="21"/>
      <c r="K182" s="21"/>
      <c r="L182" s="21"/>
      <c r="M182" s="21"/>
      <c r="N182" s="20"/>
      <c r="O182" s="20"/>
      <c r="P182" s="20"/>
      <c r="Q182" s="21"/>
      <c r="R182" s="21"/>
      <c r="S182" s="21"/>
      <c r="T182" s="21"/>
    </row>
    <row r="183" spans="1:20" s="4" customFormat="1" ht="15" customHeight="1">
      <c r="A183" s="18"/>
      <c r="D183" s="19"/>
      <c r="E183" s="23"/>
      <c r="F183" s="20"/>
      <c r="G183" s="20"/>
      <c r="H183" s="20"/>
      <c r="I183" s="21"/>
      <c r="J183" s="21"/>
      <c r="K183" s="21"/>
      <c r="L183" s="21"/>
      <c r="M183" s="21"/>
      <c r="N183" s="20"/>
      <c r="O183" s="20"/>
      <c r="P183" s="20"/>
      <c r="Q183" s="21"/>
      <c r="R183" s="21"/>
      <c r="S183" s="21"/>
      <c r="T183" s="21"/>
    </row>
    <row r="184" spans="1:20" s="4" customFormat="1" ht="15" customHeight="1">
      <c r="A184" s="18"/>
      <c r="D184" s="19"/>
      <c r="E184" s="23"/>
      <c r="F184" s="20"/>
      <c r="G184" s="20"/>
      <c r="H184" s="20"/>
      <c r="I184" s="21"/>
      <c r="J184" s="21"/>
      <c r="K184" s="21"/>
      <c r="L184" s="21"/>
      <c r="M184" s="21"/>
      <c r="N184" s="20"/>
      <c r="O184" s="20"/>
      <c r="P184" s="20"/>
      <c r="Q184" s="21"/>
      <c r="R184" s="21"/>
      <c r="S184" s="21"/>
      <c r="T184" s="21"/>
    </row>
    <row r="185" spans="1:20" s="4" customFormat="1" ht="15" customHeight="1">
      <c r="A185" s="18"/>
      <c r="D185" s="19"/>
      <c r="E185" s="23"/>
      <c r="F185" s="20"/>
      <c r="G185" s="20"/>
      <c r="H185" s="20"/>
      <c r="I185" s="21"/>
      <c r="J185" s="21"/>
      <c r="K185" s="21"/>
      <c r="L185" s="21"/>
      <c r="M185" s="21"/>
      <c r="N185" s="20"/>
      <c r="O185" s="20"/>
      <c r="P185" s="20"/>
      <c r="Q185" s="21"/>
      <c r="R185" s="21"/>
      <c r="S185" s="21"/>
      <c r="T185" s="21"/>
    </row>
    <row r="186" spans="1:20" s="4" customFormat="1" ht="15" customHeight="1">
      <c r="A186" s="18"/>
      <c r="D186" s="19"/>
      <c r="E186" s="23"/>
      <c r="F186" s="20"/>
      <c r="G186" s="20"/>
      <c r="H186" s="20"/>
      <c r="I186" s="21"/>
      <c r="J186" s="21"/>
      <c r="K186" s="21"/>
      <c r="L186" s="21"/>
      <c r="M186" s="21"/>
      <c r="N186" s="20"/>
      <c r="O186" s="20"/>
      <c r="P186" s="20"/>
      <c r="Q186" s="21"/>
      <c r="R186" s="21"/>
      <c r="S186" s="21"/>
      <c r="T186" s="21"/>
    </row>
    <row r="187" spans="1:20" s="4" customFormat="1" ht="15" customHeight="1">
      <c r="A187" s="18"/>
      <c r="D187" s="19"/>
      <c r="E187" s="23"/>
      <c r="F187" s="20"/>
      <c r="G187" s="20"/>
      <c r="H187" s="20"/>
      <c r="I187" s="21"/>
      <c r="J187" s="21"/>
      <c r="K187" s="21"/>
      <c r="L187" s="21"/>
      <c r="M187" s="21"/>
      <c r="N187" s="20"/>
      <c r="O187" s="20"/>
      <c r="P187" s="20"/>
      <c r="Q187" s="21"/>
      <c r="R187" s="21"/>
      <c r="S187" s="21"/>
      <c r="T187" s="21"/>
    </row>
    <row r="188" spans="1:20" s="4" customFormat="1" ht="15" customHeight="1">
      <c r="A188" s="18"/>
      <c r="D188" s="19"/>
      <c r="E188" s="23"/>
      <c r="F188" s="20"/>
      <c r="G188" s="20"/>
      <c r="H188" s="20"/>
      <c r="I188" s="21"/>
      <c r="J188" s="21"/>
      <c r="K188" s="21"/>
      <c r="L188" s="21"/>
      <c r="M188" s="21"/>
      <c r="N188" s="20"/>
      <c r="O188" s="20"/>
      <c r="P188" s="20"/>
      <c r="Q188" s="21"/>
      <c r="R188" s="21"/>
      <c r="S188" s="21"/>
      <c r="T188" s="21"/>
    </row>
    <row r="189" spans="1:20" s="4" customFormat="1" ht="15" customHeight="1">
      <c r="A189" s="18"/>
      <c r="D189" s="19"/>
      <c r="E189" s="23"/>
      <c r="F189" s="20"/>
      <c r="G189" s="20"/>
      <c r="H189" s="20"/>
      <c r="I189" s="21"/>
      <c r="J189" s="21"/>
      <c r="K189" s="21"/>
      <c r="L189" s="21"/>
      <c r="M189" s="21"/>
      <c r="N189" s="20"/>
      <c r="O189" s="20"/>
      <c r="P189" s="20"/>
      <c r="Q189" s="21"/>
      <c r="R189" s="21"/>
      <c r="S189" s="21"/>
      <c r="T189" s="21"/>
    </row>
    <row r="190" spans="1:20" s="4" customFormat="1" ht="15" customHeight="1">
      <c r="A190" s="18"/>
      <c r="D190" s="19"/>
      <c r="E190" s="23"/>
      <c r="F190" s="20"/>
      <c r="G190" s="20"/>
      <c r="H190" s="20"/>
      <c r="I190" s="21"/>
      <c r="J190" s="21"/>
      <c r="K190" s="21"/>
      <c r="L190" s="21"/>
      <c r="M190" s="21"/>
      <c r="N190" s="20"/>
      <c r="O190" s="20"/>
      <c r="P190" s="20"/>
      <c r="Q190" s="21"/>
      <c r="R190" s="21"/>
      <c r="S190" s="21"/>
      <c r="T190" s="21"/>
    </row>
    <row r="191" spans="1:20" s="4" customFormat="1" ht="15" customHeight="1">
      <c r="A191" s="18"/>
      <c r="D191" s="19"/>
      <c r="E191" s="23"/>
      <c r="F191" s="20"/>
      <c r="G191" s="20"/>
      <c r="H191" s="20"/>
      <c r="I191" s="21"/>
      <c r="J191" s="21"/>
      <c r="K191" s="21"/>
      <c r="L191" s="21"/>
      <c r="M191" s="21"/>
      <c r="N191" s="20"/>
      <c r="O191" s="20"/>
      <c r="P191" s="20"/>
      <c r="Q191" s="21"/>
      <c r="R191" s="21"/>
      <c r="S191" s="21"/>
      <c r="T191" s="21"/>
    </row>
    <row r="192" spans="1:20" s="4" customFormat="1" ht="15" customHeight="1">
      <c r="A192" s="18"/>
      <c r="D192" s="19"/>
      <c r="E192" s="23"/>
      <c r="F192" s="20"/>
      <c r="G192" s="20"/>
      <c r="H192" s="20"/>
      <c r="I192" s="21"/>
      <c r="J192" s="21"/>
      <c r="K192" s="21"/>
      <c r="L192" s="21"/>
      <c r="M192" s="21"/>
      <c r="N192" s="20"/>
      <c r="O192" s="20"/>
      <c r="P192" s="20"/>
      <c r="Q192" s="21"/>
      <c r="R192" s="21"/>
      <c r="S192" s="21"/>
      <c r="T192" s="21"/>
    </row>
    <row r="193" spans="1:20" s="4" customFormat="1" ht="15" customHeight="1">
      <c r="A193" s="18"/>
      <c r="D193" s="19"/>
      <c r="E193" s="23"/>
      <c r="F193" s="20"/>
      <c r="G193" s="20"/>
      <c r="H193" s="20"/>
      <c r="I193" s="21"/>
      <c r="J193" s="21"/>
      <c r="K193" s="21"/>
      <c r="L193" s="21"/>
      <c r="M193" s="21"/>
      <c r="N193" s="20"/>
      <c r="O193" s="20"/>
      <c r="P193" s="20"/>
      <c r="Q193" s="21"/>
      <c r="R193" s="21"/>
      <c r="S193" s="21"/>
      <c r="T193" s="21"/>
    </row>
    <row r="194" spans="1:20" s="4" customFormat="1" ht="15" customHeight="1">
      <c r="A194" s="18"/>
      <c r="D194" s="19"/>
      <c r="E194" s="23"/>
      <c r="F194" s="20"/>
      <c r="G194" s="20"/>
      <c r="H194" s="20"/>
      <c r="I194" s="21"/>
      <c r="J194" s="21"/>
      <c r="K194" s="21"/>
      <c r="L194" s="21"/>
      <c r="M194" s="21"/>
      <c r="N194" s="20"/>
      <c r="O194" s="20"/>
      <c r="P194" s="20"/>
      <c r="Q194" s="21"/>
      <c r="R194" s="21"/>
      <c r="S194" s="21"/>
      <c r="T194" s="21"/>
    </row>
    <row r="195" spans="1:20" s="4" customFormat="1" ht="15" customHeight="1">
      <c r="A195" s="18"/>
      <c r="D195" s="19"/>
      <c r="E195" s="23"/>
      <c r="F195" s="20"/>
      <c r="G195" s="20"/>
      <c r="H195" s="20"/>
      <c r="I195" s="21"/>
      <c r="J195" s="21"/>
      <c r="K195" s="21"/>
      <c r="L195" s="21"/>
      <c r="M195" s="21"/>
      <c r="N195" s="20"/>
      <c r="O195" s="20"/>
      <c r="P195" s="20"/>
      <c r="Q195" s="21"/>
      <c r="R195" s="21"/>
      <c r="S195" s="21"/>
      <c r="T195" s="21"/>
    </row>
    <row r="196" spans="1:20" s="4" customFormat="1" ht="15" customHeight="1">
      <c r="A196" s="18"/>
      <c r="D196" s="19"/>
      <c r="E196" s="23"/>
      <c r="F196" s="20"/>
      <c r="G196" s="20"/>
      <c r="H196" s="20"/>
      <c r="I196" s="21"/>
      <c r="J196" s="21"/>
      <c r="K196" s="21"/>
      <c r="L196" s="21"/>
      <c r="M196" s="21"/>
      <c r="N196" s="20"/>
      <c r="O196" s="20"/>
      <c r="P196" s="20"/>
      <c r="Q196" s="21"/>
      <c r="R196" s="21"/>
      <c r="S196" s="21"/>
      <c r="T196" s="21"/>
    </row>
    <row r="197" spans="1:20" s="4" customFormat="1" ht="15" customHeight="1">
      <c r="A197" s="18"/>
      <c r="D197" s="19"/>
      <c r="E197" s="23"/>
      <c r="F197" s="20"/>
      <c r="G197" s="20"/>
      <c r="H197" s="20"/>
      <c r="I197" s="21"/>
      <c r="J197" s="21"/>
      <c r="K197" s="21"/>
      <c r="L197" s="21"/>
      <c r="M197" s="21"/>
      <c r="N197" s="20"/>
      <c r="O197" s="20"/>
      <c r="P197" s="20"/>
      <c r="Q197" s="21"/>
      <c r="R197" s="21"/>
      <c r="S197" s="21"/>
      <c r="T197" s="21"/>
    </row>
    <row r="198" spans="1:20" s="4" customFormat="1" ht="15" customHeight="1">
      <c r="A198" s="18"/>
      <c r="D198" s="19"/>
      <c r="E198" s="23"/>
      <c r="F198" s="20"/>
      <c r="G198" s="20"/>
      <c r="H198" s="20"/>
      <c r="I198" s="21"/>
      <c r="J198" s="21"/>
      <c r="K198" s="21"/>
      <c r="L198" s="21"/>
      <c r="M198" s="21"/>
      <c r="N198" s="20"/>
      <c r="O198" s="20"/>
      <c r="P198" s="20"/>
      <c r="Q198" s="21"/>
      <c r="R198" s="21"/>
      <c r="S198" s="21"/>
      <c r="T198" s="21"/>
    </row>
    <row r="199" spans="1:20" s="4" customFormat="1" ht="15" customHeight="1">
      <c r="A199" s="18"/>
      <c r="D199" s="19"/>
      <c r="E199" s="23"/>
      <c r="F199" s="20"/>
      <c r="G199" s="20"/>
      <c r="H199" s="20"/>
      <c r="I199" s="21"/>
      <c r="J199" s="21"/>
      <c r="K199" s="21"/>
      <c r="L199" s="21"/>
      <c r="M199" s="21"/>
      <c r="N199" s="20"/>
      <c r="O199" s="20"/>
      <c r="P199" s="20"/>
      <c r="Q199" s="21"/>
      <c r="R199" s="21"/>
      <c r="S199" s="21"/>
      <c r="T199" s="21"/>
    </row>
    <row r="200" spans="1:20" s="4" customFormat="1" ht="15" customHeight="1">
      <c r="A200" s="18"/>
      <c r="D200" s="19"/>
      <c r="E200" s="23"/>
      <c r="F200" s="20"/>
      <c r="G200" s="20"/>
      <c r="H200" s="20"/>
      <c r="I200" s="21"/>
      <c r="J200" s="21"/>
      <c r="K200" s="21"/>
      <c r="L200" s="21"/>
      <c r="M200" s="21"/>
      <c r="N200" s="20"/>
      <c r="O200" s="20"/>
      <c r="P200" s="20"/>
      <c r="Q200" s="21"/>
      <c r="R200" s="21"/>
      <c r="S200" s="21"/>
      <c r="T200" s="21"/>
    </row>
    <row r="201" spans="1:20" s="4" customFormat="1" ht="15" customHeight="1">
      <c r="A201" s="18"/>
      <c r="D201" s="19"/>
      <c r="E201" s="23"/>
      <c r="F201" s="20"/>
      <c r="G201" s="20"/>
      <c r="H201" s="20"/>
      <c r="I201" s="21"/>
      <c r="J201" s="21"/>
      <c r="K201" s="21"/>
      <c r="L201" s="21"/>
      <c r="M201" s="21"/>
      <c r="N201" s="20"/>
      <c r="O201" s="20"/>
      <c r="P201" s="20"/>
      <c r="Q201" s="21"/>
      <c r="R201" s="21"/>
      <c r="S201" s="21"/>
      <c r="T201" s="21"/>
    </row>
    <row r="202" spans="1:20" s="4" customFormat="1" ht="15" customHeight="1">
      <c r="A202" s="18"/>
      <c r="D202" s="19"/>
      <c r="E202" s="23"/>
      <c r="F202" s="20"/>
      <c r="G202" s="20"/>
      <c r="H202" s="20"/>
      <c r="I202" s="21"/>
      <c r="J202" s="21"/>
      <c r="K202" s="21"/>
      <c r="L202" s="21"/>
      <c r="M202" s="21"/>
      <c r="N202" s="20"/>
      <c r="O202" s="20"/>
      <c r="P202" s="20"/>
      <c r="Q202" s="21"/>
      <c r="R202" s="21"/>
      <c r="S202" s="21"/>
      <c r="T202" s="21"/>
    </row>
    <row r="203" spans="1:20" s="4" customFormat="1" ht="15" customHeight="1">
      <c r="A203" s="18"/>
      <c r="D203" s="19"/>
      <c r="E203" s="23"/>
      <c r="F203" s="20"/>
      <c r="G203" s="20"/>
      <c r="H203" s="20"/>
      <c r="I203" s="21"/>
      <c r="J203" s="21"/>
      <c r="K203" s="21"/>
      <c r="L203" s="21"/>
      <c r="M203" s="21"/>
      <c r="N203" s="20"/>
      <c r="O203" s="20"/>
      <c r="P203" s="20"/>
      <c r="Q203" s="21"/>
      <c r="R203" s="21"/>
      <c r="S203" s="21"/>
      <c r="T203" s="21"/>
    </row>
    <row r="204" spans="1:20" s="4" customFormat="1" ht="15" customHeight="1">
      <c r="A204" s="18"/>
      <c r="D204" s="19"/>
      <c r="E204" s="23"/>
      <c r="F204" s="20"/>
      <c r="G204" s="20"/>
      <c r="H204" s="20"/>
      <c r="I204" s="21"/>
      <c r="J204" s="21"/>
      <c r="K204" s="21"/>
      <c r="L204" s="21"/>
      <c r="M204" s="21"/>
      <c r="N204" s="20"/>
      <c r="O204" s="20"/>
      <c r="P204" s="20"/>
      <c r="Q204" s="21"/>
      <c r="R204" s="21"/>
      <c r="S204" s="21"/>
      <c r="T204" s="21"/>
    </row>
    <row r="205" spans="1:20" s="4" customFormat="1" ht="15" customHeight="1">
      <c r="A205" s="18"/>
      <c r="D205" s="19"/>
      <c r="E205" s="23"/>
      <c r="F205" s="20"/>
      <c r="G205" s="20"/>
      <c r="H205" s="20"/>
      <c r="I205" s="21"/>
      <c r="J205" s="21"/>
      <c r="K205" s="21"/>
      <c r="L205" s="21"/>
      <c r="M205" s="21"/>
      <c r="N205" s="20"/>
      <c r="O205" s="20"/>
      <c r="P205" s="20"/>
      <c r="Q205" s="21"/>
      <c r="R205" s="21"/>
      <c r="S205" s="21"/>
      <c r="T205" s="21"/>
    </row>
    <row r="206" spans="1:20" s="4" customFormat="1" ht="15" customHeight="1">
      <c r="A206" s="18"/>
      <c r="D206" s="19"/>
      <c r="E206" s="23"/>
      <c r="F206" s="20"/>
      <c r="G206" s="20"/>
      <c r="H206" s="20"/>
      <c r="I206" s="21"/>
      <c r="J206" s="21"/>
      <c r="K206" s="21"/>
      <c r="L206" s="21"/>
      <c r="M206" s="21"/>
      <c r="N206" s="20"/>
      <c r="O206" s="20"/>
      <c r="P206" s="20"/>
      <c r="Q206" s="21"/>
      <c r="R206" s="21"/>
      <c r="S206" s="21"/>
      <c r="T206" s="21"/>
    </row>
    <row r="207" spans="1:20" s="4" customFormat="1" ht="15" customHeight="1">
      <c r="A207" s="18"/>
      <c r="D207" s="19"/>
      <c r="E207" s="23"/>
      <c r="F207" s="20"/>
      <c r="G207" s="20"/>
      <c r="H207" s="20"/>
      <c r="I207" s="21"/>
      <c r="J207" s="21"/>
      <c r="K207" s="21"/>
      <c r="L207" s="21"/>
      <c r="M207" s="21"/>
      <c r="N207" s="20"/>
      <c r="O207" s="20"/>
      <c r="P207" s="20"/>
      <c r="Q207" s="21"/>
      <c r="R207" s="21"/>
      <c r="S207" s="21"/>
      <c r="T207" s="21"/>
    </row>
    <row r="208" spans="1:20" s="4" customFormat="1" ht="15" customHeight="1">
      <c r="A208" s="18"/>
      <c r="D208" s="19"/>
      <c r="E208" s="23"/>
      <c r="F208" s="20"/>
      <c r="G208" s="20"/>
      <c r="H208" s="20"/>
      <c r="I208" s="21"/>
      <c r="J208" s="21"/>
      <c r="K208" s="21"/>
      <c r="L208" s="21"/>
      <c r="M208" s="21"/>
      <c r="N208" s="20"/>
      <c r="O208" s="20"/>
      <c r="P208" s="20"/>
      <c r="Q208" s="21"/>
      <c r="R208" s="21"/>
      <c r="S208" s="21"/>
      <c r="T208" s="21"/>
    </row>
    <row r="209" spans="1:20" s="4" customFormat="1" ht="15" customHeight="1">
      <c r="A209" s="18"/>
      <c r="D209" s="19"/>
      <c r="E209" s="23"/>
      <c r="F209" s="20"/>
      <c r="G209" s="20"/>
      <c r="H209" s="20"/>
      <c r="I209" s="21"/>
      <c r="J209" s="21"/>
      <c r="K209" s="21"/>
      <c r="L209" s="21"/>
      <c r="M209" s="21"/>
      <c r="N209" s="20"/>
      <c r="O209" s="20"/>
      <c r="P209" s="20"/>
      <c r="Q209" s="21"/>
      <c r="R209" s="21"/>
      <c r="S209" s="21"/>
      <c r="T209" s="21"/>
    </row>
    <row r="210" spans="1:20" s="4" customFormat="1" ht="15" customHeight="1">
      <c r="A210" s="18"/>
      <c r="D210" s="19"/>
      <c r="E210" s="23"/>
      <c r="F210" s="20"/>
      <c r="G210" s="20"/>
      <c r="H210" s="20"/>
      <c r="I210" s="21"/>
      <c r="J210" s="21"/>
      <c r="K210" s="21"/>
      <c r="L210" s="21"/>
      <c r="M210" s="21"/>
      <c r="N210" s="20"/>
      <c r="O210" s="20"/>
      <c r="P210" s="20"/>
      <c r="Q210" s="21"/>
      <c r="R210" s="21"/>
      <c r="S210" s="21"/>
      <c r="T210" s="21"/>
    </row>
    <row r="211" spans="1:20" s="4" customFormat="1" ht="15" customHeight="1">
      <c r="A211" s="18"/>
      <c r="D211" s="19"/>
      <c r="E211" s="23"/>
      <c r="F211" s="20"/>
      <c r="G211" s="20"/>
      <c r="H211" s="20"/>
      <c r="I211" s="21"/>
      <c r="J211" s="21"/>
      <c r="K211" s="21"/>
      <c r="L211" s="21"/>
      <c r="M211" s="21"/>
      <c r="N211" s="20"/>
      <c r="O211" s="20"/>
      <c r="P211" s="20"/>
      <c r="Q211" s="21"/>
      <c r="R211" s="21"/>
      <c r="S211" s="21"/>
      <c r="T211" s="21"/>
    </row>
    <row r="212" spans="1:20" s="4" customFormat="1" ht="15" customHeight="1">
      <c r="A212" s="18"/>
      <c r="D212" s="19"/>
      <c r="E212" s="23"/>
      <c r="F212" s="20"/>
      <c r="G212" s="20"/>
      <c r="H212" s="20"/>
      <c r="I212" s="21"/>
      <c r="J212" s="21"/>
      <c r="K212" s="21"/>
      <c r="L212" s="21"/>
      <c r="M212" s="21"/>
      <c r="N212" s="20"/>
      <c r="O212" s="20"/>
      <c r="P212" s="20"/>
      <c r="Q212" s="21"/>
      <c r="R212" s="21"/>
      <c r="S212" s="21"/>
      <c r="T212" s="21"/>
    </row>
    <row r="213" spans="1:20" s="4" customFormat="1" ht="15" customHeight="1">
      <c r="A213" s="18"/>
      <c r="D213" s="19"/>
      <c r="E213" s="23"/>
      <c r="F213" s="20"/>
      <c r="G213" s="20"/>
      <c r="H213" s="20"/>
      <c r="I213" s="21"/>
      <c r="J213" s="21"/>
      <c r="K213" s="21"/>
      <c r="L213" s="21"/>
      <c r="M213" s="21"/>
      <c r="N213" s="20"/>
      <c r="O213" s="20"/>
      <c r="P213" s="20"/>
      <c r="Q213" s="21"/>
      <c r="R213" s="21"/>
      <c r="S213" s="21"/>
      <c r="T213" s="21"/>
    </row>
    <row r="214" spans="1:20" s="4" customFormat="1" ht="15" customHeight="1">
      <c r="A214" s="18"/>
      <c r="D214" s="19"/>
      <c r="E214" s="23"/>
      <c r="F214" s="20"/>
      <c r="G214" s="20"/>
      <c r="H214" s="20"/>
      <c r="I214" s="21"/>
      <c r="J214" s="21"/>
      <c r="K214" s="21"/>
      <c r="L214" s="21"/>
      <c r="M214" s="21"/>
      <c r="N214" s="20"/>
      <c r="O214" s="20"/>
      <c r="P214" s="20"/>
      <c r="Q214" s="21"/>
      <c r="R214" s="21"/>
      <c r="S214" s="21"/>
      <c r="T214" s="21"/>
    </row>
    <row r="215" spans="1:20" s="4" customFormat="1" ht="15" customHeight="1">
      <c r="A215" s="18"/>
      <c r="D215" s="19"/>
      <c r="E215" s="23"/>
      <c r="F215" s="20"/>
      <c r="G215" s="20"/>
      <c r="H215" s="20"/>
      <c r="I215" s="21"/>
      <c r="J215" s="21"/>
      <c r="K215" s="21"/>
      <c r="L215" s="21"/>
      <c r="M215" s="21"/>
      <c r="N215" s="20"/>
      <c r="O215" s="20"/>
      <c r="P215" s="20"/>
      <c r="Q215" s="21"/>
      <c r="R215" s="21"/>
      <c r="S215" s="21"/>
      <c r="T215" s="21"/>
    </row>
    <row r="216" spans="1:20" s="4" customFormat="1" ht="15" customHeight="1">
      <c r="A216" s="18"/>
      <c r="D216" s="19"/>
      <c r="E216" s="23"/>
      <c r="F216" s="20"/>
      <c r="G216" s="20"/>
      <c r="H216" s="20"/>
      <c r="I216" s="21"/>
      <c r="J216" s="21"/>
      <c r="K216" s="21"/>
      <c r="L216" s="21"/>
      <c r="M216" s="21"/>
      <c r="N216" s="20"/>
      <c r="O216" s="20"/>
      <c r="P216" s="20"/>
      <c r="Q216" s="21"/>
      <c r="R216" s="21"/>
      <c r="S216" s="21"/>
      <c r="T216" s="21"/>
    </row>
    <row r="217" spans="1:20" s="4" customFormat="1" ht="15" customHeight="1">
      <c r="A217" s="18"/>
      <c r="D217" s="19"/>
      <c r="E217" s="23"/>
      <c r="F217" s="20"/>
      <c r="G217" s="20"/>
      <c r="H217" s="20"/>
      <c r="I217" s="21"/>
      <c r="J217" s="21"/>
      <c r="K217" s="21"/>
      <c r="L217" s="21"/>
      <c r="M217" s="21"/>
      <c r="N217" s="20"/>
      <c r="O217" s="20"/>
      <c r="P217" s="20"/>
      <c r="Q217" s="21"/>
      <c r="R217" s="21"/>
      <c r="S217" s="21"/>
      <c r="T217" s="21"/>
    </row>
    <row r="218" spans="1:20" s="4" customFormat="1" ht="15" customHeight="1">
      <c r="A218" s="18"/>
      <c r="D218" s="19"/>
      <c r="E218" s="23"/>
      <c r="F218" s="20"/>
      <c r="G218" s="20"/>
      <c r="H218" s="20"/>
      <c r="I218" s="21"/>
      <c r="J218" s="21"/>
      <c r="K218" s="21"/>
      <c r="L218" s="21"/>
      <c r="M218" s="21"/>
      <c r="N218" s="20"/>
      <c r="O218" s="20"/>
      <c r="P218" s="20"/>
      <c r="Q218" s="21"/>
      <c r="R218" s="21"/>
      <c r="S218" s="21"/>
      <c r="T218" s="21"/>
    </row>
    <row r="219" spans="1:20" s="4" customFormat="1" ht="15" customHeight="1">
      <c r="A219" s="18"/>
      <c r="D219" s="19"/>
      <c r="E219" s="23"/>
      <c r="F219" s="20"/>
      <c r="G219" s="20"/>
      <c r="H219" s="20"/>
      <c r="I219" s="21"/>
      <c r="J219" s="21"/>
      <c r="K219" s="21"/>
      <c r="L219" s="21"/>
      <c r="M219" s="21"/>
      <c r="N219" s="20"/>
      <c r="O219" s="20"/>
      <c r="P219" s="20"/>
      <c r="Q219" s="21"/>
      <c r="R219" s="21"/>
      <c r="S219" s="21"/>
      <c r="T219" s="21"/>
    </row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</sheetData>
  <sheetProtection/>
  <autoFilter ref="A1:L719"/>
  <mergeCells count="13">
    <mergeCell ref="J3:L3"/>
    <mergeCell ref="G3:I3"/>
    <mergeCell ref="E2:E4"/>
    <mergeCell ref="A2:A4"/>
    <mergeCell ref="C2:D4"/>
    <mergeCell ref="B2:B4"/>
    <mergeCell ref="W2:W4"/>
    <mergeCell ref="O3:Q3"/>
    <mergeCell ref="R3:T3"/>
    <mergeCell ref="N2:T2"/>
    <mergeCell ref="U2:U4"/>
    <mergeCell ref="V2:V4"/>
    <mergeCell ref="F2:L2"/>
  </mergeCells>
  <printOptions horizontalCentered="1"/>
  <pageMargins left="0.1968503937007874" right="0.1968503937007874" top="0.5905511811023623" bottom="0.1968503937007874" header="0.31496062992125984" footer="0.5118110236220472"/>
  <pageSetup fitToHeight="0" fitToWidth="1" horizontalDpi="300" verticalDpi="300" orientation="landscape" paperSize="9" scale="44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W223"/>
  <sheetViews>
    <sheetView view="pageBreakPreview" zoomScale="75" zoomScaleSheetLayoutView="75" zoomScalePageLayoutView="0" workbookViewId="0" topLeftCell="B1">
      <pane xSplit="3" ySplit="4" topLeftCell="O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O14" sqref="O14"/>
    </sheetView>
  </sheetViews>
  <sheetFormatPr defaultColWidth="9.00390625" defaultRowHeight="13.5"/>
  <cols>
    <col min="1" max="1" width="4.625" style="5" hidden="1" customWidth="1"/>
    <col min="2" max="2" width="8.375" style="4" customWidth="1"/>
    <col min="3" max="3" width="4.50390625" style="4" bestFit="1" customWidth="1"/>
    <col min="4" max="4" width="38.625" style="2" customWidth="1"/>
    <col min="5" max="5" width="9.25390625" style="79" bestFit="1" customWidth="1"/>
    <col min="6" max="6" width="6.75390625" style="15" customWidth="1"/>
    <col min="7" max="8" width="13.375" style="15" customWidth="1"/>
    <col min="9" max="9" width="13.375" style="3" customWidth="1"/>
    <col min="10" max="10" width="13.00390625" style="3" customWidth="1"/>
    <col min="11" max="11" width="12.25390625" style="3" customWidth="1"/>
    <col min="12" max="12" width="13.00390625" style="3" customWidth="1"/>
    <col min="13" max="13" width="3.125" style="3" customWidth="1"/>
    <col min="14" max="14" width="6.75390625" style="15" customWidth="1"/>
    <col min="15" max="16" width="13.375" style="15" customWidth="1"/>
    <col min="17" max="17" width="13.375" style="3" customWidth="1"/>
    <col min="18" max="18" width="13.00390625" style="3" customWidth="1"/>
    <col min="19" max="19" width="12.25390625" style="3" customWidth="1"/>
    <col min="20" max="20" width="13.00390625" style="3" customWidth="1"/>
    <col min="21" max="21" width="7.625" style="1" customWidth="1"/>
    <col min="22" max="22" width="9.00390625" style="1" customWidth="1"/>
    <col min="23" max="23" width="11.625" style="1" customWidth="1"/>
    <col min="24" max="16384" width="9.00390625" style="1" customWidth="1"/>
  </cols>
  <sheetData>
    <row r="1" spans="1:20" s="4" customFormat="1" ht="13.5" customHeight="1">
      <c r="A1" s="18"/>
      <c r="D1" s="19"/>
      <c r="E1" s="76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1"/>
      <c r="R1" s="21"/>
      <c r="S1" s="21"/>
      <c r="T1" s="21"/>
    </row>
    <row r="2" spans="1:23" s="4" customFormat="1" ht="16.5" customHeight="1" thickBot="1">
      <c r="A2" s="178"/>
      <c r="B2" s="181"/>
      <c r="C2" s="181" t="s">
        <v>18</v>
      </c>
      <c r="D2" s="182"/>
      <c r="E2" s="198" t="s">
        <v>175</v>
      </c>
      <c r="F2" s="192" t="s">
        <v>172</v>
      </c>
      <c r="G2" s="193"/>
      <c r="H2" s="193"/>
      <c r="I2" s="193"/>
      <c r="J2" s="193"/>
      <c r="K2" s="193"/>
      <c r="L2" s="194"/>
      <c r="M2" s="17"/>
      <c r="N2" s="192" t="s">
        <v>211</v>
      </c>
      <c r="O2" s="193"/>
      <c r="P2" s="193"/>
      <c r="Q2" s="193"/>
      <c r="R2" s="193"/>
      <c r="S2" s="193"/>
      <c r="T2" s="194"/>
      <c r="U2" s="195" t="s">
        <v>7</v>
      </c>
      <c r="V2" s="195" t="s">
        <v>1</v>
      </c>
      <c r="W2" s="184" t="s">
        <v>19</v>
      </c>
    </row>
    <row r="3" spans="1:23" s="4" customFormat="1" ht="16.5" customHeight="1">
      <c r="A3" s="179"/>
      <c r="B3" s="181"/>
      <c r="C3" s="183"/>
      <c r="D3" s="182"/>
      <c r="E3" s="198"/>
      <c r="F3" s="26"/>
      <c r="G3" s="187" t="s">
        <v>17</v>
      </c>
      <c r="H3" s="188"/>
      <c r="I3" s="189"/>
      <c r="J3" s="190" t="s">
        <v>16</v>
      </c>
      <c r="K3" s="190"/>
      <c r="L3" s="191"/>
      <c r="M3" s="31"/>
      <c r="N3" s="26"/>
      <c r="O3" s="187" t="s">
        <v>17</v>
      </c>
      <c r="P3" s="188"/>
      <c r="Q3" s="189"/>
      <c r="R3" s="190" t="s">
        <v>16</v>
      </c>
      <c r="S3" s="190"/>
      <c r="T3" s="191"/>
      <c r="U3" s="196"/>
      <c r="V3" s="185"/>
      <c r="W3" s="185"/>
    </row>
    <row r="4" spans="1:23" s="18" customFormat="1" ht="16.5" customHeight="1" thickBot="1">
      <c r="A4" s="180"/>
      <c r="B4" s="181"/>
      <c r="C4" s="182"/>
      <c r="D4" s="182"/>
      <c r="E4" s="198"/>
      <c r="F4" s="40" t="s">
        <v>2</v>
      </c>
      <c r="G4" s="41" t="s">
        <v>0</v>
      </c>
      <c r="H4" s="42" t="s">
        <v>6</v>
      </c>
      <c r="I4" s="43" t="s">
        <v>5</v>
      </c>
      <c r="J4" s="44" t="s">
        <v>0</v>
      </c>
      <c r="K4" s="45" t="s">
        <v>6</v>
      </c>
      <c r="L4" s="46" t="s">
        <v>5</v>
      </c>
      <c r="M4" s="31"/>
      <c r="N4" s="40" t="s">
        <v>2</v>
      </c>
      <c r="O4" s="41" t="s">
        <v>0</v>
      </c>
      <c r="P4" s="42" t="s">
        <v>6</v>
      </c>
      <c r="Q4" s="43" t="s">
        <v>5</v>
      </c>
      <c r="R4" s="44" t="s">
        <v>0</v>
      </c>
      <c r="S4" s="45" t="s">
        <v>6</v>
      </c>
      <c r="T4" s="46" t="s">
        <v>5</v>
      </c>
      <c r="U4" s="197"/>
      <c r="V4" s="186"/>
      <c r="W4" s="186"/>
    </row>
    <row r="5" spans="1:23" s="4" customFormat="1" ht="27" customHeight="1" thickTop="1">
      <c r="A5" s="16"/>
      <c r="B5" s="33" t="s">
        <v>259</v>
      </c>
      <c r="C5" s="34">
        <v>1</v>
      </c>
      <c r="D5" s="35" t="s">
        <v>22</v>
      </c>
      <c r="E5" s="77"/>
      <c r="F5" s="47"/>
      <c r="G5" s="48"/>
      <c r="H5" s="49"/>
      <c r="I5" s="50">
        <f>IF(AND(G5&gt;0,H5&gt;0),H5/G5,0)</f>
        <v>0</v>
      </c>
      <c r="J5" s="51"/>
      <c r="K5" s="52"/>
      <c r="L5" s="53">
        <f>IF(AND(J5&gt;0,K5&gt;0),K5/J5,0)</f>
        <v>0</v>
      </c>
      <c r="M5" s="32"/>
      <c r="N5" s="47"/>
      <c r="O5" s="48"/>
      <c r="P5" s="49"/>
      <c r="Q5" s="53">
        <f>IF(AND(O5&gt;0,P5&gt;0),P5/O5,0)</f>
        <v>0</v>
      </c>
      <c r="R5" s="51"/>
      <c r="S5" s="52"/>
      <c r="T5" s="53">
        <f>IF(AND(R5&gt;0,S5&gt;0),S5/R5,0)</f>
        <v>0</v>
      </c>
      <c r="U5" s="54"/>
      <c r="V5" s="55"/>
      <c r="W5" s="55"/>
    </row>
    <row r="6" spans="1:23" s="4" customFormat="1" ht="27" customHeight="1">
      <c r="A6" s="16"/>
      <c r="B6" s="33" t="s">
        <v>21</v>
      </c>
      <c r="C6" s="34">
        <v>2</v>
      </c>
      <c r="D6" s="35" t="s">
        <v>23</v>
      </c>
      <c r="E6" s="77"/>
      <c r="F6" s="56"/>
      <c r="G6" s="57"/>
      <c r="H6" s="58"/>
      <c r="I6" s="59">
        <f aca="true" t="shared" si="0" ref="I6:I44">IF(AND(G6&gt;0,H6&gt;0),H6/G6,0)</f>
        <v>0</v>
      </c>
      <c r="J6" s="60"/>
      <c r="K6" s="61"/>
      <c r="L6" s="62">
        <f aca="true" t="shared" si="1" ref="L6:L44">IF(AND(J6&gt;0,K6&gt;0),K6/J6,0)</f>
        <v>0</v>
      </c>
      <c r="M6" s="32"/>
      <c r="N6" s="56"/>
      <c r="O6" s="57"/>
      <c r="P6" s="58"/>
      <c r="Q6" s="62">
        <f aca="true" t="shared" si="2" ref="Q6:Q44">IF(AND(O6&gt;0,P6&gt;0),P6/O6,0)</f>
        <v>0</v>
      </c>
      <c r="R6" s="60"/>
      <c r="S6" s="61"/>
      <c r="T6" s="62">
        <f aca="true" t="shared" si="3" ref="T6:T44">IF(AND(R6&gt;0,S6&gt;0),S6/R6,0)</f>
        <v>0</v>
      </c>
      <c r="U6" s="63"/>
      <c r="V6" s="64"/>
      <c r="W6" s="64"/>
    </row>
    <row r="7" spans="1:23" s="4" customFormat="1" ht="27" customHeight="1">
      <c r="A7" s="16"/>
      <c r="B7" s="33" t="s">
        <v>259</v>
      </c>
      <c r="C7" s="34">
        <v>3</v>
      </c>
      <c r="D7" s="35" t="s">
        <v>24</v>
      </c>
      <c r="E7" s="77"/>
      <c r="F7" s="56"/>
      <c r="G7" s="57"/>
      <c r="H7" s="58"/>
      <c r="I7" s="59">
        <f t="shared" si="0"/>
        <v>0</v>
      </c>
      <c r="J7" s="60"/>
      <c r="K7" s="61"/>
      <c r="L7" s="62">
        <f t="shared" si="1"/>
        <v>0</v>
      </c>
      <c r="M7" s="32"/>
      <c r="N7" s="56"/>
      <c r="O7" s="57"/>
      <c r="P7" s="58"/>
      <c r="Q7" s="62">
        <f t="shared" si="2"/>
        <v>0</v>
      </c>
      <c r="R7" s="60"/>
      <c r="S7" s="61"/>
      <c r="T7" s="62">
        <f t="shared" si="3"/>
        <v>0</v>
      </c>
      <c r="U7" s="63"/>
      <c r="V7" s="64"/>
      <c r="W7" s="64"/>
    </row>
    <row r="8" spans="1:23" s="4" customFormat="1" ht="27" customHeight="1">
      <c r="A8" s="16"/>
      <c r="B8" s="33" t="s">
        <v>21</v>
      </c>
      <c r="C8" s="34">
        <v>4</v>
      </c>
      <c r="D8" s="36" t="s">
        <v>260</v>
      </c>
      <c r="E8" s="92">
        <v>2</v>
      </c>
      <c r="F8" s="139">
        <v>21</v>
      </c>
      <c r="G8" s="140">
        <v>143</v>
      </c>
      <c r="H8" s="141">
        <v>8440367</v>
      </c>
      <c r="I8" s="59">
        <f t="shared" si="0"/>
        <v>59023.545454545456</v>
      </c>
      <c r="J8" s="60">
        <v>9778</v>
      </c>
      <c r="K8" s="61">
        <v>8440367</v>
      </c>
      <c r="L8" s="62">
        <f t="shared" si="1"/>
        <v>863.1997340969524</v>
      </c>
      <c r="M8" s="32"/>
      <c r="N8" s="139"/>
      <c r="O8" s="140"/>
      <c r="P8" s="141"/>
      <c r="Q8" s="62">
        <f t="shared" si="2"/>
        <v>0</v>
      </c>
      <c r="R8" s="60"/>
      <c r="S8" s="61"/>
      <c r="T8" s="62">
        <f t="shared" si="3"/>
        <v>0</v>
      </c>
      <c r="U8" s="63"/>
      <c r="V8" s="65" t="s">
        <v>263</v>
      </c>
      <c r="W8" s="65" t="s">
        <v>264</v>
      </c>
    </row>
    <row r="9" spans="1:23" s="4" customFormat="1" ht="27" customHeight="1">
      <c r="A9" s="16"/>
      <c r="B9" s="33" t="s">
        <v>259</v>
      </c>
      <c r="C9" s="34">
        <v>5</v>
      </c>
      <c r="D9" s="36" t="s">
        <v>25</v>
      </c>
      <c r="E9" s="77"/>
      <c r="F9" s="56"/>
      <c r="G9" s="57"/>
      <c r="H9" s="58"/>
      <c r="I9" s="59">
        <f t="shared" si="0"/>
        <v>0</v>
      </c>
      <c r="J9" s="60"/>
      <c r="K9" s="61"/>
      <c r="L9" s="62">
        <f t="shared" si="1"/>
        <v>0</v>
      </c>
      <c r="M9" s="32"/>
      <c r="N9" s="56"/>
      <c r="O9" s="57"/>
      <c r="P9" s="58"/>
      <c r="Q9" s="62">
        <f t="shared" si="2"/>
        <v>0</v>
      </c>
      <c r="R9" s="60"/>
      <c r="S9" s="61"/>
      <c r="T9" s="62">
        <f t="shared" si="3"/>
        <v>0</v>
      </c>
      <c r="U9" s="63"/>
      <c r="V9" s="64"/>
      <c r="W9" s="64"/>
    </row>
    <row r="10" spans="1:23" s="4" customFormat="1" ht="27" customHeight="1">
      <c r="A10" s="16"/>
      <c r="B10" s="33" t="s">
        <v>21</v>
      </c>
      <c r="C10" s="34">
        <v>6</v>
      </c>
      <c r="D10" s="36" t="s">
        <v>26</v>
      </c>
      <c r="E10" s="77"/>
      <c r="F10" s="56"/>
      <c r="G10" s="57"/>
      <c r="H10" s="58"/>
      <c r="I10" s="59">
        <f t="shared" si="0"/>
        <v>0</v>
      </c>
      <c r="J10" s="60"/>
      <c r="K10" s="61"/>
      <c r="L10" s="62">
        <f t="shared" si="1"/>
        <v>0</v>
      </c>
      <c r="M10" s="32"/>
      <c r="N10" s="56"/>
      <c r="O10" s="57"/>
      <c r="P10" s="58"/>
      <c r="Q10" s="62">
        <f t="shared" si="2"/>
        <v>0</v>
      </c>
      <c r="R10" s="60"/>
      <c r="S10" s="61"/>
      <c r="T10" s="62">
        <f t="shared" si="3"/>
        <v>0</v>
      </c>
      <c r="U10" s="63"/>
      <c r="V10" s="64"/>
      <c r="W10" s="64"/>
    </row>
    <row r="11" spans="1:23" s="4" customFormat="1" ht="27" customHeight="1">
      <c r="A11" s="16"/>
      <c r="B11" s="33" t="s">
        <v>259</v>
      </c>
      <c r="C11" s="34">
        <v>7</v>
      </c>
      <c r="D11" s="36" t="s">
        <v>27</v>
      </c>
      <c r="E11" s="77"/>
      <c r="F11" s="56"/>
      <c r="G11" s="57"/>
      <c r="H11" s="58"/>
      <c r="I11" s="59">
        <f t="shared" si="0"/>
        <v>0</v>
      </c>
      <c r="J11" s="60"/>
      <c r="K11" s="61"/>
      <c r="L11" s="62">
        <f t="shared" si="1"/>
        <v>0</v>
      </c>
      <c r="M11" s="32"/>
      <c r="N11" s="56"/>
      <c r="O11" s="57"/>
      <c r="P11" s="58"/>
      <c r="Q11" s="62">
        <f t="shared" si="2"/>
        <v>0</v>
      </c>
      <c r="R11" s="60"/>
      <c r="S11" s="61"/>
      <c r="T11" s="62">
        <f t="shared" si="3"/>
        <v>0</v>
      </c>
      <c r="U11" s="63"/>
      <c r="V11" s="64"/>
      <c r="W11" s="64"/>
    </row>
    <row r="12" spans="1:23" s="4" customFormat="1" ht="27" customHeight="1">
      <c r="A12" s="16"/>
      <c r="B12" s="33" t="s">
        <v>21</v>
      </c>
      <c r="C12" s="34">
        <v>8</v>
      </c>
      <c r="D12" s="36" t="s">
        <v>28</v>
      </c>
      <c r="E12" s="77"/>
      <c r="F12" s="56"/>
      <c r="G12" s="57"/>
      <c r="H12" s="58"/>
      <c r="I12" s="59">
        <f t="shared" si="0"/>
        <v>0</v>
      </c>
      <c r="J12" s="60"/>
      <c r="K12" s="61"/>
      <c r="L12" s="62">
        <f t="shared" si="1"/>
        <v>0</v>
      </c>
      <c r="M12" s="32"/>
      <c r="N12" s="56"/>
      <c r="O12" s="57"/>
      <c r="P12" s="58"/>
      <c r="Q12" s="62">
        <f t="shared" si="2"/>
        <v>0</v>
      </c>
      <c r="R12" s="60"/>
      <c r="S12" s="61"/>
      <c r="T12" s="62">
        <f t="shared" si="3"/>
        <v>0</v>
      </c>
      <c r="U12" s="63"/>
      <c r="V12" s="64"/>
      <c r="W12" s="64"/>
    </row>
    <row r="13" spans="1:23" s="4" customFormat="1" ht="27" customHeight="1">
      <c r="A13" s="16"/>
      <c r="B13" s="33" t="s">
        <v>259</v>
      </c>
      <c r="C13" s="34">
        <v>9</v>
      </c>
      <c r="D13" s="36" t="s">
        <v>29</v>
      </c>
      <c r="E13" s="77"/>
      <c r="F13" s="56"/>
      <c r="G13" s="57"/>
      <c r="H13" s="58"/>
      <c r="I13" s="59">
        <f t="shared" si="0"/>
        <v>0</v>
      </c>
      <c r="J13" s="60"/>
      <c r="K13" s="61"/>
      <c r="L13" s="62">
        <f t="shared" si="1"/>
        <v>0</v>
      </c>
      <c r="M13" s="32"/>
      <c r="N13" s="56"/>
      <c r="O13" s="57"/>
      <c r="P13" s="58"/>
      <c r="Q13" s="62">
        <f t="shared" si="2"/>
        <v>0</v>
      </c>
      <c r="R13" s="60"/>
      <c r="S13" s="61"/>
      <c r="T13" s="62">
        <f t="shared" si="3"/>
        <v>0</v>
      </c>
      <c r="U13" s="63"/>
      <c r="V13" s="64"/>
      <c r="W13" s="64"/>
    </row>
    <row r="14" spans="1:23" s="4" customFormat="1" ht="27" customHeight="1">
      <c r="A14" s="16"/>
      <c r="B14" s="33" t="s">
        <v>21</v>
      </c>
      <c r="C14" s="34">
        <v>10</v>
      </c>
      <c r="D14" s="36" t="s">
        <v>30</v>
      </c>
      <c r="E14" s="77"/>
      <c r="F14" s="56"/>
      <c r="G14" s="57"/>
      <c r="H14" s="58"/>
      <c r="I14" s="59">
        <f t="shared" si="0"/>
        <v>0</v>
      </c>
      <c r="J14" s="60"/>
      <c r="K14" s="61"/>
      <c r="L14" s="62">
        <f t="shared" si="1"/>
        <v>0</v>
      </c>
      <c r="M14" s="32"/>
      <c r="N14" s="56"/>
      <c r="O14" s="57"/>
      <c r="P14" s="58"/>
      <c r="Q14" s="62">
        <f t="shared" si="2"/>
        <v>0</v>
      </c>
      <c r="R14" s="60"/>
      <c r="S14" s="61"/>
      <c r="T14" s="62">
        <f t="shared" si="3"/>
        <v>0</v>
      </c>
      <c r="U14" s="63"/>
      <c r="V14" s="64"/>
      <c r="W14" s="64"/>
    </row>
    <row r="15" spans="1:23" s="4" customFormat="1" ht="27" customHeight="1">
      <c r="A15" s="16"/>
      <c r="B15" s="33" t="s">
        <v>259</v>
      </c>
      <c r="C15" s="34">
        <v>11</v>
      </c>
      <c r="D15" s="36" t="s">
        <v>31</v>
      </c>
      <c r="E15" s="77"/>
      <c r="F15" s="56"/>
      <c r="G15" s="57"/>
      <c r="H15" s="58"/>
      <c r="I15" s="59">
        <f t="shared" si="0"/>
        <v>0</v>
      </c>
      <c r="J15" s="60"/>
      <c r="K15" s="61"/>
      <c r="L15" s="62">
        <f t="shared" si="1"/>
        <v>0</v>
      </c>
      <c r="M15" s="32"/>
      <c r="N15" s="56"/>
      <c r="O15" s="57"/>
      <c r="P15" s="58"/>
      <c r="Q15" s="62">
        <f t="shared" si="2"/>
        <v>0</v>
      </c>
      <c r="R15" s="60"/>
      <c r="S15" s="61"/>
      <c r="T15" s="62">
        <f t="shared" si="3"/>
        <v>0</v>
      </c>
      <c r="U15" s="63"/>
      <c r="V15" s="64"/>
      <c r="W15" s="64"/>
    </row>
    <row r="16" spans="1:23" s="4" customFormat="1" ht="27" customHeight="1">
      <c r="A16" s="16"/>
      <c r="B16" s="33" t="s">
        <v>21</v>
      </c>
      <c r="C16" s="34">
        <v>12</v>
      </c>
      <c r="D16" s="35" t="s">
        <v>32</v>
      </c>
      <c r="E16" s="77"/>
      <c r="F16" s="56"/>
      <c r="G16" s="57"/>
      <c r="H16" s="58"/>
      <c r="I16" s="59">
        <f t="shared" si="0"/>
        <v>0</v>
      </c>
      <c r="J16" s="60"/>
      <c r="K16" s="61"/>
      <c r="L16" s="62">
        <f t="shared" si="1"/>
        <v>0</v>
      </c>
      <c r="M16" s="32"/>
      <c r="N16" s="56"/>
      <c r="O16" s="57"/>
      <c r="P16" s="58"/>
      <c r="Q16" s="62">
        <f t="shared" si="2"/>
        <v>0</v>
      </c>
      <c r="R16" s="60"/>
      <c r="S16" s="61"/>
      <c r="T16" s="62">
        <f t="shared" si="3"/>
        <v>0</v>
      </c>
      <c r="U16" s="63"/>
      <c r="V16" s="64"/>
      <c r="W16" s="64"/>
    </row>
    <row r="17" spans="1:23" s="4" customFormat="1" ht="27" customHeight="1">
      <c r="A17" s="16"/>
      <c r="B17" s="33" t="s">
        <v>259</v>
      </c>
      <c r="C17" s="34">
        <v>13</v>
      </c>
      <c r="D17" s="37" t="s">
        <v>33</v>
      </c>
      <c r="E17" s="77"/>
      <c r="F17" s="56"/>
      <c r="G17" s="57"/>
      <c r="H17" s="58"/>
      <c r="I17" s="59">
        <f t="shared" si="0"/>
        <v>0</v>
      </c>
      <c r="J17" s="60"/>
      <c r="K17" s="61"/>
      <c r="L17" s="62">
        <f t="shared" si="1"/>
        <v>0</v>
      </c>
      <c r="M17" s="32"/>
      <c r="N17" s="56"/>
      <c r="O17" s="57"/>
      <c r="P17" s="58"/>
      <c r="Q17" s="62">
        <f t="shared" si="2"/>
        <v>0</v>
      </c>
      <c r="R17" s="60"/>
      <c r="S17" s="61"/>
      <c r="T17" s="62">
        <f t="shared" si="3"/>
        <v>0</v>
      </c>
      <c r="U17" s="63"/>
      <c r="V17" s="64"/>
      <c r="W17" s="64"/>
    </row>
    <row r="18" spans="1:23" s="4" customFormat="1" ht="27" customHeight="1">
      <c r="A18" s="16"/>
      <c r="B18" s="33" t="s">
        <v>21</v>
      </c>
      <c r="C18" s="34">
        <v>14</v>
      </c>
      <c r="D18" s="38" t="s">
        <v>34</v>
      </c>
      <c r="E18" s="77"/>
      <c r="F18" s="56"/>
      <c r="G18" s="57"/>
      <c r="H18" s="58"/>
      <c r="I18" s="59">
        <f t="shared" si="0"/>
        <v>0</v>
      </c>
      <c r="J18" s="60"/>
      <c r="K18" s="61"/>
      <c r="L18" s="62">
        <f t="shared" si="1"/>
        <v>0</v>
      </c>
      <c r="M18" s="32"/>
      <c r="N18" s="56"/>
      <c r="O18" s="57"/>
      <c r="P18" s="58"/>
      <c r="Q18" s="62">
        <f t="shared" si="2"/>
        <v>0</v>
      </c>
      <c r="R18" s="60"/>
      <c r="S18" s="61"/>
      <c r="T18" s="62">
        <f t="shared" si="3"/>
        <v>0</v>
      </c>
      <c r="U18" s="63"/>
      <c r="V18" s="64"/>
      <c r="W18" s="64"/>
    </row>
    <row r="19" spans="1:23" s="4" customFormat="1" ht="27" customHeight="1">
      <c r="A19" s="16"/>
      <c r="B19" s="33" t="s">
        <v>259</v>
      </c>
      <c r="C19" s="34">
        <v>15</v>
      </c>
      <c r="D19" s="38" t="s">
        <v>35</v>
      </c>
      <c r="E19" s="77"/>
      <c r="F19" s="56"/>
      <c r="G19" s="57"/>
      <c r="H19" s="58"/>
      <c r="I19" s="59">
        <f t="shared" si="0"/>
        <v>0</v>
      </c>
      <c r="J19" s="60"/>
      <c r="K19" s="61"/>
      <c r="L19" s="62">
        <f t="shared" si="1"/>
        <v>0</v>
      </c>
      <c r="M19" s="32"/>
      <c r="N19" s="56"/>
      <c r="O19" s="57"/>
      <c r="P19" s="58"/>
      <c r="Q19" s="62">
        <f t="shared" si="2"/>
        <v>0</v>
      </c>
      <c r="R19" s="60"/>
      <c r="S19" s="61"/>
      <c r="T19" s="62">
        <f t="shared" si="3"/>
        <v>0</v>
      </c>
      <c r="U19" s="63"/>
      <c r="V19" s="64"/>
      <c r="W19" s="64"/>
    </row>
    <row r="20" spans="1:23" s="4" customFormat="1" ht="27" customHeight="1">
      <c r="A20" s="16"/>
      <c r="B20" s="33" t="s">
        <v>21</v>
      </c>
      <c r="C20" s="34">
        <v>16</v>
      </c>
      <c r="D20" s="38" t="s">
        <v>36</v>
      </c>
      <c r="E20" s="77"/>
      <c r="F20" s="56"/>
      <c r="G20" s="57"/>
      <c r="H20" s="58"/>
      <c r="I20" s="59">
        <f t="shared" si="0"/>
        <v>0</v>
      </c>
      <c r="J20" s="60"/>
      <c r="K20" s="61"/>
      <c r="L20" s="62">
        <f t="shared" si="1"/>
        <v>0</v>
      </c>
      <c r="M20" s="32"/>
      <c r="N20" s="56"/>
      <c r="O20" s="57"/>
      <c r="P20" s="58"/>
      <c r="Q20" s="62">
        <f t="shared" si="2"/>
        <v>0</v>
      </c>
      <c r="R20" s="60"/>
      <c r="S20" s="61"/>
      <c r="T20" s="62">
        <f t="shared" si="3"/>
        <v>0</v>
      </c>
      <c r="U20" s="63"/>
      <c r="V20" s="64"/>
      <c r="W20" s="64"/>
    </row>
    <row r="21" spans="1:23" s="4" customFormat="1" ht="27" customHeight="1">
      <c r="A21" s="16"/>
      <c r="B21" s="33" t="s">
        <v>259</v>
      </c>
      <c r="C21" s="34">
        <v>17</v>
      </c>
      <c r="D21" s="38" t="s">
        <v>37</v>
      </c>
      <c r="E21" s="77"/>
      <c r="F21" s="56"/>
      <c r="G21" s="57"/>
      <c r="H21" s="58"/>
      <c r="I21" s="59">
        <f t="shared" si="0"/>
        <v>0</v>
      </c>
      <c r="J21" s="60"/>
      <c r="K21" s="61"/>
      <c r="L21" s="62">
        <f t="shared" si="1"/>
        <v>0</v>
      </c>
      <c r="M21" s="32"/>
      <c r="N21" s="56"/>
      <c r="O21" s="57"/>
      <c r="P21" s="58"/>
      <c r="Q21" s="62">
        <f t="shared" si="2"/>
        <v>0</v>
      </c>
      <c r="R21" s="60"/>
      <c r="S21" s="61"/>
      <c r="T21" s="62">
        <f t="shared" si="3"/>
        <v>0</v>
      </c>
      <c r="U21" s="63"/>
      <c r="V21" s="64"/>
      <c r="W21" s="64"/>
    </row>
    <row r="22" spans="1:23" s="4" customFormat="1" ht="27" customHeight="1">
      <c r="A22" s="16"/>
      <c r="B22" s="33" t="s">
        <v>21</v>
      </c>
      <c r="C22" s="34">
        <v>18</v>
      </c>
      <c r="D22" s="38" t="s">
        <v>38</v>
      </c>
      <c r="E22" s="77"/>
      <c r="F22" s="56"/>
      <c r="G22" s="57"/>
      <c r="H22" s="58"/>
      <c r="I22" s="59">
        <f t="shared" si="0"/>
        <v>0</v>
      </c>
      <c r="J22" s="60"/>
      <c r="K22" s="61"/>
      <c r="L22" s="62">
        <f t="shared" si="1"/>
        <v>0</v>
      </c>
      <c r="M22" s="32"/>
      <c r="N22" s="56"/>
      <c r="O22" s="57"/>
      <c r="P22" s="58"/>
      <c r="Q22" s="62">
        <f t="shared" si="2"/>
        <v>0</v>
      </c>
      <c r="R22" s="60"/>
      <c r="S22" s="61"/>
      <c r="T22" s="62">
        <f t="shared" si="3"/>
        <v>0</v>
      </c>
      <c r="U22" s="63"/>
      <c r="V22" s="64"/>
      <c r="W22" s="64"/>
    </row>
    <row r="23" spans="1:23" s="4" customFormat="1" ht="27" customHeight="1">
      <c r="A23" s="16"/>
      <c r="B23" s="33" t="s">
        <v>259</v>
      </c>
      <c r="C23" s="34">
        <v>19</v>
      </c>
      <c r="D23" s="38" t="s">
        <v>39</v>
      </c>
      <c r="E23" s="77"/>
      <c r="F23" s="56"/>
      <c r="G23" s="57"/>
      <c r="H23" s="58"/>
      <c r="I23" s="59">
        <f t="shared" si="0"/>
        <v>0</v>
      </c>
      <c r="J23" s="60"/>
      <c r="K23" s="61"/>
      <c r="L23" s="62">
        <f t="shared" si="1"/>
        <v>0</v>
      </c>
      <c r="M23" s="32"/>
      <c r="N23" s="56"/>
      <c r="O23" s="57"/>
      <c r="P23" s="58"/>
      <c r="Q23" s="62">
        <f t="shared" si="2"/>
        <v>0</v>
      </c>
      <c r="R23" s="60"/>
      <c r="S23" s="61"/>
      <c r="T23" s="62">
        <f t="shared" si="3"/>
        <v>0</v>
      </c>
      <c r="U23" s="63"/>
      <c r="V23" s="64"/>
      <c r="W23" s="64"/>
    </row>
    <row r="24" spans="1:23" s="4" customFormat="1" ht="27" customHeight="1">
      <c r="A24" s="16"/>
      <c r="B24" s="33" t="s">
        <v>21</v>
      </c>
      <c r="C24" s="34">
        <v>20</v>
      </c>
      <c r="D24" s="39" t="s">
        <v>144</v>
      </c>
      <c r="E24" s="77">
        <v>4</v>
      </c>
      <c r="F24" s="56">
        <v>5</v>
      </c>
      <c r="G24" s="101">
        <v>30</v>
      </c>
      <c r="H24" s="99">
        <v>1368000</v>
      </c>
      <c r="I24" s="59">
        <f t="shared" si="0"/>
        <v>45600</v>
      </c>
      <c r="J24" s="99">
        <v>2550</v>
      </c>
      <c r="K24" s="100">
        <v>1368000</v>
      </c>
      <c r="L24" s="62">
        <f t="shared" si="1"/>
        <v>536.4705882352941</v>
      </c>
      <c r="M24" s="32"/>
      <c r="N24" s="56">
        <v>5</v>
      </c>
      <c r="O24" s="101">
        <v>52</v>
      </c>
      <c r="P24" s="99">
        <v>1945750</v>
      </c>
      <c r="Q24" s="62">
        <f t="shared" si="2"/>
        <v>37418.269230769234</v>
      </c>
      <c r="R24" s="99">
        <v>3906</v>
      </c>
      <c r="S24" s="100">
        <v>1945750</v>
      </c>
      <c r="T24" s="62">
        <f t="shared" si="3"/>
        <v>498.1438812083973</v>
      </c>
      <c r="U24" s="63"/>
      <c r="V24" s="64"/>
      <c r="W24" s="65"/>
    </row>
    <row r="25" spans="1:23" s="4" customFormat="1" ht="27" customHeight="1">
      <c r="A25" s="16"/>
      <c r="B25" s="33" t="s">
        <v>259</v>
      </c>
      <c r="C25" s="34">
        <v>21</v>
      </c>
      <c r="D25" s="24" t="s">
        <v>145</v>
      </c>
      <c r="E25" s="77"/>
      <c r="F25" s="56"/>
      <c r="G25" s="57"/>
      <c r="H25" s="58"/>
      <c r="I25" s="59">
        <f t="shared" si="0"/>
        <v>0</v>
      </c>
      <c r="J25" s="60"/>
      <c r="K25" s="61"/>
      <c r="L25" s="62">
        <f t="shared" si="1"/>
        <v>0</v>
      </c>
      <c r="M25" s="32"/>
      <c r="N25" s="56"/>
      <c r="O25" s="57"/>
      <c r="P25" s="58"/>
      <c r="Q25" s="62">
        <f t="shared" si="2"/>
        <v>0</v>
      </c>
      <c r="R25" s="60"/>
      <c r="S25" s="61"/>
      <c r="T25" s="62">
        <f t="shared" si="3"/>
        <v>0</v>
      </c>
      <c r="U25" s="66"/>
      <c r="V25" s="64"/>
      <c r="W25" s="64"/>
    </row>
    <row r="26" spans="1:23" s="4" customFormat="1" ht="27" customHeight="1">
      <c r="A26" s="16"/>
      <c r="B26" s="33" t="s">
        <v>21</v>
      </c>
      <c r="C26" s="34">
        <v>22</v>
      </c>
      <c r="D26" s="24" t="s">
        <v>146</v>
      </c>
      <c r="E26" s="77"/>
      <c r="F26" s="56"/>
      <c r="G26" s="57"/>
      <c r="H26" s="58"/>
      <c r="I26" s="59">
        <f t="shared" si="0"/>
        <v>0</v>
      </c>
      <c r="J26" s="60"/>
      <c r="K26" s="61"/>
      <c r="L26" s="62">
        <f t="shared" si="1"/>
        <v>0</v>
      </c>
      <c r="M26" s="32"/>
      <c r="N26" s="56"/>
      <c r="O26" s="57"/>
      <c r="P26" s="58"/>
      <c r="Q26" s="62">
        <f t="shared" si="2"/>
        <v>0</v>
      </c>
      <c r="R26" s="60"/>
      <c r="S26" s="61"/>
      <c r="T26" s="62">
        <f t="shared" si="3"/>
        <v>0</v>
      </c>
      <c r="U26" s="66"/>
      <c r="V26" s="64"/>
      <c r="W26" s="64"/>
    </row>
    <row r="27" spans="1:23" s="4" customFormat="1" ht="27" customHeight="1">
      <c r="A27" s="16"/>
      <c r="B27" s="33" t="s">
        <v>259</v>
      </c>
      <c r="C27" s="34">
        <v>23</v>
      </c>
      <c r="D27" s="24" t="s">
        <v>147</v>
      </c>
      <c r="E27" s="77"/>
      <c r="F27" s="56"/>
      <c r="G27" s="57"/>
      <c r="H27" s="58"/>
      <c r="I27" s="59">
        <f t="shared" si="0"/>
        <v>0</v>
      </c>
      <c r="J27" s="60"/>
      <c r="K27" s="61"/>
      <c r="L27" s="62">
        <f t="shared" si="1"/>
        <v>0</v>
      </c>
      <c r="M27" s="32"/>
      <c r="N27" s="56"/>
      <c r="O27" s="57"/>
      <c r="P27" s="58"/>
      <c r="Q27" s="62">
        <f t="shared" si="2"/>
        <v>0</v>
      </c>
      <c r="R27" s="60"/>
      <c r="S27" s="61"/>
      <c r="T27" s="62">
        <f t="shared" si="3"/>
        <v>0</v>
      </c>
      <c r="U27" s="66"/>
      <c r="V27" s="64"/>
      <c r="W27" s="64"/>
    </row>
    <row r="28" spans="1:23" s="4" customFormat="1" ht="27" customHeight="1">
      <c r="A28" s="16"/>
      <c r="B28" s="33" t="s">
        <v>21</v>
      </c>
      <c r="C28" s="34">
        <v>24</v>
      </c>
      <c r="D28" s="25" t="s">
        <v>148</v>
      </c>
      <c r="E28" s="77"/>
      <c r="F28" s="56"/>
      <c r="G28" s="57"/>
      <c r="H28" s="58"/>
      <c r="I28" s="59">
        <f t="shared" si="0"/>
        <v>0</v>
      </c>
      <c r="J28" s="60"/>
      <c r="K28" s="61"/>
      <c r="L28" s="62">
        <f t="shared" si="1"/>
        <v>0</v>
      </c>
      <c r="M28" s="32"/>
      <c r="N28" s="56"/>
      <c r="O28" s="57"/>
      <c r="P28" s="58"/>
      <c r="Q28" s="62">
        <f t="shared" si="2"/>
        <v>0</v>
      </c>
      <c r="R28" s="60"/>
      <c r="S28" s="61"/>
      <c r="T28" s="62">
        <f t="shared" si="3"/>
        <v>0</v>
      </c>
      <c r="U28" s="66"/>
      <c r="V28" s="64"/>
      <c r="W28" s="64"/>
    </row>
    <row r="29" spans="1:23" s="4" customFormat="1" ht="27" customHeight="1">
      <c r="A29" s="16"/>
      <c r="B29" s="33" t="s">
        <v>259</v>
      </c>
      <c r="C29" s="34">
        <v>25</v>
      </c>
      <c r="D29" s="24" t="s">
        <v>149</v>
      </c>
      <c r="E29" s="77"/>
      <c r="F29" s="56"/>
      <c r="G29" s="57"/>
      <c r="H29" s="58"/>
      <c r="I29" s="59">
        <f t="shared" si="0"/>
        <v>0</v>
      </c>
      <c r="J29" s="60"/>
      <c r="K29" s="61"/>
      <c r="L29" s="62">
        <f t="shared" si="1"/>
        <v>0</v>
      </c>
      <c r="M29" s="32"/>
      <c r="N29" s="56"/>
      <c r="O29" s="57"/>
      <c r="P29" s="58"/>
      <c r="Q29" s="62">
        <f t="shared" si="2"/>
        <v>0</v>
      </c>
      <c r="R29" s="60"/>
      <c r="S29" s="61"/>
      <c r="T29" s="62">
        <f t="shared" si="3"/>
        <v>0</v>
      </c>
      <c r="U29" s="66"/>
      <c r="V29" s="64"/>
      <c r="W29" s="64"/>
    </row>
    <row r="30" spans="1:23" s="4" customFormat="1" ht="27" customHeight="1">
      <c r="A30" s="16"/>
      <c r="B30" s="33" t="s">
        <v>21</v>
      </c>
      <c r="C30" s="34">
        <v>26</v>
      </c>
      <c r="D30" s="24" t="s">
        <v>150</v>
      </c>
      <c r="E30" s="77">
        <v>4</v>
      </c>
      <c r="F30" s="56"/>
      <c r="G30" s="57"/>
      <c r="H30" s="58"/>
      <c r="I30" s="59">
        <f t="shared" si="0"/>
        <v>0</v>
      </c>
      <c r="J30" s="60"/>
      <c r="K30" s="61"/>
      <c r="L30" s="62">
        <f t="shared" si="1"/>
        <v>0</v>
      </c>
      <c r="M30" s="32"/>
      <c r="N30" s="56">
        <v>20</v>
      </c>
      <c r="O30" s="57">
        <v>59</v>
      </c>
      <c r="P30" s="58">
        <v>1404660</v>
      </c>
      <c r="Q30" s="62">
        <f t="shared" si="2"/>
        <v>23807.79661016949</v>
      </c>
      <c r="R30" s="60">
        <v>6737.22</v>
      </c>
      <c r="S30" s="61">
        <v>1404660</v>
      </c>
      <c r="T30" s="62">
        <f t="shared" si="3"/>
        <v>208.49252362250303</v>
      </c>
      <c r="U30" s="66"/>
      <c r="V30" s="64"/>
      <c r="W30" s="64"/>
    </row>
    <row r="31" spans="1:23" s="4" customFormat="1" ht="27" customHeight="1">
      <c r="A31" s="16"/>
      <c r="B31" s="33" t="s">
        <v>259</v>
      </c>
      <c r="C31" s="34">
        <v>27</v>
      </c>
      <c r="D31" s="33" t="s">
        <v>261</v>
      </c>
      <c r="E31" s="92">
        <v>6</v>
      </c>
      <c r="F31" s="122">
        <v>10</v>
      </c>
      <c r="G31" s="112">
        <v>38</v>
      </c>
      <c r="H31" s="142">
        <v>2558672</v>
      </c>
      <c r="I31" s="59">
        <f t="shared" si="0"/>
        <v>67333.47368421052</v>
      </c>
      <c r="J31" s="85">
        <v>2523</v>
      </c>
      <c r="K31" s="86">
        <v>2558672</v>
      </c>
      <c r="L31" s="62">
        <f t="shared" si="1"/>
        <v>1014.1387237415775</v>
      </c>
      <c r="M31" s="32"/>
      <c r="N31" s="122"/>
      <c r="O31" s="112"/>
      <c r="P31" s="142"/>
      <c r="Q31" s="62">
        <f t="shared" si="2"/>
        <v>0</v>
      </c>
      <c r="R31" s="85"/>
      <c r="S31" s="86"/>
      <c r="T31" s="62">
        <f t="shared" si="3"/>
        <v>0</v>
      </c>
      <c r="U31" s="88"/>
      <c r="V31" s="143" t="s">
        <v>189</v>
      </c>
      <c r="W31" s="143" t="s">
        <v>262</v>
      </c>
    </row>
    <row r="32" spans="1:23" s="4" customFormat="1" ht="27" customHeight="1">
      <c r="A32" s="16"/>
      <c r="B32" s="33" t="s">
        <v>21</v>
      </c>
      <c r="C32" s="34">
        <v>28</v>
      </c>
      <c r="D32" s="33" t="s">
        <v>176</v>
      </c>
      <c r="E32" s="92"/>
      <c r="F32" s="122"/>
      <c r="G32" s="113"/>
      <c r="H32" s="104"/>
      <c r="I32" s="59">
        <f t="shared" si="0"/>
        <v>0</v>
      </c>
      <c r="J32" s="85"/>
      <c r="K32" s="86"/>
      <c r="L32" s="62">
        <f t="shared" si="1"/>
        <v>0</v>
      </c>
      <c r="M32" s="32"/>
      <c r="N32" s="122"/>
      <c r="O32" s="113"/>
      <c r="P32" s="104"/>
      <c r="Q32" s="62">
        <f t="shared" si="2"/>
        <v>0</v>
      </c>
      <c r="R32" s="85"/>
      <c r="S32" s="86"/>
      <c r="T32" s="62">
        <f t="shared" si="3"/>
        <v>0</v>
      </c>
      <c r="U32" s="88"/>
      <c r="V32" s="89"/>
      <c r="W32" s="89"/>
    </row>
    <row r="33" spans="1:23" s="4" customFormat="1" ht="27" customHeight="1">
      <c r="A33" s="16"/>
      <c r="B33" s="33" t="s">
        <v>259</v>
      </c>
      <c r="C33" s="34">
        <v>29</v>
      </c>
      <c r="D33" s="33" t="s">
        <v>177</v>
      </c>
      <c r="E33" s="92"/>
      <c r="F33" s="120"/>
      <c r="G33" s="110"/>
      <c r="H33" s="108"/>
      <c r="I33" s="59">
        <f t="shared" si="0"/>
        <v>0</v>
      </c>
      <c r="J33" s="85"/>
      <c r="K33" s="86"/>
      <c r="L33" s="62">
        <f t="shared" si="1"/>
        <v>0</v>
      </c>
      <c r="M33" s="32"/>
      <c r="N33" s="120"/>
      <c r="O33" s="110"/>
      <c r="P33" s="108"/>
      <c r="Q33" s="62">
        <f t="shared" si="2"/>
        <v>0</v>
      </c>
      <c r="R33" s="85"/>
      <c r="S33" s="86"/>
      <c r="T33" s="62">
        <f t="shared" si="3"/>
        <v>0</v>
      </c>
      <c r="U33" s="88"/>
      <c r="V33" s="89"/>
      <c r="W33" s="89"/>
    </row>
    <row r="34" spans="1:23" s="4" customFormat="1" ht="27" customHeight="1">
      <c r="A34" s="16"/>
      <c r="B34" s="33" t="s">
        <v>21</v>
      </c>
      <c r="C34" s="34">
        <v>30</v>
      </c>
      <c r="D34" s="33" t="s">
        <v>178</v>
      </c>
      <c r="E34" s="92"/>
      <c r="F34" s="124"/>
      <c r="G34" s="114"/>
      <c r="H34" s="103"/>
      <c r="I34" s="59">
        <f t="shared" si="0"/>
        <v>0</v>
      </c>
      <c r="J34" s="85"/>
      <c r="K34" s="86"/>
      <c r="L34" s="62">
        <f t="shared" si="1"/>
        <v>0</v>
      </c>
      <c r="M34" s="32"/>
      <c r="N34" s="124"/>
      <c r="O34" s="114"/>
      <c r="P34" s="103"/>
      <c r="Q34" s="62">
        <f t="shared" si="2"/>
        <v>0</v>
      </c>
      <c r="R34" s="85"/>
      <c r="S34" s="86"/>
      <c r="T34" s="62">
        <f t="shared" si="3"/>
        <v>0</v>
      </c>
      <c r="U34" s="88"/>
      <c r="V34" s="89"/>
      <c r="W34" s="89"/>
    </row>
    <row r="35" spans="1:23" s="4" customFormat="1" ht="27" customHeight="1">
      <c r="A35" s="16"/>
      <c r="B35" s="33" t="s">
        <v>259</v>
      </c>
      <c r="C35" s="34">
        <v>31</v>
      </c>
      <c r="D35" s="33" t="s">
        <v>179</v>
      </c>
      <c r="E35" s="92"/>
      <c r="F35" s="124"/>
      <c r="G35" s="114"/>
      <c r="H35" s="103"/>
      <c r="I35" s="59">
        <f t="shared" si="0"/>
        <v>0</v>
      </c>
      <c r="J35" s="85"/>
      <c r="K35" s="86"/>
      <c r="L35" s="62">
        <f t="shared" si="1"/>
        <v>0</v>
      </c>
      <c r="M35" s="32"/>
      <c r="N35" s="124"/>
      <c r="O35" s="114"/>
      <c r="P35" s="103"/>
      <c r="Q35" s="62">
        <f t="shared" si="2"/>
        <v>0</v>
      </c>
      <c r="R35" s="85"/>
      <c r="S35" s="86"/>
      <c r="T35" s="62">
        <f t="shared" si="3"/>
        <v>0</v>
      </c>
      <c r="U35" s="88"/>
      <c r="V35" s="89"/>
      <c r="W35" s="89"/>
    </row>
    <row r="36" spans="1:23" s="4" customFormat="1" ht="27" customHeight="1">
      <c r="A36" s="16"/>
      <c r="B36" s="33" t="s">
        <v>21</v>
      </c>
      <c r="C36" s="34">
        <v>32</v>
      </c>
      <c r="D36" s="33" t="s">
        <v>180</v>
      </c>
      <c r="E36" s="98"/>
      <c r="F36" s="124"/>
      <c r="G36" s="114"/>
      <c r="H36" s="103"/>
      <c r="I36" s="59">
        <f t="shared" si="0"/>
        <v>0</v>
      </c>
      <c r="J36" s="85"/>
      <c r="K36" s="86"/>
      <c r="L36" s="62">
        <f t="shared" si="1"/>
        <v>0</v>
      </c>
      <c r="M36" s="32"/>
      <c r="N36" s="124"/>
      <c r="O36" s="114"/>
      <c r="P36" s="103"/>
      <c r="Q36" s="62">
        <f t="shared" si="2"/>
        <v>0</v>
      </c>
      <c r="R36" s="85"/>
      <c r="S36" s="86"/>
      <c r="T36" s="62">
        <f t="shared" si="3"/>
        <v>0</v>
      </c>
      <c r="U36" s="88"/>
      <c r="V36" s="89"/>
      <c r="W36" s="89"/>
    </row>
    <row r="37" spans="1:23" s="4" customFormat="1" ht="27" customHeight="1">
      <c r="A37" s="16"/>
      <c r="B37" s="33" t="s">
        <v>259</v>
      </c>
      <c r="C37" s="34">
        <v>33</v>
      </c>
      <c r="D37" s="33" t="s">
        <v>181</v>
      </c>
      <c r="E37" s="93"/>
      <c r="F37" s="124"/>
      <c r="G37" s="114"/>
      <c r="H37" s="103"/>
      <c r="I37" s="59">
        <f t="shared" si="0"/>
        <v>0</v>
      </c>
      <c r="J37" s="85"/>
      <c r="K37" s="86"/>
      <c r="L37" s="62">
        <f t="shared" si="1"/>
        <v>0</v>
      </c>
      <c r="M37" s="32"/>
      <c r="N37" s="124"/>
      <c r="O37" s="114"/>
      <c r="P37" s="103"/>
      <c r="Q37" s="62">
        <f t="shared" si="2"/>
        <v>0</v>
      </c>
      <c r="R37" s="85"/>
      <c r="S37" s="86"/>
      <c r="T37" s="62">
        <f t="shared" si="3"/>
        <v>0</v>
      </c>
      <c r="U37" s="88"/>
      <c r="V37" s="89"/>
      <c r="W37" s="89"/>
    </row>
    <row r="38" spans="1:23" s="4" customFormat="1" ht="27" customHeight="1">
      <c r="A38" s="16"/>
      <c r="B38" s="33" t="s">
        <v>21</v>
      </c>
      <c r="C38" s="34">
        <v>34</v>
      </c>
      <c r="D38" s="90" t="s">
        <v>182</v>
      </c>
      <c r="E38" s="92"/>
      <c r="F38" s="127"/>
      <c r="G38" s="117"/>
      <c r="H38" s="107"/>
      <c r="I38" s="59">
        <f t="shared" si="0"/>
        <v>0</v>
      </c>
      <c r="J38" s="85"/>
      <c r="K38" s="86"/>
      <c r="L38" s="62">
        <f t="shared" si="1"/>
        <v>0</v>
      </c>
      <c r="M38" s="32"/>
      <c r="N38" s="127"/>
      <c r="O38" s="117"/>
      <c r="P38" s="107"/>
      <c r="Q38" s="62">
        <f t="shared" si="2"/>
        <v>0</v>
      </c>
      <c r="R38" s="85"/>
      <c r="S38" s="86"/>
      <c r="T38" s="62">
        <f t="shared" si="3"/>
        <v>0</v>
      </c>
      <c r="U38" s="88"/>
      <c r="V38" s="89"/>
      <c r="W38" s="89"/>
    </row>
    <row r="39" spans="1:23" s="4" customFormat="1" ht="27" customHeight="1">
      <c r="A39" s="16"/>
      <c r="B39" s="33" t="s">
        <v>259</v>
      </c>
      <c r="C39" s="34">
        <v>35</v>
      </c>
      <c r="D39" s="33" t="s">
        <v>183</v>
      </c>
      <c r="E39" s="92"/>
      <c r="F39" s="124"/>
      <c r="G39" s="114"/>
      <c r="H39" s="103"/>
      <c r="I39" s="59">
        <f t="shared" si="0"/>
        <v>0</v>
      </c>
      <c r="J39" s="85"/>
      <c r="K39" s="86"/>
      <c r="L39" s="62">
        <f t="shared" si="1"/>
        <v>0</v>
      </c>
      <c r="M39" s="32"/>
      <c r="N39" s="124"/>
      <c r="O39" s="114"/>
      <c r="P39" s="103"/>
      <c r="Q39" s="62">
        <f t="shared" si="2"/>
        <v>0</v>
      </c>
      <c r="R39" s="85"/>
      <c r="S39" s="86"/>
      <c r="T39" s="62">
        <f t="shared" si="3"/>
        <v>0</v>
      </c>
      <c r="U39" s="88"/>
      <c r="V39" s="89"/>
      <c r="W39" s="89"/>
    </row>
    <row r="40" spans="1:23" s="4" customFormat="1" ht="27" customHeight="1">
      <c r="A40" s="16"/>
      <c r="B40" s="33" t="s">
        <v>21</v>
      </c>
      <c r="C40" s="34">
        <v>36</v>
      </c>
      <c r="D40" s="33" t="s">
        <v>184</v>
      </c>
      <c r="E40" s="92"/>
      <c r="F40" s="124"/>
      <c r="G40" s="114"/>
      <c r="H40" s="103"/>
      <c r="I40" s="59">
        <f t="shared" si="0"/>
        <v>0</v>
      </c>
      <c r="J40" s="85"/>
      <c r="K40" s="86"/>
      <c r="L40" s="62">
        <f t="shared" si="1"/>
        <v>0</v>
      </c>
      <c r="M40" s="32"/>
      <c r="N40" s="124"/>
      <c r="O40" s="114"/>
      <c r="P40" s="103"/>
      <c r="Q40" s="62">
        <f t="shared" si="2"/>
        <v>0</v>
      </c>
      <c r="R40" s="85"/>
      <c r="S40" s="86"/>
      <c r="T40" s="62">
        <f t="shared" si="3"/>
        <v>0</v>
      </c>
      <c r="U40" s="88"/>
      <c r="V40" s="89"/>
      <c r="W40" s="89"/>
    </row>
    <row r="41" spans="1:23" s="4" customFormat="1" ht="27" customHeight="1">
      <c r="A41" s="16"/>
      <c r="B41" s="33" t="s">
        <v>259</v>
      </c>
      <c r="C41" s="34">
        <v>37</v>
      </c>
      <c r="D41" s="33" t="s">
        <v>185</v>
      </c>
      <c r="E41" s="92"/>
      <c r="F41" s="124"/>
      <c r="G41" s="114"/>
      <c r="H41" s="103"/>
      <c r="I41" s="59">
        <f t="shared" si="0"/>
        <v>0</v>
      </c>
      <c r="J41" s="85"/>
      <c r="K41" s="86"/>
      <c r="L41" s="62">
        <f t="shared" si="1"/>
        <v>0</v>
      </c>
      <c r="M41" s="32"/>
      <c r="N41" s="124"/>
      <c r="O41" s="114"/>
      <c r="P41" s="103"/>
      <c r="Q41" s="62">
        <f t="shared" si="2"/>
        <v>0</v>
      </c>
      <c r="R41" s="85"/>
      <c r="S41" s="86"/>
      <c r="T41" s="62">
        <f t="shared" si="3"/>
        <v>0</v>
      </c>
      <c r="U41" s="88"/>
      <c r="V41" s="89"/>
      <c r="W41" s="89"/>
    </row>
    <row r="42" spans="1:23" s="4" customFormat="1" ht="27" customHeight="1">
      <c r="A42" s="16"/>
      <c r="B42" s="33" t="s">
        <v>21</v>
      </c>
      <c r="C42" s="34">
        <v>38</v>
      </c>
      <c r="D42" s="33" t="s">
        <v>186</v>
      </c>
      <c r="E42" s="92"/>
      <c r="F42" s="124"/>
      <c r="G42" s="114"/>
      <c r="H42" s="103"/>
      <c r="I42" s="102">
        <f t="shared" si="0"/>
        <v>0</v>
      </c>
      <c r="J42" s="85"/>
      <c r="K42" s="86"/>
      <c r="L42" s="62">
        <f t="shared" si="1"/>
        <v>0</v>
      </c>
      <c r="M42" s="32"/>
      <c r="N42" s="124"/>
      <c r="O42" s="114"/>
      <c r="P42" s="103"/>
      <c r="Q42" s="62">
        <f t="shared" si="2"/>
        <v>0</v>
      </c>
      <c r="R42" s="85"/>
      <c r="S42" s="86"/>
      <c r="T42" s="62">
        <f t="shared" si="3"/>
        <v>0</v>
      </c>
      <c r="U42" s="88"/>
      <c r="V42" s="89"/>
      <c r="W42" s="89"/>
    </row>
    <row r="43" spans="1:23" s="4" customFormat="1" ht="27" customHeight="1">
      <c r="A43" s="16"/>
      <c r="B43" s="33" t="s">
        <v>259</v>
      </c>
      <c r="C43" s="34">
        <v>39</v>
      </c>
      <c r="D43" s="33" t="s">
        <v>187</v>
      </c>
      <c r="E43" s="92"/>
      <c r="F43" s="124"/>
      <c r="G43" s="114"/>
      <c r="H43" s="103"/>
      <c r="I43" s="59">
        <f t="shared" si="0"/>
        <v>0</v>
      </c>
      <c r="J43" s="85">
        <v>0</v>
      </c>
      <c r="K43" s="86">
        <v>0</v>
      </c>
      <c r="L43" s="62">
        <f t="shared" si="1"/>
        <v>0</v>
      </c>
      <c r="M43" s="32"/>
      <c r="N43" s="124"/>
      <c r="O43" s="114"/>
      <c r="P43" s="103"/>
      <c r="Q43" s="62">
        <f t="shared" si="2"/>
        <v>0</v>
      </c>
      <c r="R43" s="85"/>
      <c r="S43" s="86"/>
      <c r="T43" s="62">
        <f t="shared" si="3"/>
        <v>0</v>
      </c>
      <c r="U43" s="88"/>
      <c r="V43" s="89"/>
      <c r="W43" s="89"/>
    </row>
    <row r="44" spans="1:23" s="4" customFormat="1" ht="27" customHeight="1">
      <c r="A44" s="16"/>
      <c r="B44" s="33" t="s">
        <v>21</v>
      </c>
      <c r="C44" s="34">
        <v>40</v>
      </c>
      <c r="D44" s="33" t="s">
        <v>188</v>
      </c>
      <c r="E44" s="92"/>
      <c r="F44" s="124"/>
      <c r="G44" s="114"/>
      <c r="H44" s="103"/>
      <c r="I44" s="59">
        <f t="shared" si="0"/>
        <v>0</v>
      </c>
      <c r="J44" s="85">
        <v>0</v>
      </c>
      <c r="K44" s="86">
        <v>0</v>
      </c>
      <c r="L44" s="62">
        <f t="shared" si="1"/>
        <v>0</v>
      </c>
      <c r="M44" s="32"/>
      <c r="N44" s="124"/>
      <c r="O44" s="114"/>
      <c r="P44" s="103"/>
      <c r="Q44" s="62">
        <f t="shared" si="2"/>
        <v>0</v>
      </c>
      <c r="R44" s="85"/>
      <c r="S44" s="86"/>
      <c r="T44" s="62">
        <f t="shared" si="3"/>
        <v>0</v>
      </c>
      <c r="U44" s="88"/>
      <c r="V44" s="89"/>
      <c r="W44" s="89"/>
    </row>
    <row r="45" spans="1:23" s="4" customFormat="1" ht="27" customHeight="1">
      <c r="A45" s="16"/>
      <c r="B45" s="33" t="s">
        <v>259</v>
      </c>
      <c r="C45" s="34">
        <v>41</v>
      </c>
      <c r="D45" s="33" t="s">
        <v>249</v>
      </c>
      <c r="E45" s="92">
        <v>4</v>
      </c>
      <c r="F45" s="121"/>
      <c r="G45" s="111"/>
      <c r="H45" s="105"/>
      <c r="I45" s="133"/>
      <c r="J45" s="85"/>
      <c r="K45" s="86"/>
      <c r="L45" s="87"/>
      <c r="M45" s="32"/>
      <c r="N45" s="121"/>
      <c r="O45" s="111"/>
      <c r="P45" s="105"/>
      <c r="Q45" s="87"/>
      <c r="R45" s="85"/>
      <c r="S45" s="86"/>
      <c r="T45" s="87"/>
      <c r="U45" s="88"/>
      <c r="V45" s="89"/>
      <c r="W45" s="89"/>
    </row>
    <row r="46" spans="1:23" s="4" customFormat="1" ht="27" customHeight="1">
      <c r="A46" s="16"/>
      <c r="B46" s="33" t="s">
        <v>21</v>
      </c>
      <c r="C46" s="34">
        <v>42</v>
      </c>
      <c r="D46" s="33" t="s">
        <v>250</v>
      </c>
      <c r="E46" s="92">
        <v>4</v>
      </c>
      <c r="F46" s="121"/>
      <c r="G46" s="111"/>
      <c r="H46" s="105"/>
      <c r="I46" s="133"/>
      <c r="J46" s="85"/>
      <c r="K46" s="86"/>
      <c r="L46" s="87"/>
      <c r="M46" s="32"/>
      <c r="N46" s="121"/>
      <c r="O46" s="111"/>
      <c r="P46" s="105"/>
      <c r="Q46" s="87"/>
      <c r="R46" s="85"/>
      <c r="S46" s="86"/>
      <c r="T46" s="87"/>
      <c r="U46" s="88"/>
      <c r="V46" s="89"/>
      <c r="W46" s="89"/>
    </row>
    <row r="47" spans="1:23" s="4" customFormat="1" ht="27" customHeight="1">
      <c r="A47" s="16"/>
      <c r="B47" s="33" t="s">
        <v>259</v>
      </c>
      <c r="C47" s="34">
        <v>43</v>
      </c>
      <c r="D47" s="33" t="s">
        <v>251</v>
      </c>
      <c r="E47" s="92">
        <v>4</v>
      </c>
      <c r="F47" s="121"/>
      <c r="G47" s="111"/>
      <c r="H47" s="105"/>
      <c r="I47" s="133"/>
      <c r="J47" s="85"/>
      <c r="K47" s="86"/>
      <c r="L47" s="87"/>
      <c r="M47" s="32"/>
      <c r="N47" s="121"/>
      <c r="O47" s="111"/>
      <c r="P47" s="105"/>
      <c r="Q47" s="87"/>
      <c r="R47" s="85"/>
      <c r="S47" s="86"/>
      <c r="T47" s="87"/>
      <c r="U47" s="88"/>
      <c r="V47" s="89"/>
      <c r="W47" s="89"/>
    </row>
    <row r="48" spans="1:23" s="4" customFormat="1" ht="27" customHeight="1">
      <c r="A48" s="16"/>
      <c r="B48" s="33" t="s">
        <v>21</v>
      </c>
      <c r="C48" s="34">
        <v>44</v>
      </c>
      <c r="D48" s="33" t="s">
        <v>252</v>
      </c>
      <c r="E48" s="92">
        <v>4</v>
      </c>
      <c r="F48" s="121"/>
      <c r="G48" s="111"/>
      <c r="H48" s="105"/>
      <c r="I48" s="133"/>
      <c r="J48" s="85"/>
      <c r="K48" s="86"/>
      <c r="L48" s="87"/>
      <c r="M48" s="32"/>
      <c r="N48" s="121"/>
      <c r="O48" s="111"/>
      <c r="P48" s="105"/>
      <c r="Q48" s="87"/>
      <c r="R48" s="85"/>
      <c r="S48" s="86"/>
      <c r="T48" s="87"/>
      <c r="U48" s="88"/>
      <c r="V48" s="89"/>
      <c r="W48" s="89"/>
    </row>
    <row r="49" spans="1:23" s="4" customFormat="1" ht="27" customHeight="1">
      <c r="A49" s="16"/>
      <c r="B49" s="33" t="s">
        <v>259</v>
      </c>
      <c r="C49" s="34">
        <v>45</v>
      </c>
      <c r="D49" s="33" t="s">
        <v>253</v>
      </c>
      <c r="E49" s="92">
        <v>4</v>
      </c>
      <c r="F49" s="121"/>
      <c r="G49" s="111"/>
      <c r="H49" s="105"/>
      <c r="I49" s="133"/>
      <c r="J49" s="85"/>
      <c r="K49" s="86"/>
      <c r="L49" s="87"/>
      <c r="M49" s="32"/>
      <c r="N49" s="121"/>
      <c r="O49" s="111"/>
      <c r="P49" s="105"/>
      <c r="Q49" s="87"/>
      <c r="R49" s="85"/>
      <c r="S49" s="86"/>
      <c r="T49" s="87"/>
      <c r="U49" s="88"/>
      <c r="V49" s="89"/>
      <c r="W49" s="89"/>
    </row>
    <row r="50" spans="1:23" s="4" customFormat="1" ht="27" customHeight="1">
      <c r="A50" s="16"/>
      <c r="B50" s="33" t="s">
        <v>21</v>
      </c>
      <c r="C50" s="34">
        <v>46</v>
      </c>
      <c r="D50" s="33" t="s">
        <v>254</v>
      </c>
      <c r="E50" s="92">
        <v>4</v>
      </c>
      <c r="F50" s="121"/>
      <c r="G50" s="111"/>
      <c r="H50" s="105"/>
      <c r="I50" s="133"/>
      <c r="J50" s="85"/>
      <c r="K50" s="86"/>
      <c r="L50" s="87"/>
      <c r="M50" s="32"/>
      <c r="N50" s="121"/>
      <c r="O50" s="111"/>
      <c r="P50" s="105"/>
      <c r="Q50" s="87"/>
      <c r="R50" s="85"/>
      <c r="S50" s="86"/>
      <c r="T50" s="87"/>
      <c r="U50" s="88"/>
      <c r="V50" s="89"/>
      <c r="W50" s="89"/>
    </row>
    <row r="51" spans="1:23" s="4" customFormat="1" ht="27" customHeight="1">
      <c r="A51" s="16"/>
      <c r="B51" s="33" t="s">
        <v>259</v>
      </c>
      <c r="C51" s="34">
        <v>47</v>
      </c>
      <c r="D51" s="33" t="s">
        <v>255</v>
      </c>
      <c r="E51" s="92">
        <v>4</v>
      </c>
      <c r="F51" s="121"/>
      <c r="G51" s="111"/>
      <c r="H51" s="105"/>
      <c r="I51" s="133"/>
      <c r="J51" s="85"/>
      <c r="K51" s="86"/>
      <c r="L51" s="87"/>
      <c r="M51" s="32"/>
      <c r="N51" s="121"/>
      <c r="O51" s="111"/>
      <c r="P51" s="105"/>
      <c r="Q51" s="87"/>
      <c r="R51" s="85"/>
      <c r="S51" s="86"/>
      <c r="T51" s="87"/>
      <c r="U51" s="88"/>
      <c r="V51" s="89"/>
      <c r="W51" s="89"/>
    </row>
    <row r="52" spans="1:23" s="4" customFormat="1" ht="27" customHeight="1">
      <c r="A52" s="16"/>
      <c r="B52" s="33" t="s">
        <v>21</v>
      </c>
      <c r="C52" s="34">
        <v>48</v>
      </c>
      <c r="D52" s="33" t="s">
        <v>256</v>
      </c>
      <c r="E52" s="92">
        <v>4</v>
      </c>
      <c r="F52" s="121"/>
      <c r="G52" s="111"/>
      <c r="H52" s="105"/>
      <c r="I52" s="133"/>
      <c r="J52" s="85"/>
      <c r="K52" s="86"/>
      <c r="L52" s="87"/>
      <c r="M52" s="32"/>
      <c r="N52" s="121"/>
      <c r="O52" s="111"/>
      <c r="P52" s="105"/>
      <c r="Q52" s="87"/>
      <c r="R52" s="85"/>
      <c r="S52" s="86"/>
      <c r="T52" s="87"/>
      <c r="U52" s="88"/>
      <c r="V52" s="89"/>
      <c r="W52" s="89"/>
    </row>
    <row r="53" spans="1:23" s="4" customFormat="1" ht="27" customHeight="1">
      <c r="A53" s="16"/>
      <c r="B53" s="33" t="s">
        <v>259</v>
      </c>
      <c r="C53" s="34">
        <v>49</v>
      </c>
      <c r="D53" s="33" t="s">
        <v>257</v>
      </c>
      <c r="E53" s="92">
        <v>4</v>
      </c>
      <c r="F53" s="121"/>
      <c r="G53" s="111"/>
      <c r="H53" s="105"/>
      <c r="I53" s="133"/>
      <c r="J53" s="85"/>
      <c r="K53" s="86"/>
      <c r="L53" s="87"/>
      <c r="M53" s="32"/>
      <c r="N53" s="121"/>
      <c r="O53" s="111"/>
      <c r="P53" s="105"/>
      <c r="Q53" s="87"/>
      <c r="R53" s="85"/>
      <c r="S53" s="86"/>
      <c r="T53" s="87"/>
      <c r="U53" s="88"/>
      <c r="V53" s="89"/>
      <c r="W53" s="89"/>
    </row>
    <row r="54" spans="1:23" s="4" customFormat="1" ht="27" customHeight="1">
      <c r="A54" s="16"/>
      <c r="B54" s="33" t="s">
        <v>21</v>
      </c>
      <c r="C54" s="34">
        <v>50</v>
      </c>
      <c r="D54" s="33" t="s">
        <v>258</v>
      </c>
      <c r="E54" s="92">
        <v>4</v>
      </c>
      <c r="F54" s="121"/>
      <c r="G54" s="111"/>
      <c r="H54" s="105"/>
      <c r="I54" s="133"/>
      <c r="J54" s="85"/>
      <c r="K54" s="86"/>
      <c r="L54" s="87"/>
      <c r="M54" s="32"/>
      <c r="N54" s="121"/>
      <c r="O54" s="111"/>
      <c r="P54" s="105"/>
      <c r="Q54" s="87"/>
      <c r="R54" s="85"/>
      <c r="S54" s="86"/>
      <c r="T54" s="87"/>
      <c r="U54" s="88"/>
      <c r="V54" s="89"/>
      <c r="W54" s="89"/>
    </row>
    <row r="55" spans="1:23" s="4" customFormat="1" ht="27" customHeight="1">
      <c r="A55" s="16"/>
      <c r="B55" s="33"/>
      <c r="C55" s="34"/>
      <c r="D55" s="33"/>
      <c r="E55" s="92"/>
      <c r="F55" s="121"/>
      <c r="G55" s="111"/>
      <c r="H55" s="105"/>
      <c r="I55" s="133"/>
      <c r="J55" s="85"/>
      <c r="K55" s="86"/>
      <c r="L55" s="87"/>
      <c r="M55" s="32"/>
      <c r="N55" s="121"/>
      <c r="O55" s="111"/>
      <c r="P55" s="105"/>
      <c r="Q55" s="87"/>
      <c r="R55" s="85"/>
      <c r="S55" s="86"/>
      <c r="T55" s="87"/>
      <c r="U55" s="88"/>
      <c r="V55" s="89"/>
      <c r="W55" s="89"/>
    </row>
    <row r="56" spans="1:23" s="4" customFormat="1" ht="27" customHeight="1">
      <c r="A56" s="16"/>
      <c r="B56" s="33"/>
      <c r="C56" s="34"/>
      <c r="D56" s="33"/>
      <c r="E56" s="92"/>
      <c r="F56" s="121"/>
      <c r="G56" s="111"/>
      <c r="H56" s="105"/>
      <c r="I56" s="133"/>
      <c r="J56" s="85"/>
      <c r="K56" s="86"/>
      <c r="L56" s="87"/>
      <c r="M56" s="32"/>
      <c r="N56" s="121"/>
      <c r="O56" s="111"/>
      <c r="P56" s="105"/>
      <c r="Q56" s="87"/>
      <c r="R56" s="85"/>
      <c r="S56" s="86"/>
      <c r="T56" s="87"/>
      <c r="U56" s="88"/>
      <c r="V56" s="89"/>
      <c r="W56" s="89"/>
    </row>
    <row r="57" spans="1:23" s="4" customFormat="1" ht="27" customHeight="1">
      <c r="A57" s="16"/>
      <c r="B57" s="33"/>
      <c r="C57" s="34"/>
      <c r="D57" s="33"/>
      <c r="E57" s="92"/>
      <c r="F57" s="121"/>
      <c r="G57" s="111"/>
      <c r="H57" s="105"/>
      <c r="I57" s="133"/>
      <c r="J57" s="85"/>
      <c r="K57" s="86"/>
      <c r="L57" s="87"/>
      <c r="M57" s="32"/>
      <c r="N57" s="121"/>
      <c r="O57" s="111"/>
      <c r="P57" s="105"/>
      <c r="Q57" s="87"/>
      <c r="R57" s="85"/>
      <c r="S57" s="86"/>
      <c r="T57" s="87"/>
      <c r="U57" s="88"/>
      <c r="V57" s="89"/>
      <c r="W57" s="89"/>
    </row>
    <row r="58" spans="1:23" s="4" customFormat="1" ht="27" customHeight="1">
      <c r="A58" s="16"/>
      <c r="B58" s="33"/>
      <c r="C58" s="34"/>
      <c r="D58" s="33"/>
      <c r="E58" s="92"/>
      <c r="F58" s="121"/>
      <c r="G58" s="111"/>
      <c r="H58" s="105"/>
      <c r="I58" s="133"/>
      <c r="J58" s="85"/>
      <c r="K58" s="86"/>
      <c r="L58" s="87"/>
      <c r="M58" s="32"/>
      <c r="N58" s="121"/>
      <c r="O58" s="111"/>
      <c r="P58" s="105"/>
      <c r="Q58" s="87"/>
      <c r="R58" s="85"/>
      <c r="S58" s="86"/>
      <c r="T58" s="87"/>
      <c r="U58" s="88"/>
      <c r="V58" s="89"/>
      <c r="W58" s="89"/>
    </row>
    <row r="59" spans="1:23" s="4" customFormat="1" ht="27" customHeight="1">
      <c r="A59" s="16"/>
      <c r="B59" s="33"/>
      <c r="C59" s="34"/>
      <c r="D59" s="33"/>
      <c r="E59" s="92"/>
      <c r="F59" s="121"/>
      <c r="G59" s="111"/>
      <c r="H59" s="105"/>
      <c r="I59" s="133"/>
      <c r="J59" s="85"/>
      <c r="K59" s="86"/>
      <c r="L59" s="87"/>
      <c r="M59" s="32"/>
      <c r="N59" s="121"/>
      <c r="O59" s="111"/>
      <c r="P59" s="105"/>
      <c r="Q59" s="87"/>
      <c r="R59" s="85"/>
      <c r="S59" s="86"/>
      <c r="T59" s="87"/>
      <c r="U59" s="88"/>
      <c r="V59" s="89"/>
      <c r="W59" s="89"/>
    </row>
    <row r="60" spans="1:23" s="4" customFormat="1" ht="27" customHeight="1">
      <c r="A60" s="16"/>
      <c r="B60" s="33"/>
      <c r="C60" s="34"/>
      <c r="D60" s="33"/>
      <c r="E60" s="92"/>
      <c r="F60" s="121"/>
      <c r="G60" s="111"/>
      <c r="H60" s="105"/>
      <c r="I60" s="133"/>
      <c r="J60" s="85"/>
      <c r="K60" s="86"/>
      <c r="L60" s="87"/>
      <c r="M60" s="32"/>
      <c r="N60" s="121"/>
      <c r="O60" s="111"/>
      <c r="P60" s="105"/>
      <c r="Q60" s="87"/>
      <c r="R60" s="85"/>
      <c r="S60" s="86"/>
      <c r="T60" s="87"/>
      <c r="U60" s="88"/>
      <c r="V60" s="89"/>
      <c r="W60" s="89"/>
    </row>
    <row r="61" spans="1:23" s="4" customFormat="1" ht="27" customHeight="1" thickBot="1">
      <c r="A61" s="16"/>
      <c r="B61" s="16"/>
      <c r="C61" s="34"/>
      <c r="D61" s="24"/>
      <c r="E61" s="77"/>
      <c r="F61" s="67"/>
      <c r="G61" s="68"/>
      <c r="H61" s="69"/>
      <c r="I61" s="70">
        <f>IF(AND(G61&gt;0,H61&gt;0),H61/G61,0)</f>
        <v>0</v>
      </c>
      <c r="J61" s="71"/>
      <c r="K61" s="72"/>
      <c r="L61" s="73">
        <f>IF(AND(J61&gt;0,K61&gt;0),K61/J61,0)</f>
        <v>0</v>
      </c>
      <c r="M61" s="32"/>
      <c r="N61" s="67"/>
      <c r="O61" s="68"/>
      <c r="P61" s="69"/>
      <c r="Q61" s="73">
        <f>IF(AND(O61&gt;0,P61&gt;0),P61/O61,0)</f>
        <v>0</v>
      </c>
      <c r="R61" s="71"/>
      <c r="S61" s="72"/>
      <c r="T61" s="73">
        <f>IF(AND(R61&gt;0,S61&gt;0),S61/R61,0)</f>
        <v>0</v>
      </c>
      <c r="U61" s="74"/>
      <c r="V61" s="75"/>
      <c r="W61" s="75"/>
    </row>
    <row r="62" spans="1:20" s="4" customFormat="1" ht="15" customHeight="1">
      <c r="A62" s="18"/>
      <c r="B62" s="30" t="s">
        <v>20</v>
      </c>
      <c r="C62" s="19">
        <f>COUNTA(D5:D61)</f>
        <v>50</v>
      </c>
      <c r="D62" s="80">
        <v>1</v>
      </c>
      <c r="E62" s="78">
        <f>COUNTIF(E5:E61,1)</f>
        <v>0</v>
      </c>
      <c r="F62" s="20">
        <f>SUM(F5:F61)</f>
        <v>36</v>
      </c>
      <c r="G62" s="20">
        <f>SUM(G5:G61)</f>
        <v>211</v>
      </c>
      <c r="H62" s="20">
        <f>SUM(H5:H61)</f>
        <v>12367039</v>
      </c>
      <c r="I62" s="22">
        <f>IF(AND(G62&gt;0,H62&gt;0),H62/G62,0)</f>
        <v>58611.55924170616</v>
      </c>
      <c r="J62" s="20">
        <f>SUM(J5:J61)</f>
        <v>14851</v>
      </c>
      <c r="K62" s="20">
        <f>SUM(K5:K61)</f>
        <v>12367039</v>
      </c>
      <c r="L62" s="22">
        <f>IF(AND(J62&gt;0,K62&gt;0),K62/J62,0)</f>
        <v>832.741162211299</v>
      </c>
      <c r="M62" s="22"/>
      <c r="N62" s="20">
        <f>SUM(N5:N61)</f>
        <v>25</v>
      </c>
      <c r="O62" s="20">
        <f>SUM(O5:O61)</f>
        <v>111</v>
      </c>
      <c r="P62" s="20">
        <f>SUM(P5:P61)</f>
        <v>3350410</v>
      </c>
      <c r="Q62" s="22">
        <f>IF(AND(O62&gt;0,P62&gt;0),P62/O62,0)</f>
        <v>30183.873873873872</v>
      </c>
      <c r="R62" s="20">
        <f>SUM(R5:R61)</f>
        <v>10643.220000000001</v>
      </c>
      <c r="S62" s="20">
        <f>SUM(S5:S61)</f>
        <v>3350410</v>
      </c>
      <c r="T62" s="22">
        <f>IF(AND(R62&gt;0,S62&gt;0),S62/R62,0)</f>
        <v>314.79289162490295</v>
      </c>
    </row>
    <row r="63" spans="1:20" s="4" customFormat="1" ht="15" customHeight="1">
      <c r="A63" s="18"/>
      <c r="D63" s="81">
        <v>2</v>
      </c>
      <c r="E63" s="78">
        <f>COUNTIF(E5:E61,2)</f>
        <v>1</v>
      </c>
      <c r="F63" s="20"/>
      <c r="G63" s="20"/>
      <c r="H63" s="20"/>
      <c r="I63" s="21"/>
      <c r="J63" s="21"/>
      <c r="K63" s="21"/>
      <c r="L63" s="21"/>
      <c r="M63" s="21"/>
      <c r="N63" s="20"/>
      <c r="O63" s="20"/>
      <c r="P63" s="20"/>
      <c r="Q63" s="21"/>
      <c r="R63" s="21"/>
      <c r="S63" s="21"/>
      <c r="T63" s="21"/>
    </row>
    <row r="64" spans="1:20" s="4" customFormat="1" ht="15" customHeight="1">
      <c r="A64" s="18"/>
      <c r="D64" s="81">
        <v>3</v>
      </c>
      <c r="E64" s="78">
        <f>COUNTIF(E5:E61,3)</f>
        <v>0</v>
      </c>
      <c r="F64" s="20">
        <f>COUNTA(F5:F61)</f>
        <v>3</v>
      </c>
      <c r="G64" s="20"/>
      <c r="H64" s="20"/>
      <c r="I64" s="21"/>
      <c r="J64" s="21"/>
      <c r="K64" s="21"/>
      <c r="L64" s="21"/>
      <c r="M64" s="21"/>
      <c r="N64" s="20">
        <f>COUNTA(N5:N61)</f>
        <v>2</v>
      </c>
      <c r="O64" s="20"/>
      <c r="P64" s="20"/>
      <c r="Q64" s="21"/>
      <c r="R64" s="21"/>
      <c r="S64" s="21"/>
      <c r="T64" s="21"/>
    </row>
    <row r="65" spans="1:20" s="4" customFormat="1" ht="15" customHeight="1">
      <c r="A65" s="18"/>
      <c r="D65" s="81">
        <v>4</v>
      </c>
      <c r="E65" s="78">
        <f>COUNTIF(E5:E61,4)</f>
        <v>12</v>
      </c>
      <c r="F65" s="20"/>
      <c r="G65" s="20"/>
      <c r="H65" s="20"/>
      <c r="I65" s="21"/>
      <c r="J65" s="21"/>
      <c r="K65" s="21"/>
      <c r="L65" s="21"/>
      <c r="M65" s="21"/>
      <c r="N65" s="20"/>
      <c r="O65" s="20"/>
      <c r="P65" s="20"/>
      <c r="Q65" s="21"/>
      <c r="R65" s="21"/>
      <c r="S65" s="21"/>
      <c r="T65" s="21"/>
    </row>
    <row r="66" spans="1:20" s="4" customFormat="1" ht="15" customHeight="1">
      <c r="A66" s="18"/>
      <c r="D66" s="81">
        <v>5</v>
      </c>
      <c r="E66" s="78">
        <f>COUNTIF(E5:E61,5)</f>
        <v>0</v>
      </c>
      <c r="F66" s="20"/>
      <c r="G66" s="20"/>
      <c r="H66" s="20"/>
      <c r="I66" s="21"/>
      <c r="J66" s="21"/>
      <c r="K66" s="21"/>
      <c r="L66" s="21"/>
      <c r="M66" s="21"/>
      <c r="N66" s="20"/>
      <c r="O66" s="20"/>
      <c r="P66" s="20"/>
      <c r="Q66" s="21"/>
      <c r="R66" s="21"/>
      <c r="S66" s="21"/>
      <c r="T66" s="21"/>
    </row>
    <row r="67" spans="1:20" s="4" customFormat="1" ht="15" customHeight="1">
      <c r="A67" s="18"/>
      <c r="D67" s="81">
        <v>6</v>
      </c>
      <c r="E67" s="78">
        <f>COUNTIF(E5:E61,6)</f>
        <v>1</v>
      </c>
      <c r="F67" s="20"/>
      <c r="G67" s="20"/>
      <c r="H67" s="20"/>
      <c r="I67" s="21"/>
      <c r="J67" s="21"/>
      <c r="K67" s="21"/>
      <c r="L67" s="21"/>
      <c r="M67" s="21"/>
      <c r="N67" s="20"/>
      <c r="O67" s="20"/>
      <c r="P67" s="20"/>
      <c r="Q67" s="21"/>
      <c r="R67" s="21"/>
      <c r="S67" s="21"/>
      <c r="T67" s="21"/>
    </row>
    <row r="68" spans="1:20" s="4" customFormat="1" ht="15" customHeight="1">
      <c r="A68" s="18"/>
      <c r="D68" s="19"/>
      <c r="E68" s="78"/>
      <c r="F68" s="20"/>
      <c r="G68" s="20"/>
      <c r="H68" s="20"/>
      <c r="I68" s="21"/>
      <c r="J68" s="21"/>
      <c r="K68" s="21"/>
      <c r="L68" s="21"/>
      <c r="M68" s="21"/>
      <c r="N68" s="20"/>
      <c r="O68" s="20"/>
      <c r="P68" s="20"/>
      <c r="Q68" s="21"/>
      <c r="R68" s="21"/>
      <c r="S68" s="21"/>
      <c r="T68" s="21"/>
    </row>
    <row r="69" spans="1:20" s="4" customFormat="1" ht="15" customHeight="1">
      <c r="A69" s="18"/>
      <c r="D69" s="19"/>
      <c r="E69" s="78"/>
      <c r="F69" s="20"/>
      <c r="G69" s="20"/>
      <c r="H69" s="20"/>
      <c r="I69" s="21"/>
      <c r="J69" s="21"/>
      <c r="K69" s="21"/>
      <c r="L69" s="21"/>
      <c r="M69" s="21"/>
      <c r="N69" s="20"/>
      <c r="O69" s="20"/>
      <c r="P69" s="20"/>
      <c r="Q69" s="21"/>
      <c r="R69" s="21"/>
      <c r="S69" s="21"/>
      <c r="T69" s="21"/>
    </row>
    <row r="70" spans="1:20" s="4" customFormat="1" ht="15" customHeight="1">
      <c r="A70" s="18"/>
      <c r="D70" s="19"/>
      <c r="E70" s="78"/>
      <c r="F70" s="20"/>
      <c r="G70" s="20"/>
      <c r="H70" s="20"/>
      <c r="I70" s="21"/>
      <c r="J70" s="21"/>
      <c r="K70" s="21"/>
      <c r="L70" s="21"/>
      <c r="M70" s="21"/>
      <c r="N70" s="20"/>
      <c r="O70" s="20"/>
      <c r="P70" s="20"/>
      <c r="Q70" s="21"/>
      <c r="R70" s="21"/>
      <c r="S70" s="21"/>
      <c r="T70" s="21"/>
    </row>
    <row r="71" spans="1:20" s="4" customFormat="1" ht="15" customHeight="1">
      <c r="A71" s="18"/>
      <c r="D71" s="19"/>
      <c r="E71" s="78"/>
      <c r="F71" s="20"/>
      <c r="G71" s="20"/>
      <c r="H71" s="20"/>
      <c r="I71" s="21"/>
      <c r="J71" s="21"/>
      <c r="K71" s="21"/>
      <c r="L71" s="21"/>
      <c r="M71" s="21"/>
      <c r="N71" s="20"/>
      <c r="O71" s="20"/>
      <c r="P71" s="20"/>
      <c r="Q71" s="21"/>
      <c r="R71" s="21"/>
      <c r="S71" s="21"/>
      <c r="T71" s="21"/>
    </row>
    <row r="72" spans="1:20" s="4" customFormat="1" ht="15" customHeight="1">
      <c r="A72" s="18"/>
      <c r="D72" s="19"/>
      <c r="E72" s="78"/>
      <c r="F72" s="20"/>
      <c r="G72" s="20"/>
      <c r="H72" s="20"/>
      <c r="I72" s="21"/>
      <c r="J72" s="21"/>
      <c r="K72" s="21"/>
      <c r="L72" s="21"/>
      <c r="M72" s="21"/>
      <c r="N72" s="20"/>
      <c r="O72" s="20"/>
      <c r="P72" s="20"/>
      <c r="Q72" s="21"/>
      <c r="R72" s="21"/>
      <c r="S72" s="21"/>
      <c r="T72" s="21"/>
    </row>
    <row r="73" spans="1:20" s="4" customFormat="1" ht="15" customHeight="1">
      <c r="A73" s="18"/>
      <c r="D73" s="19"/>
      <c r="E73" s="78"/>
      <c r="F73" s="20"/>
      <c r="G73" s="20"/>
      <c r="H73" s="20"/>
      <c r="I73" s="21"/>
      <c r="J73" s="21"/>
      <c r="K73" s="21"/>
      <c r="L73" s="21"/>
      <c r="M73" s="21"/>
      <c r="N73" s="20"/>
      <c r="O73" s="20"/>
      <c r="P73" s="20"/>
      <c r="Q73" s="21"/>
      <c r="R73" s="21"/>
      <c r="S73" s="21"/>
      <c r="T73" s="21"/>
    </row>
    <row r="74" spans="1:20" s="4" customFormat="1" ht="15" customHeight="1">
      <c r="A74" s="18"/>
      <c r="D74" s="19"/>
      <c r="E74" s="78"/>
      <c r="F74" s="20"/>
      <c r="G74" s="20"/>
      <c r="H74" s="20"/>
      <c r="I74" s="21"/>
      <c r="J74" s="21"/>
      <c r="K74" s="21"/>
      <c r="L74" s="21"/>
      <c r="M74" s="21"/>
      <c r="N74" s="20"/>
      <c r="O74" s="20"/>
      <c r="P74" s="20"/>
      <c r="Q74" s="21"/>
      <c r="R74" s="21"/>
      <c r="S74" s="21"/>
      <c r="T74" s="21"/>
    </row>
    <row r="75" spans="1:20" s="4" customFormat="1" ht="15" customHeight="1">
      <c r="A75" s="18"/>
      <c r="D75" s="19"/>
      <c r="E75" s="78"/>
      <c r="F75" s="20"/>
      <c r="G75" s="20"/>
      <c r="H75" s="20"/>
      <c r="I75" s="21"/>
      <c r="J75" s="21"/>
      <c r="K75" s="21"/>
      <c r="L75" s="21"/>
      <c r="M75" s="21"/>
      <c r="N75" s="20"/>
      <c r="O75" s="20"/>
      <c r="P75" s="20"/>
      <c r="Q75" s="21"/>
      <c r="R75" s="21"/>
      <c r="S75" s="21"/>
      <c r="T75" s="21"/>
    </row>
    <row r="76" spans="1:20" s="4" customFormat="1" ht="15" customHeight="1">
      <c r="A76" s="18"/>
      <c r="D76" s="19"/>
      <c r="E76" s="78"/>
      <c r="F76" s="20"/>
      <c r="G76" s="20"/>
      <c r="H76" s="20"/>
      <c r="I76" s="21"/>
      <c r="J76" s="21"/>
      <c r="K76" s="21"/>
      <c r="L76" s="21"/>
      <c r="M76" s="21"/>
      <c r="N76" s="20"/>
      <c r="O76" s="20"/>
      <c r="P76" s="20"/>
      <c r="Q76" s="21"/>
      <c r="R76" s="21"/>
      <c r="S76" s="21"/>
      <c r="T76" s="21"/>
    </row>
    <row r="77" spans="1:20" s="4" customFormat="1" ht="15" customHeight="1">
      <c r="A77" s="18"/>
      <c r="D77" s="19"/>
      <c r="E77" s="78"/>
      <c r="F77" s="20"/>
      <c r="G77" s="20"/>
      <c r="H77" s="20"/>
      <c r="I77" s="21"/>
      <c r="J77" s="21"/>
      <c r="K77" s="21"/>
      <c r="L77" s="21"/>
      <c r="M77" s="21"/>
      <c r="N77" s="20"/>
      <c r="O77" s="20"/>
      <c r="P77" s="20"/>
      <c r="Q77" s="21"/>
      <c r="R77" s="21"/>
      <c r="S77" s="21"/>
      <c r="T77" s="21"/>
    </row>
    <row r="78" spans="1:20" s="4" customFormat="1" ht="15" customHeight="1">
      <c r="A78" s="18"/>
      <c r="D78" s="19"/>
      <c r="E78" s="78"/>
      <c r="F78" s="20"/>
      <c r="G78" s="20"/>
      <c r="H78" s="20"/>
      <c r="I78" s="21"/>
      <c r="J78" s="21"/>
      <c r="K78" s="21"/>
      <c r="L78" s="21"/>
      <c r="M78" s="21"/>
      <c r="N78" s="20"/>
      <c r="O78" s="20"/>
      <c r="P78" s="20"/>
      <c r="Q78" s="21"/>
      <c r="R78" s="21"/>
      <c r="S78" s="21"/>
      <c r="T78" s="21"/>
    </row>
    <row r="79" spans="1:20" s="4" customFormat="1" ht="15" customHeight="1">
      <c r="A79" s="18"/>
      <c r="D79" s="19"/>
      <c r="E79" s="78"/>
      <c r="F79" s="20"/>
      <c r="G79" s="20"/>
      <c r="H79" s="20"/>
      <c r="I79" s="21"/>
      <c r="J79" s="21"/>
      <c r="K79" s="21"/>
      <c r="L79" s="21"/>
      <c r="M79" s="21"/>
      <c r="N79" s="20"/>
      <c r="O79" s="20"/>
      <c r="P79" s="20"/>
      <c r="Q79" s="21"/>
      <c r="R79" s="21"/>
      <c r="S79" s="21"/>
      <c r="T79" s="21"/>
    </row>
    <row r="80" spans="1:20" s="4" customFormat="1" ht="15" customHeight="1">
      <c r="A80" s="18"/>
      <c r="D80" s="19"/>
      <c r="E80" s="78"/>
      <c r="F80" s="20"/>
      <c r="G80" s="20"/>
      <c r="H80" s="20"/>
      <c r="I80" s="21"/>
      <c r="J80" s="21"/>
      <c r="K80" s="21"/>
      <c r="L80" s="21"/>
      <c r="M80" s="21"/>
      <c r="N80" s="20"/>
      <c r="O80" s="20"/>
      <c r="P80" s="20"/>
      <c r="Q80" s="21"/>
      <c r="R80" s="21"/>
      <c r="S80" s="21"/>
      <c r="T80" s="21"/>
    </row>
    <row r="81" spans="1:20" s="4" customFormat="1" ht="15" customHeight="1">
      <c r="A81" s="18"/>
      <c r="D81" s="19"/>
      <c r="E81" s="78"/>
      <c r="F81" s="20"/>
      <c r="G81" s="20"/>
      <c r="H81" s="20"/>
      <c r="I81" s="21"/>
      <c r="J81" s="21"/>
      <c r="K81" s="21"/>
      <c r="L81" s="21"/>
      <c r="M81" s="21"/>
      <c r="N81" s="20"/>
      <c r="O81" s="20"/>
      <c r="P81" s="20"/>
      <c r="Q81" s="21"/>
      <c r="R81" s="21"/>
      <c r="S81" s="21"/>
      <c r="T81" s="21"/>
    </row>
    <row r="82" spans="1:20" s="4" customFormat="1" ht="15" customHeight="1">
      <c r="A82" s="18"/>
      <c r="D82" s="19"/>
      <c r="E82" s="78"/>
      <c r="F82" s="20"/>
      <c r="G82" s="20"/>
      <c r="H82" s="20"/>
      <c r="I82" s="21"/>
      <c r="J82" s="21"/>
      <c r="K82" s="21"/>
      <c r="L82" s="21"/>
      <c r="M82" s="21"/>
      <c r="N82" s="20"/>
      <c r="O82" s="20"/>
      <c r="P82" s="20"/>
      <c r="Q82" s="21"/>
      <c r="R82" s="21"/>
      <c r="S82" s="21"/>
      <c r="T82" s="21"/>
    </row>
    <row r="83" spans="1:20" s="4" customFormat="1" ht="15" customHeight="1">
      <c r="A83" s="18"/>
      <c r="D83" s="19"/>
      <c r="E83" s="78"/>
      <c r="F83" s="20"/>
      <c r="G83" s="20"/>
      <c r="H83" s="20"/>
      <c r="I83" s="21"/>
      <c r="J83" s="21"/>
      <c r="K83" s="21"/>
      <c r="L83" s="21"/>
      <c r="M83" s="21"/>
      <c r="N83" s="20"/>
      <c r="O83" s="20"/>
      <c r="P83" s="20"/>
      <c r="Q83" s="21"/>
      <c r="R83" s="21"/>
      <c r="S83" s="21"/>
      <c r="T83" s="21"/>
    </row>
    <row r="84" spans="1:20" s="4" customFormat="1" ht="15" customHeight="1">
      <c r="A84" s="18"/>
      <c r="D84" s="19"/>
      <c r="E84" s="78"/>
      <c r="F84" s="20"/>
      <c r="G84" s="20"/>
      <c r="H84" s="20"/>
      <c r="I84" s="21"/>
      <c r="J84" s="21"/>
      <c r="K84" s="21"/>
      <c r="L84" s="21"/>
      <c r="M84" s="21"/>
      <c r="N84" s="20"/>
      <c r="O84" s="20"/>
      <c r="P84" s="20"/>
      <c r="Q84" s="21"/>
      <c r="R84" s="21"/>
      <c r="S84" s="21"/>
      <c r="T84" s="21"/>
    </row>
    <row r="85" spans="1:20" s="4" customFormat="1" ht="15" customHeight="1">
      <c r="A85" s="18"/>
      <c r="D85" s="19"/>
      <c r="E85" s="78"/>
      <c r="F85" s="20"/>
      <c r="G85" s="20"/>
      <c r="H85" s="20"/>
      <c r="I85" s="21"/>
      <c r="J85" s="21"/>
      <c r="K85" s="21"/>
      <c r="L85" s="21"/>
      <c r="M85" s="21"/>
      <c r="N85" s="20"/>
      <c r="O85" s="20"/>
      <c r="P85" s="20"/>
      <c r="Q85" s="21"/>
      <c r="R85" s="21"/>
      <c r="S85" s="21"/>
      <c r="T85" s="21"/>
    </row>
    <row r="86" spans="1:20" s="4" customFormat="1" ht="15" customHeight="1">
      <c r="A86" s="18"/>
      <c r="D86" s="19"/>
      <c r="E86" s="78"/>
      <c r="F86" s="20"/>
      <c r="G86" s="20"/>
      <c r="H86" s="20"/>
      <c r="I86" s="21"/>
      <c r="J86" s="21"/>
      <c r="K86" s="21"/>
      <c r="L86" s="21"/>
      <c r="M86" s="21"/>
      <c r="N86" s="20"/>
      <c r="O86" s="20"/>
      <c r="P86" s="20"/>
      <c r="Q86" s="21"/>
      <c r="R86" s="21"/>
      <c r="S86" s="21"/>
      <c r="T86" s="21"/>
    </row>
    <row r="87" spans="1:20" s="4" customFormat="1" ht="15" customHeight="1">
      <c r="A87" s="18"/>
      <c r="D87" s="19"/>
      <c r="E87" s="78"/>
      <c r="F87" s="20"/>
      <c r="G87" s="20"/>
      <c r="H87" s="20"/>
      <c r="I87" s="21"/>
      <c r="J87" s="21"/>
      <c r="K87" s="21"/>
      <c r="L87" s="21"/>
      <c r="M87" s="21"/>
      <c r="N87" s="20"/>
      <c r="O87" s="20"/>
      <c r="P87" s="20"/>
      <c r="Q87" s="21"/>
      <c r="R87" s="21"/>
      <c r="S87" s="21"/>
      <c r="T87" s="21"/>
    </row>
    <row r="88" spans="1:20" s="4" customFormat="1" ht="15" customHeight="1">
      <c r="A88" s="18"/>
      <c r="D88" s="19"/>
      <c r="E88" s="78"/>
      <c r="F88" s="20"/>
      <c r="G88" s="20"/>
      <c r="H88" s="20"/>
      <c r="I88" s="21"/>
      <c r="J88" s="21"/>
      <c r="K88" s="21"/>
      <c r="L88" s="21"/>
      <c r="M88" s="21"/>
      <c r="N88" s="20"/>
      <c r="O88" s="20"/>
      <c r="P88" s="20"/>
      <c r="Q88" s="21"/>
      <c r="R88" s="21"/>
      <c r="S88" s="21"/>
      <c r="T88" s="21"/>
    </row>
    <row r="89" spans="1:20" s="4" customFormat="1" ht="15" customHeight="1">
      <c r="A89" s="18"/>
      <c r="D89" s="19"/>
      <c r="E89" s="78"/>
      <c r="F89" s="20"/>
      <c r="G89" s="20"/>
      <c r="H89" s="20"/>
      <c r="I89" s="21"/>
      <c r="J89" s="21"/>
      <c r="K89" s="21"/>
      <c r="L89" s="21"/>
      <c r="M89" s="21"/>
      <c r="N89" s="20"/>
      <c r="O89" s="20"/>
      <c r="P89" s="20"/>
      <c r="Q89" s="21"/>
      <c r="R89" s="21"/>
      <c r="S89" s="21"/>
      <c r="T89" s="21"/>
    </row>
    <row r="90" spans="1:20" s="4" customFormat="1" ht="15" customHeight="1">
      <c r="A90" s="18"/>
      <c r="D90" s="19"/>
      <c r="E90" s="78"/>
      <c r="F90" s="20"/>
      <c r="G90" s="20"/>
      <c r="H90" s="20"/>
      <c r="I90" s="21"/>
      <c r="J90" s="21"/>
      <c r="K90" s="21"/>
      <c r="L90" s="21"/>
      <c r="M90" s="21"/>
      <c r="N90" s="20"/>
      <c r="O90" s="20"/>
      <c r="P90" s="20"/>
      <c r="Q90" s="21"/>
      <c r="R90" s="21"/>
      <c r="S90" s="21"/>
      <c r="T90" s="21"/>
    </row>
    <row r="91" spans="1:20" s="4" customFormat="1" ht="15" customHeight="1">
      <c r="A91" s="18"/>
      <c r="D91" s="19"/>
      <c r="E91" s="78"/>
      <c r="F91" s="20"/>
      <c r="G91" s="20"/>
      <c r="H91" s="20"/>
      <c r="I91" s="21"/>
      <c r="J91" s="21"/>
      <c r="K91" s="21"/>
      <c r="L91" s="21"/>
      <c r="M91" s="21"/>
      <c r="N91" s="20"/>
      <c r="O91" s="20"/>
      <c r="P91" s="20"/>
      <c r="Q91" s="21"/>
      <c r="R91" s="21"/>
      <c r="S91" s="21"/>
      <c r="T91" s="21"/>
    </row>
    <row r="92" spans="1:20" s="4" customFormat="1" ht="15" customHeight="1">
      <c r="A92" s="18"/>
      <c r="D92" s="19"/>
      <c r="E92" s="78"/>
      <c r="F92" s="20"/>
      <c r="G92" s="20"/>
      <c r="H92" s="20"/>
      <c r="I92" s="21"/>
      <c r="J92" s="21"/>
      <c r="K92" s="21"/>
      <c r="L92" s="21"/>
      <c r="M92" s="21"/>
      <c r="N92" s="20"/>
      <c r="O92" s="20"/>
      <c r="P92" s="20"/>
      <c r="Q92" s="21"/>
      <c r="R92" s="21"/>
      <c r="S92" s="21"/>
      <c r="T92" s="21"/>
    </row>
    <row r="93" spans="1:20" s="4" customFormat="1" ht="15" customHeight="1">
      <c r="A93" s="18"/>
      <c r="D93" s="19"/>
      <c r="E93" s="78"/>
      <c r="F93" s="20"/>
      <c r="G93" s="20"/>
      <c r="H93" s="20"/>
      <c r="I93" s="21"/>
      <c r="J93" s="21"/>
      <c r="K93" s="21"/>
      <c r="L93" s="21"/>
      <c r="M93" s="21"/>
      <c r="N93" s="20"/>
      <c r="O93" s="20"/>
      <c r="P93" s="20"/>
      <c r="Q93" s="21"/>
      <c r="R93" s="21"/>
      <c r="S93" s="21"/>
      <c r="T93" s="21"/>
    </row>
    <row r="94" spans="1:20" s="4" customFormat="1" ht="15" customHeight="1">
      <c r="A94" s="18"/>
      <c r="D94" s="19"/>
      <c r="E94" s="78"/>
      <c r="F94" s="20"/>
      <c r="G94" s="20"/>
      <c r="H94" s="20"/>
      <c r="I94" s="21"/>
      <c r="J94" s="21"/>
      <c r="K94" s="21"/>
      <c r="L94" s="21"/>
      <c r="M94" s="21"/>
      <c r="N94" s="20"/>
      <c r="O94" s="20"/>
      <c r="P94" s="20"/>
      <c r="Q94" s="21"/>
      <c r="R94" s="21"/>
      <c r="S94" s="21"/>
      <c r="T94" s="21"/>
    </row>
    <row r="95" spans="1:20" s="4" customFormat="1" ht="15" customHeight="1">
      <c r="A95" s="18"/>
      <c r="D95" s="19"/>
      <c r="E95" s="78"/>
      <c r="F95" s="20"/>
      <c r="G95" s="20"/>
      <c r="H95" s="20"/>
      <c r="I95" s="21"/>
      <c r="J95" s="21"/>
      <c r="K95" s="21"/>
      <c r="L95" s="21"/>
      <c r="M95" s="21"/>
      <c r="N95" s="20"/>
      <c r="O95" s="20"/>
      <c r="P95" s="20"/>
      <c r="Q95" s="21"/>
      <c r="R95" s="21"/>
      <c r="S95" s="21"/>
      <c r="T95" s="21"/>
    </row>
    <row r="96" spans="1:20" s="4" customFormat="1" ht="15" customHeight="1">
      <c r="A96" s="18"/>
      <c r="D96" s="19"/>
      <c r="E96" s="78"/>
      <c r="F96" s="20"/>
      <c r="G96" s="20"/>
      <c r="H96" s="20"/>
      <c r="I96" s="21"/>
      <c r="J96" s="21"/>
      <c r="K96" s="21"/>
      <c r="L96" s="21"/>
      <c r="M96" s="21"/>
      <c r="N96" s="20"/>
      <c r="O96" s="20"/>
      <c r="P96" s="20"/>
      <c r="Q96" s="21"/>
      <c r="R96" s="21"/>
      <c r="S96" s="21"/>
      <c r="T96" s="21"/>
    </row>
    <row r="97" spans="1:20" s="4" customFormat="1" ht="15" customHeight="1">
      <c r="A97" s="18"/>
      <c r="D97" s="19"/>
      <c r="E97" s="78"/>
      <c r="F97" s="20"/>
      <c r="G97" s="20"/>
      <c r="H97" s="20"/>
      <c r="I97" s="21"/>
      <c r="J97" s="21"/>
      <c r="K97" s="21"/>
      <c r="L97" s="21"/>
      <c r="M97" s="21"/>
      <c r="N97" s="20"/>
      <c r="O97" s="20"/>
      <c r="P97" s="20"/>
      <c r="Q97" s="21"/>
      <c r="R97" s="21"/>
      <c r="S97" s="21"/>
      <c r="T97" s="21"/>
    </row>
    <row r="98" spans="1:20" s="4" customFormat="1" ht="15" customHeight="1">
      <c r="A98" s="18"/>
      <c r="D98" s="19"/>
      <c r="E98" s="78"/>
      <c r="F98" s="20"/>
      <c r="G98" s="20"/>
      <c r="H98" s="20"/>
      <c r="I98" s="21"/>
      <c r="J98" s="21"/>
      <c r="K98" s="21"/>
      <c r="L98" s="21"/>
      <c r="M98" s="21"/>
      <c r="N98" s="20"/>
      <c r="O98" s="20"/>
      <c r="P98" s="20"/>
      <c r="Q98" s="21"/>
      <c r="R98" s="21"/>
      <c r="S98" s="21"/>
      <c r="T98" s="21"/>
    </row>
    <row r="99" spans="1:20" s="4" customFormat="1" ht="15" customHeight="1">
      <c r="A99" s="18"/>
      <c r="D99" s="19"/>
      <c r="E99" s="78"/>
      <c r="F99" s="20"/>
      <c r="G99" s="20"/>
      <c r="H99" s="20"/>
      <c r="I99" s="21"/>
      <c r="J99" s="21"/>
      <c r="K99" s="21"/>
      <c r="L99" s="21"/>
      <c r="M99" s="21"/>
      <c r="N99" s="20"/>
      <c r="O99" s="20"/>
      <c r="P99" s="20"/>
      <c r="Q99" s="21"/>
      <c r="R99" s="21"/>
      <c r="S99" s="21"/>
      <c r="T99" s="21"/>
    </row>
    <row r="100" spans="1:20" s="4" customFormat="1" ht="15" customHeight="1">
      <c r="A100" s="18"/>
      <c r="D100" s="19"/>
      <c r="E100" s="78"/>
      <c r="F100" s="20"/>
      <c r="G100" s="20"/>
      <c r="H100" s="20"/>
      <c r="I100" s="21"/>
      <c r="J100" s="21"/>
      <c r="K100" s="21"/>
      <c r="L100" s="21"/>
      <c r="M100" s="21"/>
      <c r="N100" s="20"/>
      <c r="O100" s="20"/>
      <c r="P100" s="20"/>
      <c r="Q100" s="21"/>
      <c r="R100" s="21"/>
      <c r="S100" s="21"/>
      <c r="T100" s="21"/>
    </row>
    <row r="101" spans="1:20" s="4" customFormat="1" ht="15" customHeight="1">
      <c r="A101" s="18"/>
      <c r="D101" s="19"/>
      <c r="E101" s="78"/>
      <c r="F101" s="20"/>
      <c r="G101" s="20"/>
      <c r="H101" s="20"/>
      <c r="I101" s="21"/>
      <c r="J101" s="21"/>
      <c r="K101" s="21"/>
      <c r="L101" s="21"/>
      <c r="M101" s="21"/>
      <c r="N101" s="20"/>
      <c r="O101" s="20"/>
      <c r="P101" s="20"/>
      <c r="Q101" s="21"/>
      <c r="R101" s="21"/>
      <c r="S101" s="21"/>
      <c r="T101" s="21"/>
    </row>
    <row r="102" spans="1:20" s="4" customFormat="1" ht="15" customHeight="1">
      <c r="A102" s="18"/>
      <c r="D102" s="19"/>
      <c r="E102" s="78"/>
      <c r="F102" s="20"/>
      <c r="G102" s="20"/>
      <c r="H102" s="20"/>
      <c r="I102" s="21"/>
      <c r="J102" s="21"/>
      <c r="K102" s="21"/>
      <c r="L102" s="21"/>
      <c r="M102" s="21"/>
      <c r="N102" s="20"/>
      <c r="O102" s="20"/>
      <c r="P102" s="20"/>
      <c r="Q102" s="21"/>
      <c r="R102" s="21"/>
      <c r="S102" s="21"/>
      <c r="T102" s="21"/>
    </row>
    <row r="103" spans="1:20" s="4" customFormat="1" ht="15" customHeight="1">
      <c r="A103" s="18"/>
      <c r="D103" s="19"/>
      <c r="E103" s="78"/>
      <c r="F103" s="20"/>
      <c r="G103" s="20"/>
      <c r="H103" s="20"/>
      <c r="I103" s="21"/>
      <c r="J103" s="21"/>
      <c r="K103" s="21"/>
      <c r="L103" s="21"/>
      <c r="M103" s="21"/>
      <c r="N103" s="20"/>
      <c r="O103" s="20"/>
      <c r="P103" s="20"/>
      <c r="Q103" s="21"/>
      <c r="R103" s="21"/>
      <c r="S103" s="21"/>
      <c r="T103" s="21"/>
    </row>
    <row r="104" spans="1:20" s="4" customFormat="1" ht="15" customHeight="1">
      <c r="A104" s="18"/>
      <c r="D104" s="19"/>
      <c r="E104" s="78"/>
      <c r="F104" s="20"/>
      <c r="G104" s="20"/>
      <c r="H104" s="20"/>
      <c r="I104" s="21"/>
      <c r="J104" s="21"/>
      <c r="K104" s="21"/>
      <c r="L104" s="21"/>
      <c r="M104" s="21"/>
      <c r="N104" s="20"/>
      <c r="O104" s="20"/>
      <c r="P104" s="20"/>
      <c r="Q104" s="21"/>
      <c r="R104" s="21"/>
      <c r="S104" s="21"/>
      <c r="T104" s="21"/>
    </row>
    <row r="105" spans="1:20" s="4" customFormat="1" ht="15" customHeight="1">
      <c r="A105" s="18"/>
      <c r="D105" s="19"/>
      <c r="E105" s="78"/>
      <c r="F105" s="20"/>
      <c r="G105" s="20"/>
      <c r="H105" s="20"/>
      <c r="I105" s="21"/>
      <c r="J105" s="21"/>
      <c r="K105" s="21"/>
      <c r="L105" s="21"/>
      <c r="M105" s="21"/>
      <c r="N105" s="20"/>
      <c r="O105" s="20"/>
      <c r="P105" s="20"/>
      <c r="Q105" s="21"/>
      <c r="R105" s="21"/>
      <c r="S105" s="21"/>
      <c r="T105" s="21"/>
    </row>
    <row r="106" spans="1:20" s="4" customFormat="1" ht="15" customHeight="1">
      <c r="A106" s="18"/>
      <c r="D106" s="19"/>
      <c r="E106" s="78"/>
      <c r="F106" s="20"/>
      <c r="G106" s="20"/>
      <c r="H106" s="20"/>
      <c r="I106" s="21"/>
      <c r="J106" s="21"/>
      <c r="K106" s="21"/>
      <c r="L106" s="21"/>
      <c r="M106" s="21"/>
      <c r="N106" s="20"/>
      <c r="O106" s="20"/>
      <c r="P106" s="20"/>
      <c r="Q106" s="21"/>
      <c r="R106" s="21"/>
      <c r="S106" s="21"/>
      <c r="T106" s="21"/>
    </row>
    <row r="107" spans="1:20" s="4" customFormat="1" ht="15" customHeight="1">
      <c r="A107" s="18"/>
      <c r="D107" s="19"/>
      <c r="E107" s="78"/>
      <c r="F107" s="20"/>
      <c r="G107" s="20"/>
      <c r="H107" s="20"/>
      <c r="I107" s="21"/>
      <c r="J107" s="21"/>
      <c r="K107" s="21"/>
      <c r="L107" s="21"/>
      <c r="M107" s="21"/>
      <c r="N107" s="20"/>
      <c r="O107" s="20"/>
      <c r="P107" s="20"/>
      <c r="Q107" s="21"/>
      <c r="R107" s="21"/>
      <c r="S107" s="21"/>
      <c r="T107" s="21"/>
    </row>
    <row r="108" spans="1:20" s="4" customFormat="1" ht="15" customHeight="1">
      <c r="A108" s="18"/>
      <c r="D108" s="19"/>
      <c r="E108" s="78"/>
      <c r="F108" s="20"/>
      <c r="G108" s="20"/>
      <c r="H108" s="20"/>
      <c r="I108" s="21"/>
      <c r="J108" s="21"/>
      <c r="K108" s="21"/>
      <c r="L108" s="21"/>
      <c r="M108" s="21"/>
      <c r="N108" s="20"/>
      <c r="O108" s="20"/>
      <c r="P108" s="20"/>
      <c r="Q108" s="21"/>
      <c r="R108" s="21"/>
      <c r="S108" s="21"/>
      <c r="T108" s="21"/>
    </row>
    <row r="109" spans="1:20" s="4" customFormat="1" ht="15" customHeight="1">
      <c r="A109" s="18"/>
      <c r="D109" s="19"/>
      <c r="E109" s="78"/>
      <c r="F109" s="20"/>
      <c r="G109" s="20"/>
      <c r="H109" s="20"/>
      <c r="I109" s="21"/>
      <c r="J109" s="21"/>
      <c r="K109" s="21"/>
      <c r="L109" s="21"/>
      <c r="M109" s="21"/>
      <c r="N109" s="20"/>
      <c r="O109" s="20"/>
      <c r="P109" s="20"/>
      <c r="Q109" s="21"/>
      <c r="R109" s="21"/>
      <c r="S109" s="21"/>
      <c r="T109" s="21"/>
    </row>
    <row r="110" spans="1:20" s="4" customFormat="1" ht="15" customHeight="1">
      <c r="A110" s="18"/>
      <c r="D110" s="19"/>
      <c r="E110" s="78"/>
      <c r="F110" s="20"/>
      <c r="G110" s="20"/>
      <c r="H110" s="20"/>
      <c r="I110" s="21"/>
      <c r="J110" s="21"/>
      <c r="K110" s="21"/>
      <c r="L110" s="21"/>
      <c r="M110" s="21"/>
      <c r="N110" s="20"/>
      <c r="O110" s="20"/>
      <c r="P110" s="20"/>
      <c r="Q110" s="21"/>
      <c r="R110" s="21"/>
      <c r="S110" s="21"/>
      <c r="T110" s="21"/>
    </row>
    <row r="111" spans="1:20" s="4" customFormat="1" ht="15" customHeight="1">
      <c r="A111" s="18"/>
      <c r="D111" s="19"/>
      <c r="E111" s="78"/>
      <c r="F111" s="20"/>
      <c r="G111" s="20"/>
      <c r="H111" s="20"/>
      <c r="I111" s="21"/>
      <c r="J111" s="21"/>
      <c r="K111" s="21"/>
      <c r="L111" s="21"/>
      <c r="M111" s="21"/>
      <c r="N111" s="20"/>
      <c r="O111" s="20"/>
      <c r="P111" s="20"/>
      <c r="Q111" s="21"/>
      <c r="R111" s="21"/>
      <c r="S111" s="21"/>
      <c r="T111" s="21"/>
    </row>
    <row r="112" spans="1:20" s="4" customFormat="1" ht="15" customHeight="1">
      <c r="A112" s="18"/>
      <c r="D112" s="19"/>
      <c r="E112" s="78"/>
      <c r="F112" s="20"/>
      <c r="G112" s="20"/>
      <c r="H112" s="20"/>
      <c r="I112" s="21"/>
      <c r="J112" s="21"/>
      <c r="K112" s="21"/>
      <c r="L112" s="21"/>
      <c r="M112" s="21"/>
      <c r="N112" s="20"/>
      <c r="O112" s="20"/>
      <c r="P112" s="20"/>
      <c r="Q112" s="21"/>
      <c r="R112" s="21"/>
      <c r="S112" s="21"/>
      <c r="T112" s="21"/>
    </row>
    <row r="113" spans="1:20" s="4" customFormat="1" ht="15" customHeight="1">
      <c r="A113" s="18"/>
      <c r="D113" s="19"/>
      <c r="E113" s="78"/>
      <c r="F113" s="20"/>
      <c r="G113" s="20"/>
      <c r="H113" s="20"/>
      <c r="I113" s="21"/>
      <c r="J113" s="21"/>
      <c r="K113" s="21"/>
      <c r="L113" s="21"/>
      <c r="M113" s="21"/>
      <c r="N113" s="20"/>
      <c r="O113" s="20"/>
      <c r="P113" s="20"/>
      <c r="Q113" s="21"/>
      <c r="R113" s="21"/>
      <c r="S113" s="21"/>
      <c r="T113" s="21"/>
    </row>
    <row r="114" spans="1:20" s="4" customFormat="1" ht="15" customHeight="1">
      <c r="A114" s="18"/>
      <c r="D114" s="19"/>
      <c r="E114" s="78"/>
      <c r="F114" s="20"/>
      <c r="G114" s="20"/>
      <c r="H114" s="20"/>
      <c r="I114" s="21"/>
      <c r="J114" s="21"/>
      <c r="K114" s="21"/>
      <c r="L114" s="21"/>
      <c r="M114" s="21"/>
      <c r="N114" s="20"/>
      <c r="O114" s="20"/>
      <c r="P114" s="20"/>
      <c r="Q114" s="21"/>
      <c r="R114" s="21"/>
      <c r="S114" s="21"/>
      <c r="T114" s="21"/>
    </row>
    <row r="115" spans="1:20" s="4" customFormat="1" ht="15" customHeight="1">
      <c r="A115" s="18"/>
      <c r="D115" s="19"/>
      <c r="E115" s="78"/>
      <c r="F115" s="20"/>
      <c r="G115" s="20"/>
      <c r="H115" s="20"/>
      <c r="I115" s="21"/>
      <c r="J115" s="21"/>
      <c r="K115" s="21"/>
      <c r="L115" s="21"/>
      <c r="M115" s="21"/>
      <c r="N115" s="20"/>
      <c r="O115" s="20"/>
      <c r="P115" s="20"/>
      <c r="Q115" s="21"/>
      <c r="R115" s="21"/>
      <c r="S115" s="21"/>
      <c r="T115" s="21"/>
    </row>
    <row r="116" spans="1:20" s="4" customFormat="1" ht="15" customHeight="1">
      <c r="A116" s="18"/>
      <c r="D116" s="19"/>
      <c r="E116" s="78"/>
      <c r="F116" s="20"/>
      <c r="G116" s="20"/>
      <c r="H116" s="20"/>
      <c r="I116" s="21"/>
      <c r="J116" s="21"/>
      <c r="K116" s="21"/>
      <c r="L116" s="21"/>
      <c r="M116" s="21"/>
      <c r="N116" s="20"/>
      <c r="O116" s="20"/>
      <c r="P116" s="20"/>
      <c r="Q116" s="21"/>
      <c r="R116" s="21"/>
      <c r="S116" s="21"/>
      <c r="T116" s="21"/>
    </row>
    <row r="117" spans="1:20" s="4" customFormat="1" ht="15" customHeight="1">
      <c r="A117" s="18"/>
      <c r="D117" s="19"/>
      <c r="E117" s="78"/>
      <c r="F117" s="20"/>
      <c r="G117" s="20"/>
      <c r="H117" s="20"/>
      <c r="I117" s="21"/>
      <c r="J117" s="21"/>
      <c r="K117" s="21"/>
      <c r="L117" s="21"/>
      <c r="M117" s="21"/>
      <c r="N117" s="20"/>
      <c r="O117" s="20"/>
      <c r="P117" s="20"/>
      <c r="Q117" s="21"/>
      <c r="R117" s="21"/>
      <c r="S117" s="21"/>
      <c r="T117" s="21"/>
    </row>
    <row r="118" spans="1:20" s="4" customFormat="1" ht="15" customHeight="1">
      <c r="A118" s="18"/>
      <c r="D118" s="19"/>
      <c r="E118" s="78"/>
      <c r="F118" s="20"/>
      <c r="G118" s="20"/>
      <c r="H118" s="20"/>
      <c r="I118" s="21"/>
      <c r="J118" s="21"/>
      <c r="K118" s="21"/>
      <c r="L118" s="21"/>
      <c r="M118" s="21"/>
      <c r="N118" s="20"/>
      <c r="O118" s="20"/>
      <c r="P118" s="20"/>
      <c r="Q118" s="21"/>
      <c r="R118" s="21"/>
      <c r="S118" s="21"/>
      <c r="T118" s="21"/>
    </row>
    <row r="119" spans="1:20" s="4" customFormat="1" ht="15" customHeight="1">
      <c r="A119" s="18"/>
      <c r="D119" s="19"/>
      <c r="E119" s="78"/>
      <c r="F119" s="20"/>
      <c r="G119" s="20"/>
      <c r="H119" s="20"/>
      <c r="I119" s="21"/>
      <c r="J119" s="21"/>
      <c r="K119" s="21"/>
      <c r="L119" s="21"/>
      <c r="M119" s="21"/>
      <c r="N119" s="20"/>
      <c r="O119" s="20"/>
      <c r="P119" s="20"/>
      <c r="Q119" s="21"/>
      <c r="R119" s="21"/>
      <c r="S119" s="21"/>
      <c r="T119" s="21"/>
    </row>
    <row r="120" spans="1:20" s="4" customFormat="1" ht="15" customHeight="1">
      <c r="A120" s="18"/>
      <c r="D120" s="19"/>
      <c r="E120" s="78"/>
      <c r="F120" s="20"/>
      <c r="G120" s="20"/>
      <c r="H120" s="20"/>
      <c r="I120" s="21"/>
      <c r="J120" s="21"/>
      <c r="K120" s="21"/>
      <c r="L120" s="21"/>
      <c r="M120" s="21"/>
      <c r="N120" s="20"/>
      <c r="O120" s="20"/>
      <c r="P120" s="20"/>
      <c r="Q120" s="21"/>
      <c r="R120" s="21"/>
      <c r="S120" s="21"/>
      <c r="T120" s="21"/>
    </row>
    <row r="121" spans="1:20" s="4" customFormat="1" ht="15" customHeight="1">
      <c r="A121" s="18"/>
      <c r="D121" s="19"/>
      <c r="E121" s="78"/>
      <c r="F121" s="20"/>
      <c r="G121" s="20"/>
      <c r="H121" s="20"/>
      <c r="I121" s="21"/>
      <c r="J121" s="21"/>
      <c r="K121" s="21"/>
      <c r="L121" s="21"/>
      <c r="M121" s="21"/>
      <c r="N121" s="20"/>
      <c r="O121" s="20"/>
      <c r="P121" s="20"/>
      <c r="Q121" s="21"/>
      <c r="R121" s="21"/>
      <c r="S121" s="21"/>
      <c r="T121" s="21"/>
    </row>
    <row r="122" spans="1:20" s="4" customFormat="1" ht="15" customHeight="1">
      <c r="A122" s="18"/>
      <c r="D122" s="19"/>
      <c r="E122" s="78"/>
      <c r="F122" s="20"/>
      <c r="G122" s="20"/>
      <c r="H122" s="20"/>
      <c r="I122" s="21"/>
      <c r="J122" s="21"/>
      <c r="K122" s="21"/>
      <c r="L122" s="21"/>
      <c r="M122" s="21"/>
      <c r="N122" s="20"/>
      <c r="O122" s="20"/>
      <c r="P122" s="20"/>
      <c r="Q122" s="21"/>
      <c r="R122" s="21"/>
      <c r="S122" s="21"/>
      <c r="T122" s="21"/>
    </row>
    <row r="123" spans="1:20" s="4" customFormat="1" ht="15" customHeight="1">
      <c r="A123" s="18"/>
      <c r="D123" s="19"/>
      <c r="E123" s="78"/>
      <c r="F123" s="20"/>
      <c r="G123" s="20"/>
      <c r="H123" s="20"/>
      <c r="I123" s="21"/>
      <c r="J123" s="21"/>
      <c r="K123" s="21"/>
      <c r="L123" s="21"/>
      <c r="M123" s="21"/>
      <c r="N123" s="20"/>
      <c r="O123" s="20"/>
      <c r="P123" s="20"/>
      <c r="Q123" s="21"/>
      <c r="R123" s="21"/>
      <c r="S123" s="21"/>
      <c r="T123" s="21"/>
    </row>
    <row r="124" spans="1:20" s="4" customFormat="1" ht="15" customHeight="1">
      <c r="A124" s="18"/>
      <c r="D124" s="19"/>
      <c r="E124" s="78"/>
      <c r="F124" s="20"/>
      <c r="G124" s="20"/>
      <c r="H124" s="20"/>
      <c r="I124" s="21"/>
      <c r="J124" s="21"/>
      <c r="K124" s="21"/>
      <c r="L124" s="21"/>
      <c r="M124" s="21"/>
      <c r="N124" s="20"/>
      <c r="O124" s="20"/>
      <c r="P124" s="20"/>
      <c r="Q124" s="21"/>
      <c r="R124" s="21"/>
      <c r="S124" s="21"/>
      <c r="T124" s="21"/>
    </row>
    <row r="125" spans="1:20" s="4" customFormat="1" ht="15" customHeight="1">
      <c r="A125" s="18"/>
      <c r="D125" s="19"/>
      <c r="E125" s="78"/>
      <c r="F125" s="20"/>
      <c r="G125" s="20"/>
      <c r="H125" s="20"/>
      <c r="I125" s="21"/>
      <c r="J125" s="21"/>
      <c r="K125" s="21"/>
      <c r="L125" s="21"/>
      <c r="M125" s="21"/>
      <c r="N125" s="20"/>
      <c r="O125" s="20"/>
      <c r="P125" s="20"/>
      <c r="Q125" s="21"/>
      <c r="R125" s="21"/>
      <c r="S125" s="21"/>
      <c r="T125" s="21"/>
    </row>
    <row r="126" spans="1:20" s="4" customFormat="1" ht="15" customHeight="1">
      <c r="A126" s="18"/>
      <c r="D126" s="19"/>
      <c r="E126" s="78"/>
      <c r="F126" s="20"/>
      <c r="G126" s="20"/>
      <c r="H126" s="20"/>
      <c r="I126" s="21"/>
      <c r="J126" s="21"/>
      <c r="K126" s="21"/>
      <c r="L126" s="21"/>
      <c r="M126" s="21"/>
      <c r="N126" s="20"/>
      <c r="O126" s="20"/>
      <c r="P126" s="20"/>
      <c r="Q126" s="21"/>
      <c r="R126" s="21"/>
      <c r="S126" s="21"/>
      <c r="T126" s="21"/>
    </row>
    <row r="127" spans="1:20" s="4" customFormat="1" ht="15" customHeight="1">
      <c r="A127" s="18"/>
      <c r="D127" s="19"/>
      <c r="E127" s="78"/>
      <c r="F127" s="20"/>
      <c r="G127" s="20"/>
      <c r="H127" s="20"/>
      <c r="I127" s="21"/>
      <c r="J127" s="21"/>
      <c r="K127" s="21"/>
      <c r="L127" s="21"/>
      <c r="M127" s="21"/>
      <c r="N127" s="20"/>
      <c r="O127" s="20"/>
      <c r="P127" s="20"/>
      <c r="Q127" s="21"/>
      <c r="R127" s="21"/>
      <c r="S127" s="21"/>
      <c r="T127" s="21"/>
    </row>
    <row r="128" spans="1:20" s="4" customFormat="1" ht="15" customHeight="1">
      <c r="A128" s="18"/>
      <c r="D128" s="19"/>
      <c r="E128" s="78"/>
      <c r="F128" s="20"/>
      <c r="G128" s="20"/>
      <c r="H128" s="20"/>
      <c r="I128" s="21"/>
      <c r="J128" s="21"/>
      <c r="K128" s="21"/>
      <c r="L128" s="21"/>
      <c r="M128" s="21"/>
      <c r="N128" s="20"/>
      <c r="O128" s="20"/>
      <c r="P128" s="20"/>
      <c r="Q128" s="21"/>
      <c r="R128" s="21"/>
      <c r="S128" s="21"/>
      <c r="T128" s="21"/>
    </row>
    <row r="129" spans="1:20" s="4" customFormat="1" ht="15" customHeight="1">
      <c r="A129" s="18"/>
      <c r="D129" s="19"/>
      <c r="E129" s="78"/>
      <c r="F129" s="20"/>
      <c r="G129" s="20"/>
      <c r="H129" s="20"/>
      <c r="I129" s="21"/>
      <c r="J129" s="21"/>
      <c r="K129" s="21"/>
      <c r="L129" s="21"/>
      <c r="M129" s="21"/>
      <c r="N129" s="20"/>
      <c r="O129" s="20"/>
      <c r="P129" s="20"/>
      <c r="Q129" s="21"/>
      <c r="R129" s="21"/>
      <c r="S129" s="21"/>
      <c r="T129" s="21"/>
    </row>
    <row r="130" spans="1:20" s="4" customFormat="1" ht="15" customHeight="1">
      <c r="A130" s="18"/>
      <c r="D130" s="19"/>
      <c r="E130" s="78"/>
      <c r="F130" s="20"/>
      <c r="G130" s="20"/>
      <c r="H130" s="20"/>
      <c r="I130" s="21"/>
      <c r="J130" s="21"/>
      <c r="K130" s="21"/>
      <c r="L130" s="21"/>
      <c r="M130" s="21"/>
      <c r="N130" s="20"/>
      <c r="O130" s="20"/>
      <c r="P130" s="20"/>
      <c r="Q130" s="21"/>
      <c r="R130" s="21"/>
      <c r="S130" s="21"/>
      <c r="T130" s="21"/>
    </row>
    <row r="131" spans="1:20" s="4" customFormat="1" ht="15" customHeight="1">
      <c r="A131" s="18"/>
      <c r="D131" s="19"/>
      <c r="E131" s="78"/>
      <c r="F131" s="20"/>
      <c r="G131" s="20"/>
      <c r="H131" s="20"/>
      <c r="I131" s="21"/>
      <c r="J131" s="21"/>
      <c r="K131" s="21"/>
      <c r="L131" s="21"/>
      <c r="M131" s="21"/>
      <c r="N131" s="20"/>
      <c r="O131" s="20"/>
      <c r="P131" s="20"/>
      <c r="Q131" s="21"/>
      <c r="R131" s="21"/>
      <c r="S131" s="21"/>
      <c r="T131" s="21"/>
    </row>
    <row r="132" spans="1:20" s="4" customFormat="1" ht="15" customHeight="1">
      <c r="A132" s="18"/>
      <c r="D132" s="19"/>
      <c r="E132" s="78"/>
      <c r="F132" s="20"/>
      <c r="G132" s="20"/>
      <c r="H132" s="20"/>
      <c r="I132" s="21"/>
      <c r="J132" s="21"/>
      <c r="K132" s="21"/>
      <c r="L132" s="21"/>
      <c r="M132" s="21"/>
      <c r="N132" s="20"/>
      <c r="O132" s="20"/>
      <c r="P132" s="20"/>
      <c r="Q132" s="21"/>
      <c r="R132" s="21"/>
      <c r="S132" s="21"/>
      <c r="T132" s="21"/>
    </row>
    <row r="133" spans="1:20" s="4" customFormat="1" ht="15" customHeight="1">
      <c r="A133" s="18"/>
      <c r="D133" s="19"/>
      <c r="E133" s="78"/>
      <c r="F133" s="20"/>
      <c r="G133" s="20"/>
      <c r="H133" s="20"/>
      <c r="I133" s="21"/>
      <c r="J133" s="21"/>
      <c r="K133" s="21"/>
      <c r="L133" s="21"/>
      <c r="M133" s="21"/>
      <c r="N133" s="20"/>
      <c r="O133" s="20"/>
      <c r="P133" s="20"/>
      <c r="Q133" s="21"/>
      <c r="R133" s="21"/>
      <c r="S133" s="21"/>
      <c r="T133" s="21"/>
    </row>
    <row r="134" spans="1:20" s="4" customFormat="1" ht="15" customHeight="1">
      <c r="A134" s="18"/>
      <c r="D134" s="19"/>
      <c r="E134" s="78"/>
      <c r="F134" s="20"/>
      <c r="G134" s="20"/>
      <c r="H134" s="20"/>
      <c r="I134" s="21"/>
      <c r="J134" s="21"/>
      <c r="K134" s="21"/>
      <c r="L134" s="21"/>
      <c r="M134" s="21"/>
      <c r="N134" s="20"/>
      <c r="O134" s="20"/>
      <c r="P134" s="20"/>
      <c r="Q134" s="21"/>
      <c r="R134" s="21"/>
      <c r="S134" s="21"/>
      <c r="T134" s="21"/>
    </row>
    <row r="135" spans="1:20" s="4" customFormat="1" ht="15" customHeight="1">
      <c r="A135" s="18"/>
      <c r="D135" s="19"/>
      <c r="E135" s="78"/>
      <c r="F135" s="20"/>
      <c r="G135" s="20"/>
      <c r="H135" s="20"/>
      <c r="I135" s="21"/>
      <c r="J135" s="21"/>
      <c r="K135" s="21"/>
      <c r="L135" s="21"/>
      <c r="M135" s="21"/>
      <c r="N135" s="20"/>
      <c r="O135" s="20"/>
      <c r="P135" s="20"/>
      <c r="Q135" s="21"/>
      <c r="R135" s="21"/>
      <c r="S135" s="21"/>
      <c r="T135" s="21"/>
    </row>
    <row r="136" spans="1:20" s="4" customFormat="1" ht="15" customHeight="1">
      <c r="A136" s="18"/>
      <c r="D136" s="19"/>
      <c r="E136" s="78"/>
      <c r="F136" s="20"/>
      <c r="G136" s="20"/>
      <c r="H136" s="20"/>
      <c r="I136" s="21"/>
      <c r="J136" s="21"/>
      <c r="K136" s="21"/>
      <c r="L136" s="21"/>
      <c r="M136" s="21"/>
      <c r="N136" s="20"/>
      <c r="O136" s="20"/>
      <c r="P136" s="20"/>
      <c r="Q136" s="21"/>
      <c r="R136" s="21"/>
      <c r="S136" s="21"/>
      <c r="T136" s="21"/>
    </row>
    <row r="137" spans="1:20" s="4" customFormat="1" ht="15" customHeight="1">
      <c r="A137" s="18"/>
      <c r="D137" s="19"/>
      <c r="E137" s="78"/>
      <c r="F137" s="20"/>
      <c r="G137" s="20"/>
      <c r="H137" s="20"/>
      <c r="I137" s="21"/>
      <c r="J137" s="21"/>
      <c r="K137" s="21"/>
      <c r="L137" s="21"/>
      <c r="M137" s="21"/>
      <c r="N137" s="20"/>
      <c r="O137" s="20"/>
      <c r="P137" s="20"/>
      <c r="Q137" s="21"/>
      <c r="R137" s="21"/>
      <c r="S137" s="21"/>
      <c r="T137" s="21"/>
    </row>
    <row r="138" spans="1:20" s="4" customFormat="1" ht="15" customHeight="1">
      <c r="A138" s="18"/>
      <c r="D138" s="19"/>
      <c r="E138" s="78"/>
      <c r="F138" s="20"/>
      <c r="G138" s="20"/>
      <c r="H138" s="20"/>
      <c r="I138" s="21"/>
      <c r="J138" s="21"/>
      <c r="K138" s="21"/>
      <c r="L138" s="21"/>
      <c r="M138" s="21"/>
      <c r="N138" s="20"/>
      <c r="O138" s="20"/>
      <c r="P138" s="20"/>
      <c r="Q138" s="21"/>
      <c r="R138" s="21"/>
      <c r="S138" s="21"/>
      <c r="T138" s="21"/>
    </row>
    <row r="139" spans="1:20" s="4" customFormat="1" ht="15" customHeight="1">
      <c r="A139" s="18"/>
      <c r="D139" s="19"/>
      <c r="E139" s="78"/>
      <c r="F139" s="20"/>
      <c r="G139" s="20"/>
      <c r="H139" s="20"/>
      <c r="I139" s="21"/>
      <c r="J139" s="21"/>
      <c r="K139" s="21"/>
      <c r="L139" s="21"/>
      <c r="M139" s="21"/>
      <c r="N139" s="20"/>
      <c r="O139" s="20"/>
      <c r="P139" s="20"/>
      <c r="Q139" s="21"/>
      <c r="R139" s="21"/>
      <c r="S139" s="21"/>
      <c r="T139" s="21"/>
    </row>
    <row r="140" spans="1:20" s="4" customFormat="1" ht="15" customHeight="1">
      <c r="A140" s="18"/>
      <c r="D140" s="19"/>
      <c r="E140" s="78"/>
      <c r="F140" s="20"/>
      <c r="G140" s="20"/>
      <c r="H140" s="20"/>
      <c r="I140" s="21"/>
      <c r="J140" s="21"/>
      <c r="K140" s="21"/>
      <c r="L140" s="21"/>
      <c r="M140" s="21"/>
      <c r="N140" s="20"/>
      <c r="O140" s="20"/>
      <c r="P140" s="20"/>
      <c r="Q140" s="21"/>
      <c r="R140" s="21"/>
      <c r="S140" s="21"/>
      <c r="T140" s="21"/>
    </row>
    <row r="141" spans="1:20" s="4" customFormat="1" ht="15" customHeight="1">
      <c r="A141" s="18"/>
      <c r="D141" s="19"/>
      <c r="E141" s="78"/>
      <c r="F141" s="20"/>
      <c r="G141" s="20"/>
      <c r="H141" s="20"/>
      <c r="I141" s="21"/>
      <c r="J141" s="21"/>
      <c r="K141" s="21"/>
      <c r="L141" s="21"/>
      <c r="M141" s="21"/>
      <c r="N141" s="20"/>
      <c r="O141" s="20"/>
      <c r="P141" s="20"/>
      <c r="Q141" s="21"/>
      <c r="R141" s="21"/>
      <c r="S141" s="21"/>
      <c r="T141" s="21"/>
    </row>
    <row r="142" spans="1:20" s="4" customFormat="1" ht="15" customHeight="1">
      <c r="A142" s="18"/>
      <c r="D142" s="19"/>
      <c r="E142" s="78"/>
      <c r="F142" s="20"/>
      <c r="G142" s="20"/>
      <c r="H142" s="20"/>
      <c r="I142" s="21"/>
      <c r="J142" s="21"/>
      <c r="K142" s="21"/>
      <c r="L142" s="21"/>
      <c r="M142" s="21"/>
      <c r="N142" s="20"/>
      <c r="O142" s="20"/>
      <c r="P142" s="20"/>
      <c r="Q142" s="21"/>
      <c r="R142" s="21"/>
      <c r="S142" s="21"/>
      <c r="T142" s="21"/>
    </row>
    <row r="143" spans="1:20" s="4" customFormat="1" ht="15" customHeight="1">
      <c r="A143" s="18"/>
      <c r="D143" s="19"/>
      <c r="E143" s="78"/>
      <c r="F143" s="20"/>
      <c r="G143" s="20"/>
      <c r="H143" s="20"/>
      <c r="I143" s="21"/>
      <c r="J143" s="21"/>
      <c r="K143" s="21"/>
      <c r="L143" s="21"/>
      <c r="M143" s="21"/>
      <c r="N143" s="20"/>
      <c r="O143" s="20"/>
      <c r="P143" s="20"/>
      <c r="Q143" s="21"/>
      <c r="R143" s="21"/>
      <c r="S143" s="21"/>
      <c r="T143" s="21"/>
    </row>
    <row r="144" spans="1:20" s="4" customFormat="1" ht="15" customHeight="1">
      <c r="A144" s="18"/>
      <c r="D144" s="19"/>
      <c r="E144" s="78"/>
      <c r="F144" s="20"/>
      <c r="G144" s="20"/>
      <c r="H144" s="20"/>
      <c r="I144" s="21"/>
      <c r="J144" s="21"/>
      <c r="K144" s="21"/>
      <c r="L144" s="21"/>
      <c r="M144" s="21"/>
      <c r="N144" s="20"/>
      <c r="O144" s="20"/>
      <c r="P144" s="20"/>
      <c r="Q144" s="21"/>
      <c r="R144" s="21"/>
      <c r="S144" s="21"/>
      <c r="T144" s="21"/>
    </row>
    <row r="145" spans="1:20" s="4" customFormat="1" ht="15" customHeight="1">
      <c r="A145" s="18"/>
      <c r="D145" s="19"/>
      <c r="E145" s="78"/>
      <c r="F145" s="20"/>
      <c r="G145" s="20"/>
      <c r="H145" s="20"/>
      <c r="I145" s="21"/>
      <c r="J145" s="21"/>
      <c r="K145" s="21"/>
      <c r="L145" s="21"/>
      <c r="M145" s="21"/>
      <c r="N145" s="20"/>
      <c r="O145" s="20"/>
      <c r="P145" s="20"/>
      <c r="Q145" s="21"/>
      <c r="R145" s="21"/>
      <c r="S145" s="21"/>
      <c r="T145" s="21"/>
    </row>
    <row r="146" spans="1:20" s="4" customFormat="1" ht="15" customHeight="1">
      <c r="A146" s="18"/>
      <c r="D146" s="19"/>
      <c r="E146" s="78"/>
      <c r="F146" s="20"/>
      <c r="G146" s="20"/>
      <c r="H146" s="20"/>
      <c r="I146" s="21"/>
      <c r="J146" s="21"/>
      <c r="K146" s="21"/>
      <c r="L146" s="21"/>
      <c r="M146" s="21"/>
      <c r="N146" s="20"/>
      <c r="O146" s="20"/>
      <c r="P146" s="20"/>
      <c r="Q146" s="21"/>
      <c r="R146" s="21"/>
      <c r="S146" s="21"/>
      <c r="T146" s="21"/>
    </row>
    <row r="147" spans="1:20" s="4" customFormat="1" ht="15" customHeight="1">
      <c r="A147" s="18"/>
      <c r="D147" s="19"/>
      <c r="E147" s="78"/>
      <c r="F147" s="20"/>
      <c r="G147" s="20"/>
      <c r="H147" s="20"/>
      <c r="I147" s="21"/>
      <c r="J147" s="21"/>
      <c r="K147" s="21"/>
      <c r="L147" s="21"/>
      <c r="M147" s="21"/>
      <c r="N147" s="20"/>
      <c r="O147" s="20"/>
      <c r="P147" s="20"/>
      <c r="Q147" s="21"/>
      <c r="R147" s="21"/>
      <c r="S147" s="21"/>
      <c r="T147" s="21"/>
    </row>
    <row r="148" spans="1:20" s="4" customFormat="1" ht="15" customHeight="1">
      <c r="A148" s="18"/>
      <c r="D148" s="19"/>
      <c r="E148" s="78"/>
      <c r="F148" s="20"/>
      <c r="G148" s="20"/>
      <c r="H148" s="20"/>
      <c r="I148" s="21"/>
      <c r="J148" s="21"/>
      <c r="K148" s="21"/>
      <c r="L148" s="21"/>
      <c r="M148" s="21"/>
      <c r="N148" s="20"/>
      <c r="O148" s="20"/>
      <c r="P148" s="20"/>
      <c r="Q148" s="21"/>
      <c r="R148" s="21"/>
      <c r="S148" s="21"/>
      <c r="T148" s="21"/>
    </row>
    <row r="149" spans="1:20" s="4" customFormat="1" ht="15" customHeight="1">
      <c r="A149" s="18"/>
      <c r="D149" s="19"/>
      <c r="E149" s="78"/>
      <c r="F149" s="20"/>
      <c r="G149" s="20"/>
      <c r="H149" s="20"/>
      <c r="I149" s="21"/>
      <c r="J149" s="21"/>
      <c r="K149" s="21"/>
      <c r="L149" s="21"/>
      <c r="M149" s="21"/>
      <c r="N149" s="20"/>
      <c r="O149" s="20"/>
      <c r="P149" s="20"/>
      <c r="Q149" s="21"/>
      <c r="R149" s="21"/>
      <c r="S149" s="21"/>
      <c r="T149" s="21"/>
    </row>
    <row r="150" spans="1:20" s="4" customFormat="1" ht="15" customHeight="1">
      <c r="A150" s="18"/>
      <c r="D150" s="19"/>
      <c r="E150" s="78"/>
      <c r="F150" s="20"/>
      <c r="G150" s="20"/>
      <c r="H150" s="20"/>
      <c r="I150" s="21"/>
      <c r="J150" s="21"/>
      <c r="K150" s="21"/>
      <c r="L150" s="21"/>
      <c r="M150" s="21"/>
      <c r="N150" s="20"/>
      <c r="O150" s="20"/>
      <c r="P150" s="20"/>
      <c r="Q150" s="21"/>
      <c r="R150" s="21"/>
      <c r="S150" s="21"/>
      <c r="T150" s="21"/>
    </row>
    <row r="151" spans="1:20" s="4" customFormat="1" ht="15" customHeight="1">
      <c r="A151" s="18"/>
      <c r="D151" s="19"/>
      <c r="E151" s="78"/>
      <c r="F151" s="20"/>
      <c r="G151" s="20"/>
      <c r="H151" s="20"/>
      <c r="I151" s="21"/>
      <c r="J151" s="21"/>
      <c r="K151" s="21"/>
      <c r="L151" s="21"/>
      <c r="M151" s="21"/>
      <c r="N151" s="20"/>
      <c r="O151" s="20"/>
      <c r="P151" s="20"/>
      <c r="Q151" s="21"/>
      <c r="R151" s="21"/>
      <c r="S151" s="21"/>
      <c r="T151" s="21"/>
    </row>
    <row r="152" spans="1:20" s="4" customFormat="1" ht="15" customHeight="1">
      <c r="A152" s="18"/>
      <c r="D152" s="19"/>
      <c r="E152" s="78"/>
      <c r="F152" s="20"/>
      <c r="G152" s="20"/>
      <c r="H152" s="20"/>
      <c r="I152" s="21"/>
      <c r="J152" s="21"/>
      <c r="K152" s="21"/>
      <c r="L152" s="21"/>
      <c r="M152" s="21"/>
      <c r="N152" s="20"/>
      <c r="O152" s="20"/>
      <c r="P152" s="20"/>
      <c r="Q152" s="21"/>
      <c r="R152" s="21"/>
      <c r="S152" s="21"/>
      <c r="T152" s="21"/>
    </row>
    <row r="153" spans="1:20" s="4" customFormat="1" ht="15" customHeight="1">
      <c r="A153" s="18"/>
      <c r="D153" s="19"/>
      <c r="E153" s="78"/>
      <c r="F153" s="20"/>
      <c r="G153" s="20"/>
      <c r="H153" s="20"/>
      <c r="I153" s="21"/>
      <c r="J153" s="21"/>
      <c r="K153" s="21"/>
      <c r="L153" s="21"/>
      <c r="M153" s="21"/>
      <c r="N153" s="20"/>
      <c r="O153" s="20"/>
      <c r="P153" s="20"/>
      <c r="Q153" s="21"/>
      <c r="R153" s="21"/>
      <c r="S153" s="21"/>
      <c r="T153" s="21"/>
    </row>
    <row r="154" spans="1:20" s="4" customFormat="1" ht="15" customHeight="1">
      <c r="A154" s="18"/>
      <c r="D154" s="19"/>
      <c r="E154" s="78"/>
      <c r="F154" s="20"/>
      <c r="G154" s="20"/>
      <c r="H154" s="20"/>
      <c r="I154" s="21"/>
      <c r="J154" s="21"/>
      <c r="K154" s="21"/>
      <c r="L154" s="21"/>
      <c r="M154" s="21"/>
      <c r="N154" s="20"/>
      <c r="O154" s="20"/>
      <c r="P154" s="20"/>
      <c r="Q154" s="21"/>
      <c r="R154" s="21"/>
      <c r="S154" s="21"/>
      <c r="T154" s="21"/>
    </row>
    <row r="155" spans="1:20" s="4" customFormat="1" ht="15" customHeight="1">
      <c r="A155" s="18"/>
      <c r="D155" s="19"/>
      <c r="E155" s="78"/>
      <c r="F155" s="20"/>
      <c r="G155" s="20"/>
      <c r="H155" s="20"/>
      <c r="I155" s="21"/>
      <c r="J155" s="21"/>
      <c r="K155" s="21"/>
      <c r="L155" s="21"/>
      <c r="M155" s="21"/>
      <c r="N155" s="20"/>
      <c r="O155" s="20"/>
      <c r="P155" s="20"/>
      <c r="Q155" s="21"/>
      <c r="R155" s="21"/>
      <c r="S155" s="21"/>
      <c r="T155" s="21"/>
    </row>
    <row r="156" spans="1:20" s="4" customFormat="1" ht="15" customHeight="1">
      <c r="A156" s="18"/>
      <c r="D156" s="19"/>
      <c r="E156" s="78"/>
      <c r="F156" s="20"/>
      <c r="G156" s="20"/>
      <c r="H156" s="20"/>
      <c r="I156" s="21"/>
      <c r="J156" s="21"/>
      <c r="K156" s="21"/>
      <c r="L156" s="21"/>
      <c r="M156" s="21"/>
      <c r="N156" s="20"/>
      <c r="O156" s="20"/>
      <c r="P156" s="20"/>
      <c r="Q156" s="21"/>
      <c r="R156" s="21"/>
      <c r="S156" s="21"/>
      <c r="T156" s="21"/>
    </row>
    <row r="157" spans="1:20" s="4" customFormat="1" ht="15" customHeight="1">
      <c r="A157" s="18"/>
      <c r="D157" s="19"/>
      <c r="E157" s="78"/>
      <c r="F157" s="20"/>
      <c r="G157" s="20"/>
      <c r="H157" s="20"/>
      <c r="I157" s="21"/>
      <c r="J157" s="21"/>
      <c r="K157" s="21"/>
      <c r="L157" s="21"/>
      <c r="M157" s="21"/>
      <c r="N157" s="20"/>
      <c r="O157" s="20"/>
      <c r="P157" s="20"/>
      <c r="Q157" s="21"/>
      <c r="R157" s="21"/>
      <c r="S157" s="21"/>
      <c r="T157" s="21"/>
    </row>
    <row r="158" spans="1:20" s="4" customFormat="1" ht="15" customHeight="1">
      <c r="A158" s="18"/>
      <c r="D158" s="19"/>
      <c r="E158" s="78"/>
      <c r="F158" s="20"/>
      <c r="G158" s="20"/>
      <c r="H158" s="20"/>
      <c r="I158" s="21"/>
      <c r="J158" s="21"/>
      <c r="K158" s="21"/>
      <c r="L158" s="21"/>
      <c r="M158" s="21"/>
      <c r="N158" s="20"/>
      <c r="O158" s="20"/>
      <c r="P158" s="20"/>
      <c r="Q158" s="21"/>
      <c r="R158" s="21"/>
      <c r="S158" s="21"/>
      <c r="T158" s="21"/>
    </row>
    <row r="159" spans="1:20" s="4" customFormat="1" ht="15" customHeight="1">
      <c r="A159" s="18"/>
      <c r="D159" s="19"/>
      <c r="E159" s="78"/>
      <c r="F159" s="20"/>
      <c r="G159" s="20"/>
      <c r="H159" s="20"/>
      <c r="I159" s="21"/>
      <c r="J159" s="21"/>
      <c r="K159" s="21"/>
      <c r="L159" s="21"/>
      <c r="M159" s="21"/>
      <c r="N159" s="20"/>
      <c r="O159" s="20"/>
      <c r="P159" s="20"/>
      <c r="Q159" s="21"/>
      <c r="R159" s="21"/>
      <c r="S159" s="21"/>
      <c r="T159" s="21"/>
    </row>
    <row r="160" spans="1:20" s="4" customFormat="1" ht="15" customHeight="1">
      <c r="A160" s="18"/>
      <c r="D160" s="19"/>
      <c r="E160" s="78"/>
      <c r="F160" s="20"/>
      <c r="G160" s="20"/>
      <c r="H160" s="20"/>
      <c r="I160" s="21"/>
      <c r="J160" s="21"/>
      <c r="K160" s="21"/>
      <c r="L160" s="21"/>
      <c r="M160" s="21"/>
      <c r="N160" s="20"/>
      <c r="O160" s="20"/>
      <c r="P160" s="20"/>
      <c r="Q160" s="21"/>
      <c r="R160" s="21"/>
      <c r="S160" s="21"/>
      <c r="T160" s="21"/>
    </row>
    <row r="161" spans="1:20" s="4" customFormat="1" ht="15" customHeight="1">
      <c r="A161" s="18"/>
      <c r="D161" s="19"/>
      <c r="E161" s="78"/>
      <c r="F161" s="20"/>
      <c r="G161" s="20"/>
      <c r="H161" s="20"/>
      <c r="I161" s="21"/>
      <c r="J161" s="21"/>
      <c r="K161" s="21"/>
      <c r="L161" s="21"/>
      <c r="M161" s="21"/>
      <c r="N161" s="20"/>
      <c r="O161" s="20"/>
      <c r="P161" s="20"/>
      <c r="Q161" s="21"/>
      <c r="R161" s="21"/>
      <c r="S161" s="21"/>
      <c r="T161" s="21"/>
    </row>
    <row r="162" spans="1:20" s="4" customFormat="1" ht="15" customHeight="1">
      <c r="A162" s="18"/>
      <c r="D162" s="19"/>
      <c r="E162" s="78"/>
      <c r="F162" s="20"/>
      <c r="G162" s="20"/>
      <c r="H162" s="20"/>
      <c r="I162" s="21"/>
      <c r="J162" s="21"/>
      <c r="K162" s="21"/>
      <c r="L162" s="21"/>
      <c r="M162" s="21"/>
      <c r="N162" s="20"/>
      <c r="O162" s="20"/>
      <c r="P162" s="20"/>
      <c r="Q162" s="21"/>
      <c r="R162" s="21"/>
      <c r="S162" s="21"/>
      <c r="T162" s="21"/>
    </row>
    <row r="163" spans="1:20" s="4" customFormat="1" ht="15" customHeight="1">
      <c r="A163" s="18"/>
      <c r="D163" s="19"/>
      <c r="E163" s="78"/>
      <c r="F163" s="20"/>
      <c r="G163" s="20"/>
      <c r="H163" s="20"/>
      <c r="I163" s="21"/>
      <c r="J163" s="21"/>
      <c r="K163" s="21"/>
      <c r="L163" s="21"/>
      <c r="M163" s="21"/>
      <c r="N163" s="20"/>
      <c r="O163" s="20"/>
      <c r="P163" s="20"/>
      <c r="Q163" s="21"/>
      <c r="R163" s="21"/>
      <c r="S163" s="21"/>
      <c r="T163" s="21"/>
    </row>
    <row r="164" spans="1:20" s="4" customFormat="1" ht="15" customHeight="1">
      <c r="A164" s="18"/>
      <c r="D164" s="19"/>
      <c r="E164" s="78"/>
      <c r="F164" s="20"/>
      <c r="G164" s="20"/>
      <c r="H164" s="20"/>
      <c r="I164" s="21"/>
      <c r="J164" s="21"/>
      <c r="K164" s="21"/>
      <c r="L164" s="21"/>
      <c r="M164" s="21"/>
      <c r="N164" s="20"/>
      <c r="O164" s="20"/>
      <c r="P164" s="20"/>
      <c r="Q164" s="21"/>
      <c r="R164" s="21"/>
      <c r="S164" s="21"/>
      <c r="T164" s="21"/>
    </row>
    <row r="165" spans="1:20" s="4" customFormat="1" ht="15" customHeight="1">
      <c r="A165" s="18"/>
      <c r="D165" s="19"/>
      <c r="E165" s="78"/>
      <c r="F165" s="20"/>
      <c r="G165" s="20"/>
      <c r="H165" s="20"/>
      <c r="I165" s="21"/>
      <c r="J165" s="21"/>
      <c r="K165" s="21"/>
      <c r="L165" s="21"/>
      <c r="M165" s="21"/>
      <c r="N165" s="20"/>
      <c r="O165" s="20"/>
      <c r="P165" s="20"/>
      <c r="Q165" s="21"/>
      <c r="R165" s="21"/>
      <c r="S165" s="21"/>
      <c r="T165" s="21"/>
    </row>
    <row r="166" spans="1:20" s="4" customFormat="1" ht="15" customHeight="1">
      <c r="A166" s="18"/>
      <c r="D166" s="19"/>
      <c r="E166" s="78"/>
      <c r="F166" s="20"/>
      <c r="G166" s="20"/>
      <c r="H166" s="20"/>
      <c r="I166" s="21"/>
      <c r="J166" s="21"/>
      <c r="K166" s="21"/>
      <c r="L166" s="21"/>
      <c r="M166" s="21"/>
      <c r="N166" s="20"/>
      <c r="O166" s="20"/>
      <c r="P166" s="20"/>
      <c r="Q166" s="21"/>
      <c r="R166" s="21"/>
      <c r="S166" s="21"/>
      <c r="T166" s="21"/>
    </row>
    <row r="167" spans="1:20" s="4" customFormat="1" ht="15" customHeight="1">
      <c r="A167" s="18"/>
      <c r="D167" s="19"/>
      <c r="E167" s="78"/>
      <c r="F167" s="20"/>
      <c r="G167" s="20"/>
      <c r="H167" s="20"/>
      <c r="I167" s="21"/>
      <c r="J167" s="21"/>
      <c r="K167" s="21"/>
      <c r="L167" s="21"/>
      <c r="M167" s="21"/>
      <c r="N167" s="20"/>
      <c r="O167" s="20"/>
      <c r="P167" s="20"/>
      <c r="Q167" s="21"/>
      <c r="R167" s="21"/>
      <c r="S167" s="21"/>
      <c r="T167" s="21"/>
    </row>
    <row r="168" spans="1:20" s="4" customFormat="1" ht="15" customHeight="1">
      <c r="A168" s="18"/>
      <c r="D168" s="19"/>
      <c r="E168" s="78"/>
      <c r="F168" s="20"/>
      <c r="G168" s="20"/>
      <c r="H168" s="20"/>
      <c r="I168" s="21"/>
      <c r="J168" s="21"/>
      <c r="K168" s="21"/>
      <c r="L168" s="21"/>
      <c r="M168" s="21"/>
      <c r="N168" s="20"/>
      <c r="O168" s="20"/>
      <c r="P168" s="20"/>
      <c r="Q168" s="21"/>
      <c r="R168" s="21"/>
      <c r="S168" s="21"/>
      <c r="T168" s="21"/>
    </row>
    <row r="169" spans="1:20" s="4" customFormat="1" ht="15" customHeight="1">
      <c r="A169" s="18"/>
      <c r="D169" s="19"/>
      <c r="E169" s="78"/>
      <c r="F169" s="20"/>
      <c r="G169" s="20"/>
      <c r="H169" s="20"/>
      <c r="I169" s="21"/>
      <c r="J169" s="21"/>
      <c r="K169" s="21"/>
      <c r="L169" s="21"/>
      <c r="M169" s="21"/>
      <c r="N169" s="20"/>
      <c r="O169" s="20"/>
      <c r="P169" s="20"/>
      <c r="Q169" s="21"/>
      <c r="R169" s="21"/>
      <c r="S169" s="21"/>
      <c r="T169" s="21"/>
    </row>
    <row r="170" spans="1:20" s="4" customFormat="1" ht="15" customHeight="1">
      <c r="A170" s="18"/>
      <c r="D170" s="19"/>
      <c r="E170" s="78"/>
      <c r="F170" s="20"/>
      <c r="G170" s="20"/>
      <c r="H170" s="20"/>
      <c r="I170" s="21"/>
      <c r="J170" s="21"/>
      <c r="K170" s="21"/>
      <c r="L170" s="21"/>
      <c r="M170" s="21"/>
      <c r="N170" s="20"/>
      <c r="O170" s="20"/>
      <c r="P170" s="20"/>
      <c r="Q170" s="21"/>
      <c r="R170" s="21"/>
      <c r="S170" s="21"/>
      <c r="T170" s="21"/>
    </row>
    <row r="171" spans="1:20" s="4" customFormat="1" ht="15" customHeight="1">
      <c r="A171" s="18"/>
      <c r="D171" s="19"/>
      <c r="E171" s="78"/>
      <c r="F171" s="20"/>
      <c r="G171" s="20"/>
      <c r="H171" s="20"/>
      <c r="I171" s="21"/>
      <c r="J171" s="21"/>
      <c r="K171" s="21"/>
      <c r="L171" s="21"/>
      <c r="M171" s="21"/>
      <c r="N171" s="20"/>
      <c r="O171" s="20"/>
      <c r="P171" s="20"/>
      <c r="Q171" s="21"/>
      <c r="R171" s="21"/>
      <c r="S171" s="21"/>
      <c r="T171" s="21"/>
    </row>
    <row r="172" spans="1:20" s="4" customFormat="1" ht="15" customHeight="1">
      <c r="A172" s="18"/>
      <c r="D172" s="19"/>
      <c r="E172" s="78"/>
      <c r="F172" s="20"/>
      <c r="G172" s="20"/>
      <c r="H172" s="20"/>
      <c r="I172" s="21"/>
      <c r="J172" s="21"/>
      <c r="K172" s="21"/>
      <c r="L172" s="21"/>
      <c r="M172" s="21"/>
      <c r="N172" s="20"/>
      <c r="O172" s="20"/>
      <c r="P172" s="20"/>
      <c r="Q172" s="21"/>
      <c r="R172" s="21"/>
      <c r="S172" s="21"/>
      <c r="T172" s="21"/>
    </row>
    <row r="173" spans="1:20" s="4" customFormat="1" ht="15" customHeight="1">
      <c r="A173" s="18"/>
      <c r="D173" s="19"/>
      <c r="E173" s="78"/>
      <c r="F173" s="20"/>
      <c r="G173" s="20"/>
      <c r="H173" s="20"/>
      <c r="I173" s="21"/>
      <c r="J173" s="21"/>
      <c r="K173" s="21"/>
      <c r="L173" s="21"/>
      <c r="M173" s="21"/>
      <c r="N173" s="20"/>
      <c r="O173" s="20"/>
      <c r="P173" s="20"/>
      <c r="Q173" s="21"/>
      <c r="R173" s="21"/>
      <c r="S173" s="21"/>
      <c r="T173" s="21"/>
    </row>
    <row r="174" spans="1:20" s="4" customFormat="1" ht="15" customHeight="1">
      <c r="A174" s="18"/>
      <c r="D174" s="19"/>
      <c r="E174" s="78"/>
      <c r="F174" s="20"/>
      <c r="G174" s="20"/>
      <c r="H174" s="20"/>
      <c r="I174" s="21"/>
      <c r="J174" s="21"/>
      <c r="K174" s="21"/>
      <c r="L174" s="21"/>
      <c r="M174" s="21"/>
      <c r="N174" s="20"/>
      <c r="O174" s="20"/>
      <c r="P174" s="20"/>
      <c r="Q174" s="21"/>
      <c r="R174" s="21"/>
      <c r="S174" s="21"/>
      <c r="T174" s="21"/>
    </row>
    <row r="175" spans="1:20" s="4" customFormat="1" ht="15" customHeight="1">
      <c r="A175" s="18"/>
      <c r="D175" s="19"/>
      <c r="E175" s="78"/>
      <c r="F175" s="20"/>
      <c r="G175" s="20"/>
      <c r="H175" s="20"/>
      <c r="I175" s="21"/>
      <c r="J175" s="21"/>
      <c r="K175" s="21"/>
      <c r="L175" s="21"/>
      <c r="M175" s="21"/>
      <c r="N175" s="20"/>
      <c r="O175" s="20"/>
      <c r="P175" s="20"/>
      <c r="Q175" s="21"/>
      <c r="R175" s="21"/>
      <c r="S175" s="21"/>
      <c r="T175" s="21"/>
    </row>
    <row r="176" spans="1:20" s="4" customFormat="1" ht="15" customHeight="1">
      <c r="A176" s="18"/>
      <c r="D176" s="19"/>
      <c r="E176" s="78"/>
      <c r="F176" s="20"/>
      <c r="G176" s="20"/>
      <c r="H176" s="20"/>
      <c r="I176" s="21"/>
      <c r="J176" s="21"/>
      <c r="K176" s="21"/>
      <c r="L176" s="21"/>
      <c r="M176" s="21"/>
      <c r="N176" s="20"/>
      <c r="O176" s="20"/>
      <c r="P176" s="20"/>
      <c r="Q176" s="21"/>
      <c r="R176" s="21"/>
      <c r="S176" s="21"/>
      <c r="T176" s="21"/>
    </row>
    <row r="177" spans="1:20" s="4" customFormat="1" ht="15" customHeight="1">
      <c r="A177" s="18"/>
      <c r="D177" s="19"/>
      <c r="E177" s="78"/>
      <c r="F177" s="20"/>
      <c r="G177" s="20"/>
      <c r="H177" s="20"/>
      <c r="I177" s="21"/>
      <c r="J177" s="21"/>
      <c r="K177" s="21"/>
      <c r="L177" s="21"/>
      <c r="M177" s="21"/>
      <c r="N177" s="20"/>
      <c r="O177" s="20"/>
      <c r="P177" s="20"/>
      <c r="Q177" s="21"/>
      <c r="R177" s="21"/>
      <c r="S177" s="21"/>
      <c r="T177" s="21"/>
    </row>
    <row r="178" spans="1:20" s="4" customFormat="1" ht="15" customHeight="1">
      <c r="A178" s="18"/>
      <c r="D178" s="19"/>
      <c r="E178" s="78"/>
      <c r="F178" s="20"/>
      <c r="G178" s="20"/>
      <c r="H178" s="20"/>
      <c r="I178" s="21"/>
      <c r="J178" s="21"/>
      <c r="K178" s="21"/>
      <c r="L178" s="21"/>
      <c r="M178" s="21"/>
      <c r="N178" s="20"/>
      <c r="O178" s="20"/>
      <c r="P178" s="20"/>
      <c r="Q178" s="21"/>
      <c r="R178" s="21"/>
      <c r="S178" s="21"/>
      <c r="T178" s="21"/>
    </row>
    <row r="179" spans="1:20" s="4" customFormat="1" ht="15" customHeight="1">
      <c r="A179" s="18"/>
      <c r="D179" s="19"/>
      <c r="E179" s="78"/>
      <c r="F179" s="20"/>
      <c r="G179" s="20"/>
      <c r="H179" s="20"/>
      <c r="I179" s="21"/>
      <c r="J179" s="21"/>
      <c r="K179" s="21"/>
      <c r="L179" s="21"/>
      <c r="M179" s="21"/>
      <c r="N179" s="20"/>
      <c r="O179" s="20"/>
      <c r="P179" s="20"/>
      <c r="Q179" s="21"/>
      <c r="R179" s="21"/>
      <c r="S179" s="21"/>
      <c r="T179" s="21"/>
    </row>
    <row r="180" spans="1:20" s="4" customFormat="1" ht="15" customHeight="1">
      <c r="A180" s="18"/>
      <c r="D180" s="19"/>
      <c r="E180" s="78"/>
      <c r="F180" s="20"/>
      <c r="G180" s="20"/>
      <c r="H180" s="20"/>
      <c r="I180" s="21"/>
      <c r="J180" s="21"/>
      <c r="K180" s="21"/>
      <c r="L180" s="21"/>
      <c r="M180" s="21"/>
      <c r="N180" s="20"/>
      <c r="O180" s="20"/>
      <c r="P180" s="20"/>
      <c r="Q180" s="21"/>
      <c r="R180" s="21"/>
      <c r="S180" s="21"/>
      <c r="T180" s="21"/>
    </row>
    <row r="181" spans="1:20" s="4" customFormat="1" ht="15" customHeight="1">
      <c r="A181" s="18"/>
      <c r="D181" s="19"/>
      <c r="E181" s="78"/>
      <c r="F181" s="20"/>
      <c r="G181" s="20"/>
      <c r="H181" s="20"/>
      <c r="I181" s="21"/>
      <c r="J181" s="21"/>
      <c r="K181" s="21"/>
      <c r="L181" s="21"/>
      <c r="M181" s="21"/>
      <c r="N181" s="20"/>
      <c r="O181" s="20"/>
      <c r="P181" s="20"/>
      <c r="Q181" s="21"/>
      <c r="R181" s="21"/>
      <c r="S181" s="21"/>
      <c r="T181" s="21"/>
    </row>
    <row r="182" spans="1:20" s="4" customFormat="1" ht="15" customHeight="1">
      <c r="A182" s="18"/>
      <c r="D182" s="19"/>
      <c r="E182" s="78"/>
      <c r="F182" s="20"/>
      <c r="G182" s="20"/>
      <c r="H182" s="20"/>
      <c r="I182" s="21"/>
      <c r="J182" s="21"/>
      <c r="K182" s="21"/>
      <c r="L182" s="21"/>
      <c r="M182" s="21"/>
      <c r="N182" s="20"/>
      <c r="O182" s="20"/>
      <c r="P182" s="20"/>
      <c r="Q182" s="21"/>
      <c r="R182" s="21"/>
      <c r="S182" s="21"/>
      <c r="T182" s="21"/>
    </row>
    <row r="183" spans="1:20" s="4" customFormat="1" ht="15" customHeight="1">
      <c r="A183" s="18"/>
      <c r="D183" s="19"/>
      <c r="E183" s="78"/>
      <c r="F183" s="20"/>
      <c r="G183" s="20"/>
      <c r="H183" s="20"/>
      <c r="I183" s="21"/>
      <c r="J183" s="21"/>
      <c r="K183" s="21"/>
      <c r="L183" s="21"/>
      <c r="M183" s="21"/>
      <c r="N183" s="20"/>
      <c r="O183" s="20"/>
      <c r="P183" s="20"/>
      <c r="Q183" s="21"/>
      <c r="R183" s="21"/>
      <c r="S183" s="21"/>
      <c r="T183" s="21"/>
    </row>
    <row r="184" spans="1:20" s="4" customFormat="1" ht="15" customHeight="1">
      <c r="A184" s="18"/>
      <c r="D184" s="19"/>
      <c r="E184" s="78"/>
      <c r="F184" s="20"/>
      <c r="G184" s="20"/>
      <c r="H184" s="20"/>
      <c r="I184" s="21"/>
      <c r="J184" s="21"/>
      <c r="K184" s="21"/>
      <c r="L184" s="21"/>
      <c r="M184" s="21"/>
      <c r="N184" s="20"/>
      <c r="O184" s="20"/>
      <c r="P184" s="20"/>
      <c r="Q184" s="21"/>
      <c r="R184" s="21"/>
      <c r="S184" s="21"/>
      <c r="T184" s="21"/>
    </row>
    <row r="185" spans="1:20" s="4" customFormat="1" ht="15" customHeight="1">
      <c r="A185" s="18"/>
      <c r="D185" s="19"/>
      <c r="E185" s="78"/>
      <c r="F185" s="20"/>
      <c r="G185" s="20"/>
      <c r="H185" s="20"/>
      <c r="I185" s="21"/>
      <c r="J185" s="21"/>
      <c r="K185" s="21"/>
      <c r="L185" s="21"/>
      <c r="M185" s="21"/>
      <c r="N185" s="20"/>
      <c r="O185" s="20"/>
      <c r="P185" s="20"/>
      <c r="Q185" s="21"/>
      <c r="R185" s="21"/>
      <c r="S185" s="21"/>
      <c r="T185" s="21"/>
    </row>
    <row r="186" spans="1:20" s="4" customFormat="1" ht="15" customHeight="1">
      <c r="A186" s="18"/>
      <c r="D186" s="19"/>
      <c r="E186" s="78"/>
      <c r="F186" s="20"/>
      <c r="G186" s="20"/>
      <c r="H186" s="20"/>
      <c r="I186" s="21"/>
      <c r="J186" s="21"/>
      <c r="K186" s="21"/>
      <c r="L186" s="21"/>
      <c r="M186" s="21"/>
      <c r="N186" s="20"/>
      <c r="O186" s="20"/>
      <c r="P186" s="20"/>
      <c r="Q186" s="21"/>
      <c r="R186" s="21"/>
      <c r="S186" s="21"/>
      <c r="T186" s="21"/>
    </row>
    <row r="187" spans="1:20" s="4" customFormat="1" ht="15" customHeight="1">
      <c r="A187" s="18"/>
      <c r="D187" s="19"/>
      <c r="E187" s="78"/>
      <c r="F187" s="20"/>
      <c r="G187" s="20"/>
      <c r="H187" s="20"/>
      <c r="I187" s="21"/>
      <c r="J187" s="21"/>
      <c r="K187" s="21"/>
      <c r="L187" s="21"/>
      <c r="M187" s="21"/>
      <c r="N187" s="20"/>
      <c r="O187" s="20"/>
      <c r="P187" s="20"/>
      <c r="Q187" s="21"/>
      <c r="R187" s="21"/>
      <c r="S187" s="21"/>
      <c r="T187" s="21"/>
    </row>
    <row r="188" spans="1:20" s="4" customFormat="1" ht="15" customHeight="1">
      <c r="A188" s="18"/>
      <c r="D188" s="19"/>
      <c r="E188" s="78"/>
      <c r="F188" s="20"/>
      <c r="G188" s="20"/>
      <c r="H188" s="20"/>
      <c r="I188" s="21"/>
      <c r="J188" s="21"/>
      <c r="K188" s="21"/>
      <c r="L188" s="21"/>
      <c r="M188" s="21"/>
      <c r="N188" s="20"/>
      <c r="O188" s="20"/>
      <c r="P188" s="20"/>
      <c r="Q188" s="21"/>
      <c r="R188" s="21"/>
      <c r="S188" s="21"/>
      <c r="T188" s="21"/>
    </row>
    <row r="189" spans="1:20" s="4" customFormat="1" ht="15" customHeight="1">
      <c r="A189" s="18"/>
      <c r="D189" s="19"/>
      <c r="E189" s="78"/>
      <c r="F189" s="20"/>
      <c r="G189" s="20"/>
      <c r="H189" s="20"/>
      <c r="I189" s="21"/>
      <c r="J189" s="21"/>
      <c r="K189" s="21"/>
      <c r="L189" s="21"/>
      <c r="M189" s="21"/>
      <c r="N189" s="20"/>
      <c r="O189" s="20"/>
      <c r="P189" s="20"/>
      <c r="Q189" s="21"/>
      <c r="R189" s="21"/>
      <c r="S189" s="21"/>
      <c r="T189" s="21"/>
    </row>
    <row r="190" spans="1:20" s="4" customFormat="1" ht="15" customHeight="1">
      <c r="A190" s="18"/>
      <c r="D190" s="19"/>
      <c r="E190" s="78"/>
      <c r="F190" s="20"/>
      <c r="G190" s="20"/>
      <c r="H190" s="20"/>
      <c r="I190" s="21"/>
      <c r="J190" s="21"/>
      <c r="K190" s="21"/>
      <c r="L190" s="21"/>
      <c r="M190" s="21"/>
      <c r="N190" s="20"/>
      <c r="O190" s="20"/>
      <c r="P190" s="20"/>
      <c r="Q190" s="21"/>
      <c r="R190" s="21"/>
      <c r="S190" s="21"/>
      <c r="T190" s="21"/>
    </row>
    <row r="191" spans="1:20" s="4" customFormat="1" ht="15" customHeight="1">
      <c r="A191" s="18"/>
      <c r="D191" s="19"/>
      <c r="E191" s="78"/>
      <c r="F191" s="20"/>
      <c r="G191" s="20"/>
      <c r="H191" s="20"/>
      <c r="I191" s="21"/>
      <c r="J191" s="21"/>
      <c r="K191" s="21"/>
      <c r="L191" s="21"/>
      <c r="M191" s="21"/>
      <c r="N191" s="20"/>
      <c r="O191" s="20"/>
      <c r="P191" s="20"/>
      <c r="Q191" s="21"/>
      <c r="R191" s="21"/>
      <c r="S191" s="21"/>
      <c r="T191" s="21"/>
    </row>
    <row r="192" spans="1:20" s="4" customFormat="1" ht="15" customHeight="1">
      <c r="A192" s="18"/>
      <c r="D192" s="19"/>
      <c r="E192" s="78"/>
      <c r="F192" s="20"/>
      <c r="G192" s="20"/>
      <c r="H192" s="20"/>
      <c r="I192" s="21"/>
      <c r="J192" s="21"/>
      <c r="K192" s="21"/>
      <c r="L192" s="21"/>
      <c r="M192" s="21"/>
      <c r="N192" s="20"/>
      <c r="O192" s="20"/>
      <c r="P192" s="20"/>
      <c r="Q192" s="21"/>
      <c r="R192" s="21"/>
      <c r="S192" s="21"/>
      <c r="T192" s="21"/>
    </row>
    <row r="193" spans="1:20" s="4" customFormat="1" ht="15" customHeight="1">
      <c r="A193" s="18"/>
      <c r="D193" s="19"/>
      <c r="E193" s="78"/>
      <c r="F193" s="20"/>
      <c r="G193" s="20"/>
      <c r="H193" s="20"/>
      <c r="I193" s="21"/>
      <c r="J193" s="21"/>
      <c r="K193" s="21"/>
      <c r="L193" s="21"/>
      <c r="M193" s="21"/>
      <c r="N193" s="20"/>
      <c r="O193" s="20"/>
      <c r="P193" s="20"/>
      <c r="Q193" s="21"/>
      <c r="R193" s="21"/>
      <c r="S193" s="21"/>
      <c r="T193" s="21"/>
    </row>
    <row r="194" spans="1:20" s="4" customFormat="1" ht="15" customHeight="1">
      <c r="A194" s="18"/>
      <c r="D194" s="19"/>
      <c r="E194" s="78"/>
      <c r="F194" s="20"/>
      <c r="G194" s="20"/>
      <c r="H194" s="20"/>
      <c r="I194" s="21"/>
      <c r="J194" s="21"/>
      <c r="K194" s="21"/>
      <c r="L194" s="21"/>
      <c r="M194" s="21"/>
      <c r="N194" s="20"/>
      <c r="O194" s="20"/>
      <c r="P194" s="20"/>
      <c r="Q194" s="21"/>
      <c r="R194" s="21"/>
      <c r="S194" s="21"/>
      <c r="T194" s="21"/>
    </row>
    <row r="195" spans="1:20" s="4" customFormat="1" ht="15" customHeight="1">
      <c r="A195" s="18"/>
      <c r="D195" s="19"/>
      <c r="E195" s="78"/>
      <c r="F195" s="20"/>
      <c r="G195" s="20"/>
      <c r="H195" s="20"/>
      <c r="I195" s="21"/>
      <c r="J195" s="21"/>
      <c r="K195" s="21"/>
      <c r="L195" s="21"/>
      <c r="M195" s="21"/>
      <c r="N195" s="20"/>
      <c r="O195" s="20"/>
      <c r="P195" s="20"/>
      <c r="Q195" s="21"/>
      <c r="R195" s="21"/>
      <c r="S195" s="21"/>
      <c r="T195" s="21"/>
    </row>
    <row r="196" spans="1:20" s="4" customFormat="1" ht="15" customHeight="1">
      <c r="A196" s="18"/>
      <c r="D196" s="19"/>
      <c r="E196" s="78"/>
      <c r="F196" s="20"/>
      <c r="G196" s="20"/>
      <c r="H196" s="20"/>
      <c r="I196" s="21"/>
      <c r="J196" s="21"/>
      <c r="K196" s="21"/>
      <c r="L196" s="21"/>
      <c r="M196" s="21"/>
      <c r="N196" s="20"/>
      <c r="O196" s="20"/>
      <c r="P196" s="20"/>
      <c r="Q196" s="21"/>
      <c r="R196" s="21"/>
      <c r="S196" s="21"/>
      <c r="T196" s="21"/>
    </row>
    <row r="197" spans="1:20" s="4" customFormat="1" ht="15" customHeight="1">
      <c r="A197" s="18"/>
      <c r="D197" s="19"/>
      <c r="E197" s="78"/>
      <c r="F197" s="20"/>
      <c r="G197" s="20"/>
      <c r="H197" s="20"/>
      <c r="I197" s="21"/>
      <c r="J197" s="21"/>
      <c r="K197" s="21"/>
      <c r="L197" s="21"/>
      <c r="M197" s="21"/>
      <c r="N197" s="20"/>
      <c r="O197" s="20"/>
      <c r="P197" s="20"/>
      <c r="Q197" s="21"/>
      <c r="R197" s="21"/>
      <c r="S197" s="21"/>
      <c r="T197" s="21"/>
    </row>
    <row r="198" spans="1:20" s="4" customFormat="1" ht="15" customHeight="1">
      <c r="A198" s="18"/>
      <c r="D198" s="19"/>
      <c r="E198" s="78"/>
      <c r="F198" s="20"/>
      <c r="G198" s="20"/>
      <c r="H198" s="20"/>
      <c r="I198" s="21"/>
      <c r="J198" s="21"/>
      <c r="K198" s="21"/>
      <c r="L198" s="21"/>
      <c r="M198" s="21"/>
      <c r="N198" s="20"/>
      <c r="O198" s="20"/>
      <c r="P198" s="20"/>
      <c r="Q198" s="21"/>
      <c r="R198" s="21"/>
      <c r="S198" s="21"/>
      <c r="T198" s="21"/>
    </row>
    <row r="199" spans="1:20" s="4" customFormat="1" ht="15" customHeight="1">
      <c r="A199" s="18"/>
      <c r="D199" s="19"/>
      <c r="E199" s="78"/>
      <c r="F199" s="20"/>
      <c r="G199" s="20"/>
      <c r="H199" s="20"/>
      <c r="I199" s="21"/>
      <c r="J199" s="21"/>
      <c r="K199" s="21"/>
      <c r="L199" s="21"/>
      <c r="M199" s="21"/>
      <c r="N199" s="20"/>
      <c r="O199" s="20"/>
      <c r="P199" s="20"/>
      <c r="Q199" s="21"/>
      <c r="R199" s="21"/>
      <c r="S199" s="21"/>
      <c r="T199" s="21"/>
    </row>
    <row r="200" spans="1:20" s="4" customFormat="1" ht="15" customHeight="1">
      <c r="A200" s="18"/>
      <c r="D200" s="19"/>
      <c r="E200" s="78"/>
      <c r="F200" s="20"/>
      <c r="G200" s="20"/>
      <c r="H200" s="20"/>
      <c r="I200" s="21"/>
      <c r="J200" s="21"/>
      <c r="K200" s="21"/>
      <c r="L200" s="21"/>
      <c r="M200" s="21"/>
      <c r="N200" s="20"/>
      <c r="O200" s="20"/>
      <c r="P200" s="20"/>
      <c r="Q200" s="21"/>
      <c r="R200" s="21"/>
      <c r="S200" s="21"/>
      <c r="T200" s="21"/>
    </row>
    <row r="201" spans="1:20" s="4" customFormat="1" ht="15" customHeight="1">
      <c r="A201" s="18"/>
      <c r="D201" s="19"/>
      <c r="E201" s="78"/>
      <c r="F201" s="20"/>
      <c r="G201" s="20"/>
      <c r="H201" s="20"/>
      <c r="I201" s="21"/>
      <c r="J201" s="21"/>
      <c r="K201" s="21"/>
      <c r="L201" s="21"/>
      <c r="M201" s="21"/>
      <c r="N201" s="20"/>
      <c r="O201" s="20"/>
      <c r="P201" s="20"/>
      <c r="Q201" s="21"/>
      <c r="R201" s="21"/>
      <c r="S201" s="21"/>
      <c r="T201" s="21"/>
    </row>
    <row r="202" spans="1:20" s="4" customFormat="1" ht="15" customHeight="1">
      <c r="A202" s="18"/>
      <c r="D202" s="19"/>
      <c r="E202" s="78"/>
      <c r="F202" s="20"/>
      <c r="G202" s="20"/>
      <c r="H202" s="20"/>
      <c r="I202" s="21"/>
      <c r="J202" s="21"/>
      <c r="K202" s="21"/>
      <c r="L202" s="21"/>
      <c r="M202" s="21"/>
      <c r="N202" s="20"/>
      <c r="O202" s="20"/>
      <c r="P202" s="20"/>
      <c r="Q202" s="21"/>
      <c r="R202" s="21"/>
      <c r="S202" s="21"/>
      <c r="T202" s="21"/>
    </row>
    <row r="203" spans="1:20" s="4" customFormat="1" ht="15" customHeight="1">
      <c r="A203" s="18"/>
      <c r="D203" s="19"/>
      <c r="E203" s="78"/>
      <c r="F203" s="20"/>
      <c r="G203" s="20"/>
      <c r="H203" s="20"/>
      <c r="I203" s="21"/>
      <c r="J203" s="21"/>
      <c r="K203" s="21"/>
      <c r="L203" s="21"/>
      <c r="M203" s="21"/>
      <c r="N203" s="20"/>
      <c r="O203" s="20"/>
      <c r="P203" s="20"/>
      <c r="Q203" s="21"/>
      <c r="R203" s="21"/>
      <c r="S203" s="21"/>
      <c r="T203" s="21"/>
    </row>
    <row r="204" spans="1:20" s="4" customFormat="1" ht="15" customHeight="1">
      <c r="A204" s="18"/>
      <c r="D204" s="19"/>
      <c r="E204" s="78"/>
      <c r="F204" s="20"/>
      <c r="G204" s="20"/>
      <c r="H204" s="20"/>
      <c r="I204" s="21"/>
      <c r="J204" s="21"/>
      <c r="K204" s="21"/>
      <c r="L204" s="21"/>
      <c r="M204" s="21"/>
      <c r="N204" s="20"/>
      <c r="O204" s="20"/>
      <c r="P204" s="20"/>
      <c r="Q204" s="21"/>
      <c r="R204" s="21"/>
      <c r="S204" s="21"/>
      <c r="T204" s="21"/>
    </row>
    <row r="205" spans="1:20" s="4" customFormat="1" ht="15" customHeight="1">
      <c r="A205" s="18"/>
      <c r="D205" s="19"/>
      <c r="E205" s="78"/>
      <c r="F205" s="20"/>
      <c r="G205" s="20"/>
      <c r="H205" s="20"/>
      <c r="I205" s="21"/>
      <c r="J205" s="21"/>
      <c r="K205" s="21"/>
      <c r="L205" s="21"/>
      <c r="M205" s="21"/>
      <c r="N205" s="20"/>
      <c r="O205" s="20"/>
      <c r="P205" s="20"/>
      <c r="Q205" s="21"/>
      <c r="R205" s="21"/>
      <c r="S205" s="21"/>
      <c r="T205" s="21"/>
    </row>
    <row r="206" spans="1:20" s="4" customFormat="1" ht="15" customHeight="1">
      <c r="A206" s="18"/>
      <c r="D206" s="19"/>
      <c r="E206" s="78"/>
      <c r="F206" s="20"/>
      <c r="G206" s="20"/>
      <c r="H206" s="20"/>
      <c r="I206" s="21"/>
      <c r="J206" s="21"/>
      <c r="K206" s="21"/>
      <c r="L206" s="21"/>
      <c r="M206" s="21"/>
      <c r="N206" s="20"/>
      <c r="O206" s="20"/>
      <c r="P206" s="20"/>
      <c r="Q206" s="21"/>
      <c r="R206" s="21"/>
      <c r="S206" s="21"/>
      <c r="T206" s="21"/>
    </row>
    <row r="207" spans="1:20" s="4" customFormat="1" ht="15" customHeight="1">
      <c r="A207" s="18"/>
      <c r="D207" s="19"/>
      <c r="E207" s="78"/>
      <c r="F207" s="20"/>
      <c r="G207" s="20"/>
      <c r="H207" s="20"/>
      <c r="I207" s="21"/>
      <c r="J207" s="21"/>
      <c r="K207" s="21"/>
      <c r="L207" s="21"/>
      <c r="M207" s="21"/>
      <c r="N207" s="20"/>
      <c r="O207" s="20"/>
      <c r="P207" s="20"/>
      <c r="Q207" s="21"/>
      <c r="R207" s="21"/>
      <c r="S207" s="21"/>
      <c r="T207" s="21"/>
    </row>
    <row r="208" spans="1:20" s="4" customFormat="1" ht="15" customHeight="1">
      <c r="A208" s="18"/>
      <c r="D208" s="19"/>
      <c r="E208" s="78"/>
      <c r="F208" s="20"/>
      <c r="G208" s="20"/>
      <c r="H208" s="20"/>
      <c r="I208" s="21"/>
      <c r="J208" s="21"/>
      <c r="K208" s="21"/>
      <c r="L208" s="21"/>
      <c r="M208" s="21"/>
      <c r="N208" s="20"/>
      <c r="O208" s="20"/>
      <c r="P208" s="20"/>
      <c r="Q208" s="21"/>
      <c r="R208" s="21"/>
      <c r="S208" s="21"/>
      <c r="T208" s="21"/>
    </row>
    <row r="209" spans="1:20" s="4" customFormat="1" ht="15" customHeight="1">
      <c r="A209" s="18"/>
      <c r="D209" s="19"/>
      <c r="E209" s="78"/>
      <c r="F209" s="20"/>
      <c r="G209" s="20"/>
      <c r="H209" s="20"/>
      <c r="I209" s="21"/>
      <c r="J209" s="21"/>
      <c r="K209" s="21"/>
      <c r="L209" s="21"/>
      <c r="M209" s="21"/>
      <c r="N209" s="20"/>
      <c r="O209" s="20"/>
      <c r="P209" s="20"/>
      <c r="Q209" s="21"/>
      <c r="R209" s="21"/>
      <c r="S209" s="21"/>
      <c r="T209" s="21"/>
    </row>
    <row r="210" spans="1:20" s="4" customFormat="1" ht="15" customHeight="1">
      <c r="A210" s="18"/>
      <c r="D210" s="19"/>
      <c r="E210" s="78"/>
      <c r="F210" s="20"/>
      <c r="G210" s="20"/>
      <c r="H210" s="20"/>
      <c r="I210" s="21"/>
      <c r="J210" s="21"/>
      <c r="K210" s="21"/>
      <c r="L210" s="21"/>
      <c r="M210" s="21"/>
      <c r="N210" s="20"/>
      <c r="O210" s="20"/>
      <c r="P210" s="20"/>
      <c r="Q210" s="21"/>
      <c r="R210" s="21"/>
      <c r="S210" s="21"/>
      <c r="T210" s="21"/>
    </row>
    <row r="211" spans="1:20" s="4" customFormat="1" ht="15" customHeight="1">
      <c r="A211" s="18"/>
      <c r="D211" s="19"/>
      <c r="E211" s="78"/>
      <c r="F211" s="20"/>
      <c r="G211" s="20"/>
      <c r="H211" s="20"/>
      <c r="I211" s="21"/>
      <c r="J211" s="21"/>
      <c r="K211" s="21"/>
      <c r="L211" s="21"/>
      <c r="M211" s="21"/>
      <c r="N211" s="20"/>
      <c r="O211" s="20"/>
      <c r="P211" s="20"/>
      <c r="Q211" s="21"/>
      <c r="R211" s="21"/>
      <c r="S211" s="21"/>
      <c r="T211" s="21"/>
    </row>
    <row r="212" spans="1:20" s="4" customFormat="1" ht="15" customHeight="1">
      <c r="A212" s="18"/>
      <c r="D212" s="19"/>
      <c r="E212" s="78"/>
      <c r="F212" s="20"/>
      <c r="G212" s="20"/>
      <c r="H212" s="20"/>
      <c r="I212" s="21"/>
      <c r="J212" s="21"/>
      <c r="K212" s="21"/>
      <c r="L212" s="21"/>
      <c r="M212" s="21"/>
      <c r="N212" s="20"/>
      <c r="O212" s="20"/>
      <c r="P212" s="20"/>
      <c r="Q212" s="21"/>
      <c r="R212" s="21"/>
      <c r="S212" s="21"/>
      <c r="T212" s="21"/>
    </row>
    <row r="213" spans="1:20" s="4" customFormat="1" ht="15" customHeight="1">
      <c r="A213" s="18"/>
      <c r="D213" s="19"/>
      <c r="E213" s="78"/>
      <c r="F213" s="20"/>
      <c r="G213" s="20"/>
      <c r="H213" s="20"/>
      <c r="I213" s="21"/>
      <c r="J213" s="21"/>
      <c r="K213" s="21"/>
      <c r="L213" s="21"/>
      <c r="M213" s="21"/>
      <c r="N213" s="20"/>
      <c r="O213" s="20"/>
      <c r="P213" s="20"/>
      <c r="Q213" s="21"/>
      <c r="R213" s="21"/>
      <c r="S213" s="21"/>
      <c r="T213" s="21"/>
    </row>
    <row r="214" spans="1:20" s="4" customFormat="1" ht="15" customHeight="1">
      <c r="A214" s="18"/>
      <c r="D214" s="19"/>
      <c r="E214" s="78"/>
      <c r="F214" s="20"/>
      <c r="G214" s="20"/>
      <c r="H214" s="20"/>
      <c r="I214" s="21"/>
      <c r="J214" s="21"/>
      <c r="K214" s="21"/>
      <c r="L214" s="21"/>
      <c r="M214" s="21"/>
      <c r="N214" s="20"/>
      <c r="O214" s="20"/>
      <c r="P214" s="20"/>
      <c r="Q214" s="21"/>
      <c r="R214" s="21"/>
      <c r="S214" s="21"/>
      <c r="T214" s="21"/>
    </row>
    <row r="215" spans="1:20" s="4" customFormat="1" ht="15" customHeight="1">
      <c r="A215" s="18"/>
      <c r="D215" s="19"/>
      <c r="E215" s="78"/>
      <c r="F215" s="20"/>
      <c r="G215" s="20"/>
      <c r="H215" s="20"/>
      <c r="I215" s="21"/>
      <c r="J215" s="21"/>
      <c r="K215" s="21"/>
      <c r="L215" s="21"/>
      <c r="M215" s="21"/>
      <c r="N215" s="20"/>
      <c r="O215" s="20"/>
      <c r="P215" s="20"/>
      <c r="Q215" s="21"/>
      <c r="R215" s="21"/>
      <c r="S215" s="21"/>
      <c r="T215" s="21"/>
    </row>
    <row r="216" spans="1:20" s="4" customFormat="1" ht="15" customHeight="1">
      <c r="A216" s="18"/>
      <c r="D216" s="19"/>
      <c r="E216" s="78"/>
      <c r="F216" s="20"/>
      <c r="G216" s="20"/>
      <c r="H216" s="20"/>
      <c r="I216" s="21"/>
      <c r="J216" s="21"/>
      <c r="K216" s="21"/>
      <c r="L216" s="21"/>
      <c r="M216" s="21"/>
      <c r="N216" s="20"/>
      <c r="O216" s="20"/>
      <c r="P216" s="20"/>
      <c r="Q216" s="21"/>
      <c r="R216" s="21"/>
      <c r="S216" s="21"/>
      <c r="T216" s="21"/>
    </row>
    <row r="217" spans="1:20" s="4" customFormat="1" ht="15" customHeight="1">
      <c r="A217" s="18"/>
      <c r="D217" s="19"/>
      <c r="E217" s="78"/>
      <c r="F217" s="20"/>
      <c r="G217" s="20"/>
      <c r="H217" s="20"/>
      <c r="I217" s="21"/>
      <c r="J217" s="21"/>
      <c r="K217" s="21"/>
      <c r="L217" s="21"/>
      <c r="M217" s="21"/>
      <c r="N217" s="20"/>
      <c r="O217" s="20"/>
      <c r="P217" s="20"/>
      <c r="Q217" s="21"/>
      <c r="R217" s="21"/>
      <c r="S217" s="21"/>
      <c r="T217" s="21"/>
    </row>
    <row r="218" spans="1:20" s="4" customFormat="1" ht="15" customHeight="1">
      <c r="A218" s="18"/>
      <c r="D218" s="19"/>
      <c r="E218" s="78"/>
      <c r="F218" s="20"/>
      <c r="G218" s="20"/>
      <c r="H218" s="20"/>
      <c r="I218" s="21"/>
      <c r="J218" s="21"/>
      <c r="K218" s="21"/>
      <c r="L218" s="21"/>
      <c r="M218" s="21"/>
      <c r="N218" s="20"/>
      <c r="O218" s="20"/>
      <c r="P218" s="20"/>
      <c r="Q218" s="21"/>
      <c r="R218" s="21"/>
      <c r="S218" s="21"/>
      <c r="T218" s="21"/>
    </row>
    <row r="219" spans="1:20" s="4" customFormat="1" ht="15" customHeight="1">
      <c r="A219" s="18"/>
      <c r="D219" s="19"/>
      <c r="E219" s="78"/>
      <c r="F219" s="20"/>
      <c r="G219" s="20"/>
      <c r="H219" s="20"/>
      <c r="I219" s="21"/>
      <c r="J219" s="21"/>
      <c r="K219" s="21"/>
      <c r="L219" s="21"/>
      <c r="M219" s="21"/>
      <c r="N219" s="20"/>
      <c r="O219" s="20"/>
      <c r="P219" s="20"/>
      <c r="Q219" s="21"/>
      <c r="R219" s="21"/>
      <c r="S219" s="21"/>
      <c r="T219" s="21"/>
    </row>
    <row r="220" spans="1:20" s="4" customFormat="1" ht="15" customHeight="1">
      <c r="A220" s="18"/>
      <c r="D220" s="19"/>
      <c r="E220" s="78"/>
      <c r="F220" s="20"/>
      <c r="G220" s="20"/>
      <c r="H220" s="20"/>
      <c r="I220" s="21"/>
      <c r="J220" s="21"/>
      <c r="K220" s="21"/>
      <c r="L220" s="21"/>
      <c r="M220" s="21"/>
      <c r="N220" s="20"/>
      <c r="O220" s="20"/>
      <c r="P220" s="20"/>
      <c r="Q220" s="21"/>
      <c r="R220" s="21"/>
      <c r="S220" s="21"/>
      <c r="T220" s="21"/>
    </row>
    <row r="221" spans="1:20" s="4" customFormat="1" ht="15" customHeight="1">
      <c r="A221" s="18"/>
      <c r="D221" s="19"/>
      <c r="E221" s="78"/>
      <c r="F221" s="20"/>
      <c r="G221" s="20"/>
      <c r="H221" s="20"/>
      <c r="I221" s="21"/>
      <c r="J221" s="21"/>
      <c r="K221" s="21"/>
      <c r="L221" s="21"/>
      <c r="M221" s="21"/>
      <c r="N221" s="20"/>
      <c r="O221" s="20"/>
      <c r="P221" s="20"/>
      <c r="Q221" s="21"/>
      <c r="R221" s="21"/>
      <c r="S221" s="21"/>
      <c r="T221" s="21"/>
    </row>
    <row r="222" spans="1:20" s="4" customFormat="1" ht="15" customHeight="1">
      <c r="A222" s="18"/>
      <c r="D222" s="19"/>
      <c r="E222" s="78"/>
      <c r="F222" s="20"/>
      <c r="G222" s="20"/>
      <c r="H222" s="20"/>
      <c r="I222" s="21"/>
      <c r="J222" s="21"/>
      <c r="K222" s="21"/>
      <c r="L222" s="21"/>
      <c r="M222" s="21"/>
      <c r="N222" s="20"/>
      <c r="O222" s="20"/>
      <c r="P222" s="20"/>
      <c r="Q222" s="21"/>
      <c r="R222" s="21"/>
      <c r="S222" s="21"/>
      <c r="T222" s="21"/>
    </row>
    <row r="223" spans="1:20" s="4" customFormat="1" ht="15" customHeight="1">
      <c r="A223" s="18"/>
      <c r="D223" s="19"/>
      <c r="E223" s="78"/>
      <c r="F223" s="20"/>
      <c r="G223" s="20"/>
      <c r="H223" s="20"/>
      <c r="I223" s="21"/>
      <c r="J223" s="21"/>
      <c r="K223" s="21"/>
      <c r="L223" s="21"/>
      <c r="M223" s="21"/>
      <c r="N223" s="20"/>
      <c r="O223" s="20"/>
      <c r="P223" s="20"/>
      <c r="Q223" s="21"/>
      <c r="R223" s="21"/>
      <c r="S223" s="21"/>
      <c r="T223" s="21"/>
    </row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</sheetData>
  <sheetProtection/>
  <autoFilter ref="A1:L723"/>
  <mergeCells count="13">
    <mergeCell ref="A2:A4"/>
    <mergeCell ref="B2:B4"/>
    <mergeCell ref="C2:D4"/>
    <mergeCell ref="F2:L2"/>
    <mergeCell ref="N2:T2"/>
    <mergeCell ref="U2:U4"/>
    <mergeCell ref="E2:E4"/>
    <mergeCell ref="V2:V4"/>
    <mergeCell ref="W2:W4"/>
    <mergeCell ref="G3:I3"/>
    <mergeCell ref="J3:L3"/>
    <mergeCell ref="O3:Q3"/>
    <mergeCell ref="R3:T3"/>
  </mergeCells>
  <printOptions horizontalCentered="1"/>
  <pageMargins left="0.1968503937007874" right="0.1968503937007874" top="0.5905511811023623" bottom="0.1968503937007874" header="0.31496062992125984" footer="0.5118110236220472"/>
  <pageSetup horizontalDpi="300" verticalDpi="300" orientation="landscape" paperSize="9" scale="43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W433"/>
  <sheetViews>
    <sheetView tabSelected="1" view="pageBreakPreview" zoomScale="85" zoomScaleSheetLayoutView="85" zoomScalePageLayoutView="0" workbookViewId="0" topLeftCell="B1">
      <pane xSplit="3" ySplit="4" topLeftCell="M152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P162" sqref="P162"/>
    </sheetView>
  </sheetViews>
  <sheetFormatPr defaultColWidth="9.00390625" defaultRowHeight="13.5"/>
  <cols>
    <col min="1" max="1" width="4.625" style="5" hidden="1" customWidth="1"/>
    <col min="2" max="2" width="8.375" style="4" customWidth="1"/>
    <col min="3" max="3" width="4.50390625" style="4" bestFit="1" customWidth="1"/>
    <col min="4" max="4" width="38.625" style="158" customWidth="1"/>
    <col min="5" max="5" width="9.00390625" style="79" bestFit="1" customWidth="1"/>
    <col min="6" max="6" width="6.75390625" style="15" customWidth="1"/>
    <col min="7" max="8" width="13.375" style="15" customWidth="1"/>
    <col min="9" max="9" width="13.375" style="3" customWidth="1"/>
    <col min="10" max="10" width="13.00390625" style="3" customWidth="1"/>
    <col min="11" max="11" width="12.25390625" style="3" customWidth="1"/>
    <col min="12" max="12" width="13.00390625" style="3" customWidth="1"/>
    <col min="13" max="13" width="3.125" style="3" customWidth="1"/>
    <col min="14" max="14" width="6.75390625" style="15" customWidth="1"/>
    <col min="15" max="16" width="13.375" style="15" customWidth="1"/>
    <col min="17" max="17" width="13.375" style="3" customWidth="1"/>
    <col min="18" max="18" width="13.00390625" style="3" customWidth="1"/>
    <col min="19" max="19" width="12.25390625" style="3" customWidth="1"/>
    <col min="20" max="20" width="13.00390625" style="3" customWidth="1"/>
    <col min="21" max="23" width="8.75390625" style="1" customWidth="1"/>
    <col min="24" max="16384" width="9.00390625" style="1" customWidth="1"/>
  </cols>
  <sheetData>
    <row r="1" spans="1:20" s="4" customFormat="1" ht="13.5" customHeight="1">
      <c r="A1" s="18"/>
      <c r="D1" s="145"/>
      <c r="E1" s="76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1"/>
      <c r="R1" s="21"/>
      <c r="S1" s="21"/>
      <c r="T1" s="21"/>
    </row>
    <row r="2" spans="1:23" s="4" customFormat="1" ht="16.5" customHeight="1" thickBot="1">
      <c r="A2" s="178"/>
      <c r="B2" s="181" t="s">
        <v>213</v>
      </c>
      <c r="C2" s="181" t="s">
        <v>18</v>
      </c>
      <c r="D2" s="182"/>
      <c r="E2" s="198" t="s">
        <v>175</v>
      </c>
      <c r="F2" s="192" t="s">
        <v>172</v>
      </c>
      <c r="G2" s="193"/>
      <c r="H2" s="193"/>
      <c r="I2" s="193"/>
      <c r="J2" s="193"/>
      <c r="K2" s="193"/>
      <c r="L2" s="194"/>
      <c r="M2" s="17"/>
      <c r="N2" s="192" t="s">
        <v>211</v>
      </c>
      <c r="O2" s="193"/>
      <c r="P2" s="193"/>
      <c r="Q2" s="193"/>
      <c r="R2" s="193"/>
      <c r="S2" s="193"/>
      <c r="T2" s="194"/>
      <c r="U2" s="195" t="s">
        <v>7</v>
      </c>
      <c r="V2" s="195" t="s">
        <v>1</v>
      </c>
      <c r="W2" s="184" t="s">
        <v>19</v>
      </c>
    </row>
    <row r="3" spans="1:23" s="4" customFormat="1" ht="16.5" customHeight="1">
      <c r="A3" s="179"/>
      <c r="B3" s="181"/>
      <c r="C3" s="183"/>
      <c r="D3" s="182"/>
      <c r="E3" s="198"/>
      <c r="F3" s="26"/>
      <c r="G3" s="187" t="s">
        <v>17</v>
      </c>
      <c r="H3" s="188"/>
      <c r="I3" s="189"/>
      <c r="J3" s="190" t="s">
        <v>16</v>
      </c>
      <c r="K3" s="190"/>
      <c r="L3" s="191"/>
      <c r="M3" s="28"/>
      <c r="N3" s="26"/>
      <c r="O3" s="187" t="s">
        <v>17</v>
      </c>
      <c r="P3" s="188"/>
      <c r="Q3" s="189"/>
      <c r="R3" s="190" t="s">
        <v>16</v>
      </c>
      <c r="S3" s="190"/>
      <c r="T3" s="191"/>
      <c r="U3" s="196"/>
      <c r="V3" s="185"/>
      <c r="W3" s="185"/>
    </row>
    <row r="4" spans="1:23" s="18" customFormat="1" ht="16.5" customHeight="1" thickBot="1">
      <c r="A4" s="180"/>
      <c r="B4" s="181"/>
      <c r="C4" s="182"/>
      <c r="D4" s="182"/>
      <c r="E4" s="198"/>
      <c r="F4" s="40" t="s">
        <v>2</v>
      </c>
      <c r="G4" s="41" t="s">
        <v>0</v>
      </c>
      <c r="H4" s="42" t="s">
        <v>6</v>
      </c>
      <c r="I4" s="43" t="s">
        <v>5</v>
      </c>
      <c r="J4" s="44" t="s">
        <v>0</v>
      </c>
      <c r="K4" s="45" t="s">
        <v>6</v>
      </c>
      <c r="L4" s="46" t="s">
        <v>5</v>
      </c>
      <c r="M4" s="28"/>
      <c r="N4" s="40" t="s">
        <v>2</v>
      </c>
      <c r="O4" s="41" t="s">
        <v>0</v>
      </c>
      <c r="P4" s="42" t="s">
        <v>6</v>
      </c>
      <c r="Q4" s="43" t="s">
        <v>5</v>
      </c>
      <c r="R4" s="44" t="s">
        <v>0</v>
      </c>
      <c r="S4" s="45" t="s">
        <v>6</v>
      </c>
      <c r="T4" s="46" t="s">
        <v>5</v>
      </c>
      <c r="U4" s="197"/>
      <c r="V4" s="186"/>
      <c r="W4" s="186"/>
    </row>
    <row r="5" spans="1:23" s="4" customFormat="1" ht="27" customHeight="1" thickTop="1">
      <c r="A5" s="16"/>
      <c r="B5" s="33" t="s">
        <v>212</v>
      </c>
      <c r="C5" s="34">
        <v>1</v>
      </c>
      <c r="D5" s="146" t="s">
        <v>40</v>
      </c>
      <c r="E5" s="77">
        <v>2</v>
      </c>
      <c r="F5" s="47">
        <v>20</v>
      </c>
      <c r="G5" s="48">
        <v>175</v>
      </c>
      <c r="H5" s="49">
        <v>2962128</v>
      </c>
      <c r="I5" s="53">
        <f aca="true" t="shared" si="0" ref="I5:I67">IF(AND(G5&gt;0,H5&gt;0),H5/G5,0)</f>
        <v>16926.445714285714</v>
      </c>
      <c r="J5" s="48">
        <v>9737</v>
      </c>
      <c r="K5" s="49">
        <v>2962128</v>
      </c>
      <c r="L5" s="53">
        <f aca="true" t="shared" si="1" ref="L5:L67">IF(AND(J5&gt;0,K5&gt;0),K5/J5,0)</f>
        <v>304.2136181575434</v>
      </c>
      <c r="M5" s="29"/>
      <c r="N5" s="47">
        <v>20</v>
      </c>
      <c r="O5" s="48">
        <v>168</v>
      </c>
      <c r="P5" s="49">
        <v>3037680</v>
      </c>
      <c r="Q5" s="53">
        <f aca="true" t="shared" si="2" ref="Q5:Q67">IF(AND(O5&gt;0,P5&gt;0),P5/O5,0)</f>
        <v>18081.428571428572</v>
      </c>
      <c r="R5" s="48">
        <v>10220</v>
      </c>
      <c r="S5" s="49">
        <v>3037680</v>
      </c>
      <c r="T5" s="53">
        <f aca="true" t="shared" si="3" ref="T5:T67">IF(AND(R5&gt;0,S5&gt;0),S5/R5,0)</f>
        <v>297.22896281800394</v>
      </c>
      <c r="U5" s="54"/>
      <c r="V5" s="55"/>
      <c r="W5" s="55"/>
    </row>
    <row r="6" spans="1:23" s="4" customFormat="1" ht="27" customHeight="1">
      <c r="A6" s="16"/>
      <c r="B6" s="33" t="s">
        <v>212</v>
      </c>
      <c r="C6" s="34">
        <v>2</v>
      </c>
      <c r="D6" s="146" t="s">
        <v>41</v>
      </c>
      <c r="E6" s="77">
        <v>5</v>
      </c>
      <c r="F6" s="56">
        <v>20</v>
      </c>
      <c r="G6" s="57">
        <v>300</v>
      </c>
      <c r="H6" s="58">
        <v>3142261</v>
      </c>
      <c r="I6" s="62">
        <f t="shared" si="0"/>
        <v>10474.203333333333</v>
      </c>
      <c r="J6" s="57">
        <v>28140</v>
      </c>
      <c r="K6" s="58">
        <v>3142261</v>
      </c>
      <c r="L6" s="62">
        <f t="shared" si="1"/>
        <v>111.66528073916133</v>
      </c>
      <c r="M6" s="29"/>
      <c r="N6" s="56">
        <v>20</v>
      </c>
      <c r="O6" s="57">
        <v>241</v>
      </c>
      <c r="P6" s="58">
        <v>3003978</v>
      </c>
      <c r="Q6" s="62">
        <f t="shared" si="2"/>
        <v>12464.639004149378</v>
      </c>
      <c r="R6" s="57">
        <v>28920</v>
      </c>
      <c r="S6" s="58">
        <v>3003978</v>
      </c>
      <c r="T6" s="62">
        <f t="shared" si="3"/>
        <v>103.87199170124481</v>
      </c>
      <c r="U6" s="63"/>
      <c r="V6" s="64"/>
      <c r="W6" s="64"/>
    </row>
    <row r="7" spans="1:23" s="4" customFormat="1" ht="27" customHeight="1">
      <c r="A7" s="16"/>
      <c r="B7" s="33" t="s">
        <v>212</v>
      </c>
      <c r="C7" s="34">
        <v>3</v>
      </c>
      <c r="D7" s="146" t="s">
        <v>42</v>
      </c>
      <c r="E7" s="77">
        <v>2</v>
      </c>
      <c r="F7" s="56">
        <v>20</v>
      </c>
      <c r="G7" s="57">
        <v>244</v>
      </c>
      <c r="H7" s="58">
        <v>3568968</v>
      </c>
      <c r="I7" s="62">
        <f t="shared" si="0"/>
        <v>14626.918032786885</v>
      </c>
      <c r="J7" s="57">
        <v>23343</v>
      </c>
      <c r="K7" s="58">
        <v>3568968</v>
      </c>
      <c r="L7" s="62">
        <f t="shared" si="1"/>
        <v>152.89243027888446</v>
      </c>
      <c r="M7" s="29"/>
      <c r="N7" s="56">
        <v>20</v>
      </c>
      <c r="O7" s="57">
        <v>239</v>
      </c>
      <c r="P7" s="58">
        <v>4005085</v>
      </c>
      <c r="Q7" s="62">
        <f t="shared" si="2"/>
        <v>16757.677824267783</v>
      </c>
      <c r="R7" s="57">
        <v>23436</v>
      </c>
      <c r="S7" s="58">
        <v>4005085</v>
      </c>
      <c r="T7" s="62">
        <f t="shared" si="3"/>
        <v>170.89456391875746</v>
      </c>
      <c r="U7" s="63"/>
      <c r="V7" s="64"/>
      <c r="W7" s="64"/>
    </row>
    <row r="8" spans="1:23" s="4" customFormat="1" ht="27" customHeight="1">
      <c r="A8" s="16"/>
      <c r="B8" s="33" t="s">
        <v>212</v>
      </c>
      <c r="C8" s="34">
        <v>4</v>
      </c>
      <c r="D8" s="146" t="s">
        <v>190</v>
      </c>
      <c r="E8" s="77">
        <v>5</v>
      </c>
      <c r="F8" s="56">
        <v>20</v>
      </c>
      <c r="G8" s="57">
        <v>164</v>
      </c>
      <c r="H8" s="58">
        <v>5282805</v>
      </c>
      <c r="I8" s="62">
        <f t="shared" si="0"/>
        <v>32212.225609756097</v>
      </c>
      <c r="J8" s="57">
        <v>19117</v>
      </c>
      <c r="K8" s="58">
        <v>5282805</v>
      </c>
      <c r="L8" s="62">
        <f t="shared" si="1"/>
        <v>276.340691531098</v>
      </c>
      <c r="M8" s="29"/>
      <c r="N8" s="56">
        <v>20</v>
      </c>
      <c r="O8" s="57">
        <v>177</v>
      </c>
      <c r="P8" s="58">
        <v>4556819</v>
      </c>
      <c r="Q8" s="62">
        <f t="shared" si="2"/>
        <v>25744.74011299435</v>
      </c>
      <c r="R8" s="57">
        <v>24275</v>
      </c>
      <c r="S8" s="58">
        <v>4556819</v>
      </c>
      <c r="T8" s="62">
        <f t="shared" si="3"/>
        <v>187.71653964984552</v>
      </c>
      <c r="U8" s="63"/>
      <c r="V8" s="64"/>
      <c r="W8" s="64"/>
    </row>
    <row r="9" spans="1:23" s="4" customFormat="1" ht="27" customHeight="1">
      <c r="A9" s="16"/>
      <c r="B9" s="33" t="s">
        <v>212</v>
      </c>
      <c r="C9" s="34">
        <v>5</v>
      </c>
      <c r="D9" s="146" t="s">
        <v>43</v>
      </c>
      <c r="E9" s="77">
        <v>2</v>
      </c>
      <c r="F9" s="56">
        <v>30</v>
      </c>
      <c r="G9" s="57">
        <v>341</v>
      </c>
      <c r="H9" s="58">
        <v>5371371</v>
      </c>
      <c r="I9" s="62">
        <f t="shared" si="0"/>
        <v>15751.8211143695</v>
      </c>
      <c r="J9" s="57">
        <v>33905.5</v>
      </c>
      <c r="K9" s="58">
        <v>5371371</v>
      </c>
      <c r="L9" s="62">
        <f t="shared" si="1"/>
        <v>158.42181946881774</v>
      </c>
      <c r="M9" s="29"/>
      <c r="N9" s="56">
        <v>30</v>
      </c>
      <c r="O9" s="57">
        <v>322</v>
      </c>
      <c r="P9" s="58">
        <v>5291274</v>
      </c>
      <c r="Q9" s="62">
        <f t="shared" si="2"/>
        <v>16432.52795031056</v>
      </c>
      <c r="R9" s="57">
        <v>34867</v>
      </c>
      <c r="S9" s="58">
        <v>5291274</v>
      </c>
      <c r="T9" s="62">
        <f t="shared" si="3"/>
        <v>151.75592967562451</v>
      </c>
      <c r="U9" s="63"/>
      <c r="V9" s="64"/>
      <c r="W9" s="64"/>
    </row>
    <row r="10" spans="1:23" s="4" customFormat="1" ht="27" customHeight="1">
      <c r="A10" s="16"/>
      <c r="B10" s="33" t="s">
        <v>212</v>
      </c>
      <c r="C10" s="34">
        <v>6</v>
      </c>
      <c r="D10" s="146" t="s">
        <v>44</v>
      </c>
      <c r="E10" s="77">
        <v>5</v>
      </c>
      <c r="F10" s="56">
        <v>40</v>
      </c>
      <c r="G10" s="57">
        <v>426</v>
      </c>
      <c r="H10" s="58">
        <v>6080270</v>
      </c>
      <c r="I10" s="62">
        <f t="shared" si="0"/>
        <v>14272.93427230047</v>
      </c>
      <c r="J10" s="57">
        <v>40969</v>
      </c>
      <c r="K10" s="58">
        <v>6080270</v>
      </c>
      <c r="L10" s="62">
        <f t="shared" si="1"/>
        <v>148.4114818521321</v>
      </c>
      <c r="M10" s="29"/>
      <c r="N10" s="56">
        <v>40</v>
      </c>
      <c r="O10" s="57">
        <v>468</v>
      </c>
      <c r="P10" s="58">
        <v>6271160</v>
      </c>
      <c r="Q10" s="62">
        <f t="shared" si="2"/>
        <v>13399.91452991453</v>
      </c>
      <c r="R10" s="57">
        <v>45492</v>
      </c>
      <c r="S10" s="58">
        <v>6271160</v>
      </c>
      <c r="T10" s="62">
        <f t="shared" si="3"/>
        <v>137.85193000967203</v>
      </c>
      <c r="U10" s="63"/>
      <c r="V10" s="64"/>
      <c r="W10" s="64"/>
    </row>
    <row r="11" spans="1:23" s="4" customFormat="1" ht="27" customHeight="1">
      <c r="A11" s="16"/>
      <c r="B11" s="33" t="s">
        <v>212</v>
      </c>
      <c r="C11" s="34">
        <v>7</v>
      </c>
      <c r="D11" s="146" t="s">
        <v>45</v>
      </c>
      <c r="E11" s="77">
        <v>5</v>
      </c>
      <c r="F11" s="56">
        <v>10</v>
      </c>
      <c r="G11" s="57">
        <v>286</v>
      </c>
      <c r="H11" s="58">
        <v>2737543</v>
      </c>
      <c r="I11" s="62">
        <f t="shared" si="0"/>
        <v>9571.82867132867</v>
      </c>
      <c r="J11" s="57">
        <v>11893</v>
      </c>
      <c r="K11" s="58">
        <v>2737543</v>
      </c>
      <c r="L11" s="62">
        <f t="shared" si="1"/>
        <v>230.18103085848819</v>
      </c>
      <c r="M11" s="29"/>
      <c r="N11" s="56">
        <v>14</v>
      </c>
      <c r="O11" s="57">
        <v>250</v>
      </c>
      <c r="P11" s="58">
        <v>3246960</v>
      </c>
      <c r="Q11" s="62">
        <f t="shared" si="2"/>
        <v>12987.84</v>
      </c>
      <c r="R11" s="57">
        <v>12570</v>
      </c>
      <c r="S11" s="58">
        <v>3246960</v>
      </c>
      <c r="T11" s="62">
        <f t="shared" si="3"/>
        <v>258.3102625298329</v>
      </c>
      <c r="U11" s="63"/>
      <c r="V11" s="64"/>
      <c r="W11" s="64"/>
    </row>
    <row r="12" spans="1:23" s="4" customFormat="1" ht="27" customHeight="1">
      <c r="A12" s="16"/>
      <c r="B12" s="33" t="s">
        <v>212</v>
      </c>
      <c r="C12" s="34">
        <v>8</v>
      </c>
      <c r="D12" s="146" t="s">
        <v>33</v>
      </c>
      <c r="E12" s="77">
        <v>2</v>
      </c>
      <c r="F12" s="56">
        <v>30</v>
      </c>
      <c r="G12" s="57">
        <v>396</v>
      </c>
      <c r="H12" s="58">
        <v>11186055</v>
      </c>
      <c r="I12" s="62">
        <f t="shared" si="0"/>
        <v>28247.613636363636</v>
      </c>
      <c r="J12" s="57">
        <v>51288</v>
      </c>
      <c r="K12" s="58">
        <v>11186055</v>
      </c>
      <c r="L12" s="62">
        <f t="shared" si="1"/>
        <v>218.10277257838092</v>
      </c>
      <c r="M12" s="29"/>
      <c r="N12" s="56">
        <v>30</v>
      </c>
      <c r="O12" s="57">
        <v>453</v>
      </c>
      <c r="P12" s="58">
        <v>11825287</v>
      </c>
      <c r="Q12" s="62">
        <f t="shared" si="2"/>
        <v>26104.386313465784</v>
      </c>
      <c r="R12" s="57">
        <v>58794</v>
      </c>
      <c r="S12" s="58">
        <v>11825287</v>
      </c>
      <c r="T12" s="62">
        <f t="shared" si="3"/>
        <v>201.1308466850359</v>
      </c>
      <c r="U12" s="63"/>
      <c r="V12" s="64"/>
      <c r="W12" s="64"/>
    </row>
    <row r="13" spans="1:23" s="4" customFormat="1" ht="27" customHeight="1">
      <c r="A13" s="16"/>
      <c r="B13" s="33" t="s">
        <v>212</v>
      </c>
      <c r="C13" s="34">
        <v>9</v>
      </c>
      <c r="D13" s="146" t="s">
        <v>46</v>
      </c>
      <c r="E13" s="77">
        <v>1</v>
      </c>
      <c r="F13" s="56">
        <v>25</v>
      </c>
      <c r="G13" s="57">
        <v>269</v>
      </c>
      <c r="H13" s="58">
        <v>2028185</v>
      </c>
      <c r="I13" s="62">
        <f t="shared" si="0"/>
        <v>7539.721189591078</v>
      </c>
      <c r="J13" s="57">
        <v>20089.5</v>
      </c>
      <c r="K13" s="58">
        <v>2028185</v>
      </c>
      <c r="L13" s="62">
        <f t="shared" si="1"/>
        <v>100.9574653425919</v>
      </c>
      <c r="M13" s="29"/>
      <c r="N13" s="56">
        <v>25</v>
      </c>
      <c r="O13" s="57">
        <v>264</v>
      </c>
      <c r="P13" s="58">
        <v>2559054</v>
      </c>
      <c r="Q13" s="62">
        <f t="shared" si="2"/>
        <v>9693.386363636364</v>
      </c>
      <c r="R13" s="57">
        <v>20071.5</v>
      </c>
      <c r="S13" s="58">
        <v>2559054</v>
      </c>
      <c r="T13" s="62">
        <f t="shared" si="3"/>
        <v>127.49689858754951</v>
      </c>
      <c r="U13" s="63"/>
      <c r="V13" s="64"/>
      <c r="W13" s="64"/>
    </row>
    <row r="14" spans="1:23" s="4" customFormat="1" ht="27" customHeight="1">
      <c r="A14" s="16"/>
      <c r="B14" s="33" t="s">
        <v>212</v>
      </c>
      <c r="C14" s="34">
        <v>10</v>
      </c>
      <c r="D14" s="147" t="s">
        <v>47</v>
      </c>
      <c r="E14" s="77">
        <v>5</v>
      </c>
      <c r="F14" s="56">
        <v>20</v>
      </c>
      <c r="G14" s="57">
        <v>293</v>
      </c>
      <c r="H14" s="58">
        <v>5477274</v>
      </c>
      <c r="I14" s="62">
        <f t="shared" si="0"/>
        <v>18693.76791808874</v>
      </c>
      <c r="J14" s="57">
        <v>32606</v>
      </c>
      <c r="K14" s="58">
        <v>5477274</v>
      </c>
      <c r="L14" s="62">
        <f t="shared" si="1"/>
        <v>167.98362264613874</v>
      </c>
      <c r="M14" s="29"/>
      <c r="N14" s="56">
        <v>20</v>
      </c>
      <c r="O14" s="57">
        <v>287</v>
      </c>
      <c r="P14" s="58">
        <v>6144179</v>
      </c>
      <c r="Q14" s="62">
        <f t="shared" si="2"/>
        <v>21408.28919860627</v>
      </c>
      <c r="R14" s="57">
        <v>34864</v>
      </c>
      <c r="S14" s="58">
        <v>6144179</v>
      </c>
      <c r="T14" s="62">
        <f t="shared" si="3"/>
        <v>176.23276158788434</v>
      </c>
      <c r="U14" s="63"/>
      <c r="V14" s="64"/>
      <c r="W14" s="64"/>
    </row>
    <row r="15" spans="1:23" s="4" customFormat="1" ht="27" customHeight="1">
      <c r="A15" s="16"/>
      <c r="B15" s="33" t="s">
        <v>212</v>
      </c>
      <c r="C15" s="34">
        <v>11</v>
      </c>
      <c r="D15" s="147" t="s">
        <v>48</v>
      </c>
      <c r="E15" s="77">
        <v>2</v>
      </c>
      <c r="F15" s="56">
        <v>20</v>
      </c>
      <c r="G15" s="57">
        <v>245</v>
      </c>
      <c r="H15" s="58">
        <v>5243593</v>
      </c>
      <c r="I15" s="62">
        <f t="shared" si="0"/>
        <v>21402.420408163267</v>
      </c>
      <c r="J15" s="57">
        <v>27392.5</v>
      </c>
      <c r="K15" s="58">
        <v>5243593</v>
      </c>
      <c r="L15" s="62">
        <f t="shared" si="1"/>
        <v>191.42440449028018</v>
      </c>
      <c r="M15" s="29"/>
      <c r="N15" s="56">
        <v>20</v>
      </c>
      <c r="O15" s="57">
        <v>276</v>
      </c>
      <c r="P15" s="58">
        <v>6616162</v>
      </c>
      <c r="Q15" s="62">
        <f t="shared" si="2"/>
        <v>23971.601449275364</v>
      </c>
      <c r="R15" s="57">
        <v>30786</v>
      </c>
      <c r="S15" s="58">
        <v>6616162</v>
      </c>
      <c r="T15" s="62">
        <f t="shared" si="3"/>
        <v>214.90814006366531</v>
      </c>
      <c r="U15" s="63"/>
      <c r="V15" s="64"/>
      <c r="W15" s="64"/>
    </row>
    <row r="16" spans="1:23" s="4" customFormat="1" ht="27" customHeight="1">
      <c r="A16" s="16"/>
      <c r="B16" s="33" t="s">
        <v>212</v>
      </c>
      <c r="C16" s="34">
        <v>12</v>
      </c>
      <c r="D16" s="147" t="s">
        <v>49</v>
      </c>
      <c r="E16" s="77">
        <v>2</v>
      </c>
      <c r="F16" s="56">
        <v>30</v>
      </c>
      <c r="G16" s="57">
        <v>334</v>
      </c>
      <c r="H16" s="58">
        <v>8176940</v>
      </c>
      <c r="I16" s="62">
        <f t="shared" si="0"/>
        <v>24481.85628742515</v>
      </c>
      <c r="J16" s="57">
        <v>35922</v>
      </c>
      <c r="K16" s="58">
        <v>8176940</v>
      </c>
      <c r="L16" s="62">
        <f t="shared" si="1"/>
        <v>227.6304214687378</v>
      </c>
      <c r="M16" s="29"/>
      <c r="N16" s="56">
        <v>30</v>
      </c>
      <c r="O16" s="57">
        <v>358</v>
      </c>
      <c r="P16" s="58">
        <v>8953560</v>
      </c>
      <c r="Q16" s="62">
        <f t="shared" si="2"/>
        <v>25009.94413407821</v>
      </c>
      <c r="R16" s="57">
        <v>38574</v>
      </c>
      <c r="S16" s="58">
        <v>8953560</v>
      </c>
      <c r="T16" s="62">
        <f t="shared" si="3"/>
        <v>232.1138590760616</v>
      </c>
      <c r="U16" s="63"/>
      <c r="V16" s="64"/>
      <c r="W16" s="64"/>
    </row>
    <row r="17" spans="1:23" s="4" customFormat="1" ht="27" customHeight="1">
      <c r="A17" s="16"/>
      <c r="B17" s="33" t="s">
        <v>212</v>
      </c>
      <c r="C17" s="34">
        <v>13</v>
      </c>
      <c r="D17" s="147" t="s">
        <v>50</v>
      </c>
      <c r="E17" s="77">
        <v>2</v>
      </c>
      <c r="F17" s="56">
        <v>20</v>
      </c>
      <c r="G17" s="57">
        <v>271</v>
      </c>
      <c r="H17" s="58">
        <v>5780856</v>
      </c>
      <c r="I17" s="62">
        <f t="shared" si="0"/>
        <v>21331.57195571956</v>
      </c>
      <c r="J17" s="57">
        <v>25560</v>
      </c>
      <c r="K17" s="58">
        <v>5780856</v>
      </c>
      <c r="L17" s="62">
        <f t="shared" si="1"/>
        <v>226.1680751173709</v>
      </c>
      <c r="M17" s="29"/>
      <c r="N17" s="56">
        <v>20</v>
      </c>
      <c r="O17" s="57">
        <v>300</v>
      </c>
      <c r="P17" s="58">
        <v>10121911</v>
      </c>
      <c r="Q17" s="62">
        <f t="shared" si="2"/>
        <v>33739.70333333333</v>
      </c>
      <c r="R17" s="57">
        <v>30717</v>
      </c>
      <c r="S17" s="58">
        <v>10121911</v>
      </c>
      <c r="T17" s="62">
        <f t="shared" si="3"/>
        <v>329.5214701956571</v>
      </c>
      <c r="U17" s="63"/>
      <c r="V17" s="64"/>
      <c r="W17" s="64"/>
    </row>
    <row r="18" spans="1:23" s="4" customFormat="1" ht="27" customHeight="1">
      <c r="A18" s="16"/>
      <c r="B18" s="33" t="s">
        <v>212</v>
      </c>
      <c r="C18" s="34">
        <v>14</v>
      </c>
      <c r="D18" s="147" t="s">
        <v>51</v>
      </c>
      <c r="E18" s="77">
        <v>4</v>
      </c>
      <c r="F18" s="56">
        <v>15</v>
      </c>
      <c r="G18" s="57">
        <v>128</v>
      </c>
      <c r="H18" s="58">
        <v>3352670</v>
      </c>
      <c r="I18" s="62">
        <f t="shared" si="0"/>
        <v>26192.734375</v>
      </c>
      <c r="J18" s="57">
        <v>12784.5</v>
      </c>
      <c r="K18" s="58">
        <v>3352670</v>
      </c>
      <c r="L18" s="62">
        <f t="shared" si="1"/>
        <v>262.24490594078765</v>
      </c>
      <c r="M18" s="29"/>
      <c r="N18" s="56">
        <v>15</v>
      </c>
      <c r="O18" s="57">
        <v>134</v>
      </c>
      <c r="P18" s="58">
        <v>3829545</v>
      </c>
      <c r="Q18" s="62">
        <f t="shared" si="2"/>
        <v>28578.694029850747</v>
      </c>
      <c r="R18" s="57">
        <v>14030</v>
      </c>
      <c r="S18" s="58">
        <v>3829545</v>
      </c>
      <c r="T18" s="62">
        <f t="shared" si="3"/>
        <v>272.9540270848182</v>
      </c>
      <c r="U18" s="63"/>
      <c r="V18" s="64"/>
      <c r="W18" s="64"/>
    </row>
    <row r="19" spans="1:23" s="4" customFormat="1" ht="27" customHeight="1">
      <c r="A19" s="16"/>
      <c r="B19" s="33" t="s">
        <v>212</v>
      </c>
      <c r="C19" s="34">
        <v>15</v>
      </c>
      <c r="D19" s="147" t="s">
        <v>52</v>
      </c>
      <c r="E19" s="77">
        <v>2</v>
      </c>
      <c r="F19" s="56">
        <v>20</v>
      </c>
      <c r="G19" s="57">
        <v>253</v>
      </c>
      <c r="H19" s="58">
        <v>7472978</v>
      </c>
      <c r="I19" s="62">
        <f t="shared" si="0"/>
        <v>29537.462450592884</v>
      </c>
      <c r="J19" s="57">
        <v>27031</v>
      </c>
      <c r="K19" s="58">
        <v>7472978</v>
      </c>
      <c r="L19" s="62">
        <f t="shared" si="1"/>
        <v>276.45954644667233</v>
      </c>
      <c r="M19" s="29"/>
      <c r="N19" s="56">
        <v>20</v>
      </c>
      <c r="O19" s="57">
        <v>265</v>
      </c>
      <c r="P19" s="58">
        <v>9705067</v>
      </c>
      <c r="Q19" s="62">
        <f t="shared" si="2"/>
        <v>36622.89433962264</v>
      </c>
      <c r="R19" s="57">
        <v>30102</v>
      </c>
      <c r="S19" s="58">
        <v>9705067</v>
      </c>
      <c r="T19" s="62">
        <f t="shared" si="3"/>
        <v>322.40605275396985</v>
      </c>
      <c r="U19" s="63"/>
      <c r="V19" s="64"/>
      <c r="W19" s="64"/>
    </row>
    <row r="20" spans="1:23" s="4" customFormat="1" ht="27" customHeight="1">
      <c r="A20" s="16"/>
      <c r="B20" s="33" t="s">
        <v>212</v>
      </c>
      <c r="C20" s="34">
        <v>16</v>
      </c>
      <c r="D20" s="147" t="s">
        <v>53</v>
      </c>
      <c r="E20" s="77">
        <v>2</v>
      </c>
      <c r="F20" s="56">
        <v>30</v>
      </c>
      <c r="G20" s="57">
        <v>517</v>
      </c>
      <c r="H20" s="58">
        <v>4274185</v>
      </c>
      <c r="I20" s="62">
        <f t="shared" si="0"/>
        <v>8267.282398452611</v>
      </c>
      <c r="J20" s="57">
        <v>20689</v>
      </c>
      <c r="K20" s="58">
        <v>4274185</v>
      </c>
      <c r="L20" s="62">
        <f t="shared" si="1"/>
        <v>206.59215041809657</v>
      </c>
      <c r="M20" s="29"/>
      <c r="N20" s="56">
        <v>30</v>
      </c>
      <c r="O20" s="57">
        <v>520</v>
      </c>
      <c r="P20" s="58">
        <v>4097012</v>
      </c>
      <c r="Q20" s="62">
        <f t="shared" si="2"/>
        <v>7878.869230769231</v>
      </c>
      <c r="R20" s="57">
        <v>19857</v>
      </c>
      <c r="S20" s="58">
        <v>4097012</v>
      </c>
      <c r="T20" s="62">
        <f t="shared" si="3"/>
        <v>206.32582968222792</v>
      </c>
      <c r="U20" s="63"/>
      <c r="V20" s="64"/>
      <c r="W20" s="64"/>
    </row>
    <row r="21" spans="1:23" s="4" customFormat="1" ht="27" customHeight="1">
      <c r="A21" s="16"/>
      <c r="B21" s="33" t="s">
        <v>212</v>
      </c>
      <c r="C21" s="34">
        <v>17</v>
      </c>
      <c r="D21" s="147" t="s">
        <v>54</v>
      </c>
      <c r="E21" s="77">
        <v>2</v>
      </c>
      <c r="F21" s="56">
        <v>40</v>
      </c>
      <c r="G21" s="57">
        <v>428</v>
      </c>
      <c r="H21" s="58">
        <v>5093732</v>
      </c>
      <c r="I21" s="62">
        <f t="shared" si="0"/>
        <v>11901.242990654206</v>
      </c>
      <c r="J21" s="57">
        <v>18283.5</v>
      </c>
      <c r="K21" s="58">
        <v>5093732</v>
      </c>
      <c r="L21" s="62">
        <f t="shared" si="1"/>
        <v>278.59720513030874</v>
      </c>
      <c r="M21" s="29"/>
      <c r="N21" s="56">
        <v>40</v>
      </c>
      <c r="O21" s="57">
        <v>447</v>
      </c>
      <c r="P21" s="58">
        <v>6288921</v>
      </c>
      <c r="Q21" s="62">
        <f t="shared" si="2"/>
        <v>14069.174496644295</v>
      </c>
      <c r="R21" s="57">
        <v>18937.5</v>
      </c>
      <c r="S21" s="58">
        <v>6288921</v>
      </c>
      <c r="T21" s="62">
        <f t="shared" si="3"/>
        <v>332.0882376237624</v>
      </c>
      <c r="U21" s="63"/>
      <c r="V21" s="64"/>
      <c r="W21" s="64"/>
    </row>
    <row r="22" spans="1:23" s="4" customFormat="1" ht="27" customHeight="1">
      <c r="A22" s="16"/>
      <c r="B22" s="33" t="s">
        <v>212</v>
      </c>
      <c r="C22" s="34">
        <v>18</v>
      </c>
      <c r="D22" s="147" t="s">
        <v>55</v>
      </c>
      <c r="E22" s="77">
        <v>2</v>
      </c>
      <c r="F22" s="56">
        <v>15</v>
      </c>
      <c r="G22" s="57">
        <v>183</v>
      </c>
      <c r="H22" s="58">
        <v>1231092</v>
      </c>
      <c r="I22" s="62">
        <f t="shared" si="0"/>
        <v>6727.2786885245905</v>
      </c>
      <c r="J22" s="57">
        <v>15840</v>
      </c>
      <c r="K22" s="58">
        <v>1231092</v>
      </c>
      <c r="L22" s="62">
        <f t="shared" si="1"/>
        <v>77.72045454545454</v>
      </c>
      <c r="M22" s="29"/>
      <c r="N22" s="56">
        <v>15</v>
      </c>
      <c r="O22" s="57">
        <v>174</v>
      </c>
      <c r="P22" s="58">
        <v>1165368</v>
      </c>
      <c r="Q22" s="62">
        <f t="shared" si="2"/>
        <v>6697.517241379311</v>
      </c>
      <c r="R22" s="57">
        <v>12930</v>
      </c>
      <c r="S22" s="58">
        <v>1165368</v>
      </c>
      <c r="T22" s="62">
        <f t="shared" si="3"/>
        <v>90.12900232018562</v>
      </c>
      <c r="U22" s="63"/>
      <c r="V22" s="64"/>
      <c r="W22" s="64"/>
    </row>
    <row r="23" spans="1:23" s="4" customFormat="1" ht="27" customHeight="1">
      <c r="A23" s="16"/>
      <c r="B23" s="33" t="s">
        <v>212</v>
      </c>
      <c r="C23" s="34">
        <v>19</v>
      </c>
      <c r="D23" s="147" t="s">
        <v>56</v>
      </c>
      <c r="E23" s="77">
        <v>1</v>
      </c>
      <c r="F23" s="56">
        <v>20</v>
      </c>
      <c r="G23" s="57">
        <v>367</v>
      </c>
      <c r="H23" s="58">
        <v>3144856</v>
      </c>
      <c r="I23" s="62">
        <f t="shared" si="0"/>
        <v>8569.089918256132</v>
      </c>
      <c r="J23" s="57">
        <v>17268</v>
      </c>
      <c r="K23" s="58">
        <v>3144856</v>
      </c>
      <c r="L23" s="62">
        <f t="shared" si="1"/>
        <v>182.12045401899468</v>
      </c>
      <c r="M23" s="29"/>
      <c r="N23" s="56">
        <v>20</v>
      </c>
      <c r="O23" s="57">
        <v>362</v>
      </c>
      <c r="P23" s="58">
        <v>3244049</v>
      </c>
      <c r="Q23" s="62">
        <f t="shared" si="2"/>
        <v>8961.461325966851</v>
      </c>
      <c r="R23" s="57">
        <v>17256</v>
      </c>
      <c r="S23" s="58">
        <v>3244049</v>
      </c>
      <c r="T23" s="62">
        <f t="shared" si="3"/>
        <v>187.99542188224385</v>
      </c>
      <c r="U23" s="63"/>
      <c r="V23" s="64"/>
      <c r="W23" s="64"/>
    </row>
    <row r="24" spans="1:23" s="4" customFormat="1" ht="27" customHeight="1">
      <c r="A24" s="16"/>
      <c r="B24" s="33" t="s">
        <v>212</v>
      </c>
      <c r="C24" s="34">
        <v>20</v>
      </c>
      <c r="D24" s="147" t="s">
        <v>57</v>
      </c>
      <c r="E24" s="77">
        <v>2</v>
      </c>
      <c r="F24" s="56">
        <v>20</v>
      </c>
      <c r="G24" s="57">
        <v>216</v>
      </c>
      <c r="H24" s="58">
        <v>2177580</v>
      </c>
      <c r="I24" s="62">
        <f t="shared" si="0"/>
        <v>10081.388888888889</v>
      </c>
      <c r="J24" s="57">
        <v>12573</v>
      </c>
      <c r="K24" s="58">
        <v>2177580</v>
      </c>
      <c r="L24" s="62">
        <f t="shared" si="1"/>
        <v>173.19494154139824</v>
      </c>
      <c r="M24" s="29"/>
      <c r="N24" s="56">
        <v>20</v>
      </c>
      <c r="O24" s="57">
        <v>226</v>
      </c>
      <c r="P24" s="58">
        <v>2958830</v>
      </c>
      <c r="Q24" s="62">
        <f t="shared" si="2"/>
        <v>13092.16814159292</v>
      </c>
      <c r="R24" s="57">
        <v>13023</v>
      </c>
      <c r="S24" s="58">
        <v>2958830</v>
      </c>
      <c r="T24" s="62">
        <f t="shared" si="3"/>
        <v>227.20033786377948</v>
      </c>
      <c r="U24" s="63"/>
      <c r="V24" s="64"/>
      <c r="W24" s="64"/>
    </row>
    <row r="25" spans="1:23" s="4" customFormat="1" ht="27" customHeight="1">
      <c r="A25" s="16"/>
      <c r="B25" s="33" t="s">
        <v>212</v>
      </c>
      <c r="C25" s="34">
        <v>21</v>
      </c>
      <c r="D25" s="147" t="s">
        <v>58</v>
      </c>
      <c r="E25" s="77">
        <v>5</v>
      </c>
      <c r="F25" s="56">
        <v>28</v>
      </c>
      <c r="G25" s="57">
        <v>411</v>
      </c>
      <c r="H25" s="58">
        <v>5729333</v>
      </c>
      <c r="I25" s="62">
        <f t="shared" si="0"/>
        <v>13939.98296836983</v>
      </c>
      <c r="J25" s="57">
        <v>40190</v>
      </c>
      <c r="K25" s="58">
        <v>5729333</v>
      </c>
      <c r="L25" s="62">
        <f t="shared" si="1"/>
        <v>142.55618313013187</v>
      </c>
      <c r="M25" s="29"/>
      <c r="N25" s="56">
        <v>28</v>
      </c>
      <c r="O25" s="57">
        <v>405</v>
      </c>
      <c r="P25" s="58">
        <v>6162359</v>
      </c>
      <c r="Q25" s="62">
        <f t="shared" si="2"/>
        <v>15215.701234567901</v>
      </c>
      <c r="R25" s="57">
        <v>40114</v>
      </c>
      <c r="S25" s="58">
        <v>6162359</v>
      </c>
      <c r="T25" s="62">
        <f t="shared" si="3"/>
        <v>153.62115470907912</v>
      </c>
      <c r="U25" s="63"/>
      <c r="V25" s="64"/>
      <c r="W25" s="64"/>
    </row>
    <row r="26" spans="1:23" s="4" customFormat="1" ht="27" customHeight="1">
      <c r="A26" s="16"/>
      <c r="B26" s="33" t="s">
        <v>212</v>
      </c>
      <c r="C26" s="34">
        <v>22</v>
      </c>
      <c r="D26" s="147" t="s">
        <v>59</v>
      </c>
      <c r="E26" s="77">
        <v>5</v>
      </c>
      <c r="F26" s="56">
        <v>20</v>
      </c>
      <c r="G26" s="57">
        <v>179</v>
      </c>
      <c r="H26" s="58">
        <v>699600</v>
      </c>
      <c r="I26" s="62">
        <f t="shared" si="0"/>
        <v>3908.3798882681563</v>
      </c>
      <c r="J26" s="57">
        <v>10217</v>
      </c>
      <c r="K26" s="58">
        <v>699600</v>
      </c>
      <c r="L26" s="62">
        <f t="shared" si="1"/>
        <v>68.4741117744935</v>
      </c>
      <c r="M26" s="29"/>
      <c r="N26" s="56">
        <v>20</v>
      </c>
      <c r="O26" s="57">
        <v>183</v>
      </c>
      <c r="P26" s="58">
        <v>913850</v>
      </c>
      <c r="Q26" s="62">
        <f t="shared" si="2"/>
        <v>4993.715846994535</v>
      </c>
      <c r="R26" s="57">
        <v>10893</v>
      </c>
      <c r="S26" s="58">
        <v>913850</v>
      </c>
      <c r="T26" s="62">
        <f t="shared" si="3"/>
        <v>83.89332598916735</v>
      </c>
      <c r="U26" s="63"/>
      <c r="V26" s="64"/>
      <c r="W26" s="64"/>
    </row>
    <row r="27" spans="1:23" s="4" customFormat="1" ht="27" customHeight="1">
      <c r="A27" s="16"/>
      <c r="B27" s="33" t="s">
        <v>212</v>
      </c>
      <c r="C27" s="34">
        <v>23</v>
      </c>
      <c r="D27" s="147" t="s">
        <v>60</v>
      </c>
      <c r="E27" s="77">
        <v>3</v>
      </c>
      <c r="F27" s="56">
        <v>20</v>
      </c>
      <c r="G27" s="57">
        <v>340</v>
      </c>
      <c r="H27" s="58">
        <v>8892100</v>
      </c>
      <c r="I27" s="62">
        <f t="shared" si="0"/>
        <v>26153.235294117647</v>
      </c>
      <c r="J27" s="57">
        <v>24480</v>
      </c>
      <c r="K27" s="58">
        <v>8892100</v>
      </c>
      <c r="L27" s="62">
        <f t="shared" si="1"/>
        <v>363.2393790849673</v>
      </c>
      <c r="M27" s="29"/>
      <c r="N27" s="56">
        <v>18</v>
      </c>
      <c r="O27" s="57">
        <v>311</v>
      </c>
      <c r="P27" s="58">
        <v>6278804</v>
      </c>
      <c r="Q27" s="62">
        <f t="shared" si="2"/>
        <v>20189.08038585209</v>
      </c>
      <c r="R27" s="57">
        <v>24627</v>
      </c>
      <c r="S27" s="58">
        <v>6278804</v>
      </c>
      <c r="T27" s="62">
        <f t="shared" si="3"/>
        <v>254.95610508791165</v>
      </c>
      <c r="U27" s="63"/>
      <c r="V27" s="64"/>
      <c r="W27" s="64"/>
    </row>
    <row r="28" spans="1:23" s="4" customFormat="1" ht="27" customHeight="1">
      <c r="A28" s="16"/>
      <c r="B28" s="33" t="s">
        <v>212</v>
      </c>
      <c r="C28" s="34">
        <v>24</v>
      </c>
      <c r="D28" s="147" t="s">
        <v>61</v>
      </c>
      <c r="E28" s="77">
        <v>2</v>
      </c>
      <c r="F28" s="56">
        <v>10</v>
      </c>
      <c r="G28" s="57">
        <v>125</v>
      </c>
      <c r="H28" s="58">
        <v>1118550</v>
      </c>
      <c r="I28" s="62">
        <f t="shared" si="0"/>
        <v>8948.4</v>
      </c>
      <c r="J28" s="57">
        <v>13306</v>
      </c>
      <c r="K28" s="58">
        <v>1118550</v>
      </c>
      <c r="L28" s="62">
        <f t="shared" si="1"/>
        <v>84.06358033969637</v>
      </c>
      <c r="M28" s="29"/>
      <c r="N28" s="56">
        <v>10</v>
      </c>
      <c r="O28" s="57">
        <v>115</v>
      </c>
      <c r="P28" s="58">
        <v>913100</v>
      </c>
      <c r="Q28" s="62">
        <f t="shared" si="2"/>
        <v>7940</v>
      </c>
      <c r="R28" s="57">
        <v>11941</v>
      </c>
      <c r="S28" s="58">
        <v>913100</v>
      </c>
      <c r="T28" s="62">
        <f t="shared" si="3"/>
        <v>76.46763252658906</v>
      </c>
      <c r="U28" s="63"/>
      <c r="V28" s="64"/>
      <c r="W28" s="64"/>
    </row>
    <row r="29" spans="1:23" s="4" customFormat="1" ht="27" customHeight="1">
      <c r="A29" s="16"/>
      <c r="B29" s="33" t="s">
        <v>212</v>
      </c>
      <c r="C29" s="34">
        <v>25</v>
      </c>
      <c r="D29" s="147" t="s">
        <v>62</v>
      </c>
      <c r="E29" s="77">
        <v>5</v>
      </c>
      <c r="F29" s="56">
        <v>30</v>
      </c>
      <c r="G29" s="57">
        <v>504</v>
      </c>
      <c r="H29" s="58">
        <v>6396971</v>
      </c>
      <c r="I29" s="62">
        <f t="shared" si="0"/>
        <v>12692.402777777777</v>
      </c>
      <c r="J29" s="57">
        <v>48383</v>
      </c>
      <c r="K29" s="58">
        <v>6396971</v>
      </c>
      <c r="L29" s="62">
        <f t="shared" si="1"/>
        <v>132.215261558812</v>
      </c>
      <c r="M29" s="29"/>
      <c r="N29" s="56">
        <v>30</v>
      </c>
      <c r="O29" s="57">
        <v>502</v>
      </c>
      <c r="P29" s="58">
        <v>6442865</v>
      </c>
      <c r="Q29" s="62">
        <f t="shared" si="2"/>
        <v>12834.392430278884</v>
      </c>
      <c r="R29" s="57">
        <v>45864</v>
      </c>
      <c r="S29" s="58">
        <v>6442865</v>
      </c>
      <c r="T29" s="62">
        <f t="shared" si="3"/>
        <v>140.47760770975057</v>
      </c>
      <c r="U29" s="63"/>
      <c r="V29" s="64"/>
      <c r="W29" s="64"/>
    </row>
    <row r="30" spans="1:23" s="4" customFormat="1" ht="27" customHeight="1">
      <c r="A30" s="16"/>
      <c r="B30" s="33" t="s">
        <v>212</v>
      </c>
      <c r="C30" s="34">
        <v>26</v>
      </c>
      <c r="D30" s="147" t="s">
        <v>63</v>
      </c>
      <c r="E30" s="77">
        <v>2</v>
      </c>
      <c r="F30" s="56">
        <v>30</v>
      </c>
      <c r="G30" s="57">
        <v>384</v>
      </c>
      <c r="H30" s="58">
        <v>1511600</v>
      </c>
      <c r="I30" s="62">
        <f t="shared" si="0"/>
        <v>3936.4583333333335</v>
      </c>
      <c r="J30" s="57">
        <v>23412</v>
      </c>
      <c r="K30" s="58">
        <v>1511600</v>
      </c>
      <c r="L30" s="62">
        <f t="shared" si="1"/>
        <v>64.56518024944472</v>
      </c>
      <c r="M30" s="29"/>
      <c r="N30" s="56">
        <v>30</v>
      </c>
      <c r="O30" s="57">
        <v>308</v>
      </c>
      <c r="P30" s="58">
        <v>2165700</v>
      </c>
      <c r="Q30" s="62">
        <f t="shared" si="2"/>
        <v>7031.493506493506</v>
      </c>
      <c r="R30" s="57">
        <v>21660</v>
      </c>
      <c r="S30" s="58">
        <v>2165700</v>
      </c>
      <c r="T30" s="62">
        <f t="shared" si="3"/>
        <v>99.98614958448753</v>
      </c>
      <c r="U30" s="63"/>
      <c r="V30" s="64"/>
      <c r="W30" s="64"/>
    </row>
    <row r="31" spans="1:23" s="4" customFormat="1" ht="27" customHeight="1">
      <c r="A31" s="16"/>
      <c r="B31" s="33" t="s">
        <v>212</v>
      </c>
      <c r="C31" s="34">
        <v>27</v>
      </c>
      <c r="D31" s="147" t="s">
        <v>64</v>
      </c>
      <c r="E31" s="77">
        <v>2</v>
      </c>
      <c r="F31" s="56">
        <v>10</v>
      </c>
      <c r="G31" s="57">
        <v>132</v>
      </c>
      <c r="H31" s="58">
        <v>726000</v>
      </c>
      <c r="I31" s="62">
        <f t="shared" si="0"/>
        <v>5500</v>
      </c>
      <c r="J31" s="57">
        <v>10692</v>
      </c>
      <c r="K31" s="58">
        <v>726000</v>
      </c>
      <c r="L31" s="62">
        <f t="shared" si="1"/>
        <v>67.90123456790124</v>
      </c>
      <c r="M31" s="29"/>
      <c r="N31" s="56">
        <v>10</v>
      </c>
      <c r="O31" s="57">
        <v>132</v>
      </c>
      <c r="P31" s="58">
        <v>766000</v>
      </c>
      <c r="Q31" s="62">
        <f t="shared" si="2"/>
        <v>5803.030303030303</v>
      </c>
      <c r="R31" s="57">
        <v>10692</v>
      </c>
      <c r="S31" s="58">
        <v>766000</v>
      </c>
      <c r="T31" s="62">
        <f t="shared" si="3"/>
        <v>71.6423494201272</v>
      </c>
      <c r="U31" s="63"/>
      <c r="V31" s="64"/>
      <c r="W31" s="64"/>
    </row>
    <row r="32" spans="1:23" s="4" customFormat="1" ht="27" customHeight="1">
      <c r="A32" s="16"/>
      <c r="B32" s="33" t="s">
        <v>212</v>
      </c>
      <c r="C32" s="34">
        <v>28</v>
      </c>
      <c r="D32" s="147" t="s">
        <v>65</v>
      </c>
      <c r="E32" s="77">
        <v>2</v>
      </c>
      <c r="F32" s="56">
        <v>30</v>
      </c>
      <c r="G32" s="57">
        <v>471</v>
      </c>
      <c r="H32" s="58">
        <v>6214220</v>
      </c>
      <c r="I32" s="62">
        <f t="shared" si="0"/>
        <v>13193.673036093418</v>
      </c>
      <c r="J32" s="57">
        <v>33894</v>
      </c>
      <c r="K32" s="58">
        <v>6214220</v>
      </c>
      <c r="L32" s="62">
        <f t="shared" si="1"/>
        <v>183.3427745323656</v>
      </c>
      <c r="M32" s="29"/>
      <c r="N32" s="56">
        <v>30</v>
      </c>
      <c r="O32" s="57">
        <v>494</v>
      </c>
      <c r="P32" s="58">
        <v>7335139</v>
      </c>
      <c r="Q32" s="62">
        <f t="shared" si="2"/>
        <v>14848.459514170041</v>
      </c>
      <c r="R32" s="57">
        <v>33741</v>
      </c>
      <c r="S32" s="58">
        <v>7335139</v>
      </c>
      <c r="T32" s="62">
        <f t="shared" si="3"/>
        <v>217.39542396490916</v>
      </c>
      <c r="U32" s="63"/>
      <c r="V32" s="64"/>
      <c r="W32" s="64"/>
    </row>
    <row r="33" spans="1:23" s="4" customFormat="1" ht="27" customHeight="1">
      <c r="A33" s="16"/>
      <c r="B33" s="33" t="s">
        <v>212</v>
      </c>
      <c r="C33" s="34">
        <v>29</v>
      </c>
      <c r="D33" s="147" t="s">
        <v>66</v>
      </c>
      <c r="E33" s="77">
        <v>2</v>
      </c>
      <c r="F33" s="56">
        <v>30</v>
      </c>
      <c r="G33" s="57">
        <v>432</v>
      </c>
      <c r="H33" s="58">
        <v>6854376</v>
      </c>
      <c r="I33" s="62">
        <f t="shared" si="0"/>
        <v>15866.611111111111</v>
      </c>
      <c r="J33" s="57">
        <v>34820</v>
      </c>
      <c r="K33" s="58">
        <v>6854376</v>
      </c>
      <c r="L33" s="62">
        <f t="shared" si="1"/>
        <v>196.85169442848937</v>
      </c>
      <c r="M33" s="29"/>
      <c r="N33" s="56">
        <v>30</v>
      </c>
      <c r="O33" s="57">
        <v>451</v>
      </c>
      <c r="P33" s="58">
        <v>7950354</v>
      </c>
      <c r="Q33" s="62">
        <f t="shared" si="2"/>
        <v>17628.27937915743</v>
      </c>
      <c r="R33" s="57">
        <v>41940</v>
      </c>
      <c r="S33" s="58">
        <v>7950354</v>
      </c>
      <c r="T33" s="62">
        <f t="shared" si="3"/>
        <v>189.56494992846925</v>
      </c>
      <c r="U33" s="63"/>
      <c r="V33" s="64"/>
      <c r="W33" s="64"/>
    </row>
    <row r="34" spans="1:23" s="4" customFormat="1" ht="27" customHeight="1">
      <c r="A34" s="16"/>
      <c r="B34" s="33" t="s">
        <v>212</v>
      </c>
      <c r="C34" s="34">
        <v>30</v>
      </c>
      <c r="D34" s="147" t="s">
        <v>67</v>
      </c>
      <c r="E34" s="77">
        <v>2</v>
      </c>
      <c r="F34" s="56">
        <v>40</v>
      </c>
      <c r="G34" s="57">
        <v>828</v>
      </c>
      <c r="H34" s="58">
        <v>6037000</v>
      </c>
      <c r="I34" s="62">
        <f t="shared" si="0"/>
        <v>7291.062801932367</v>
      </c>
      <c r="J34" s="57">
        <v>72846</v>
      </c>
      <c r="K34" s="58">
        <v>6037000</v>
      </c>
      <c r="L34" s="62">
        <f t="shared" si="1"/>
        <v>82.87345907805508</v>
      </c>
      <c r="M34" s="29"/>
      <c r="N34" s="56">
        <v>40</v>
      </c>
      <c r="O34" s="57">
        <v>843</v>
      </c>
      <c r="P34" s="58">
        <v>6011600</v>
      </c>
      <c r="Q34" s="62">
        <f t="shared" si="2"/>
        <v>7131.198102016608</v>
      </c>
      <c r="R34" s="57">
        <v>73940</v>
      </c>
      <c r="S34" s="58">
        <v>6011600</v>
      </c>
      <c r="T34" s="62">
        <f t="shared" si="3"/>
        <v>81.3037598052475</v>
      </c>
      <c r="U34" s="63"/>
      <c r="V34" s="64"/>
      <c r="W34" s="64"/>
    </row>
    <row r="35" spans="1:23" s="4" customFormat="1" ht="27" customHeight="1">
      <c r="A35" s="16"/>
      <c r="B35" s="33" t="s">
        <v>212</v>
      </c>
      <c r="C35" s="34">
        <v>31</v>
      </c>
      <c r="D35" s="147" t="s">
        <v>68</v>
      </c>
      <c r="E35" s="77">
        <v>2</v>
      </c>
      <c r="F35" s="56">
        <v>10</v>
      </c>
      <c r="G35" s="57">
        <v>148</v>
      </c>
      <c r="H35" s="58">
        <v>2365075</v>
      </c>
      <c r="I35" s="62">
        <f t="shared" si="0"/>
        <v>15980.236486486487</v>
      </c>
      <c r="J35" s="57">
        <v>9322</v>
      </c>
      <c r="K35" s="58">
        <v>2365075</v>
      </c>
      <c r="L35" s="62">
        <f t="shared" si="1"/>
        <v>253.70896803261104</v>
      </c>
      <c r="M35" s="29"/>
      <c r="N35" s="56">
        <v>10</v>
      </c>
      <c r="O35" s="57">
        <v>171</v>
      </c>
      <c r="P35" s="58">
        <v>2420460</v>
      </c>
      <c r="Q35" s="62">
        <f t="shared" si="2"/>
        <v>14154.736842105263</v>
      </c>
      <c r="R35" s="57">
        <v>9203</v>
      </c>
      <c r="S35" s="58">
        <v>2420460</v>
      </c>
      <c r="T35" s="62">
        <f t="shared" si="3"/>
        <v>263.00771487558404</v>
      </c>
      <c r="U35" s="63"/>
      <c r="V35" s="64"/>
      <c r="W35" s="64"/>
    </row>
    <row r="36" spans="1:23" s="4" customFormat="1" ht="27" customHeight="1">
      <c r="A36" s="16"/>
      <c r="B36" s="33" t="s">
        <v>212</v>
      </c>
      <c r="C36" s="34">
        <v>32</v>
      </c>
      <c r="D36" s="147" t="s">
        <v>69</v>
      </c>
      <c r="E36" s="77">
        <v>2</v>
      </c>
      <c r="F36" s="56">
        <v>20</v>
      </c>
      <c r="G36" s="57">
        <v>168</v>
      </c>
      <c r="H36" s="58">
        <v>1013939</v>
      </c>
      <c r="I36" s="62">
        <f t="shared" si="0"/>
        <v>6035.351190476191</v>
      </c>
      <c r="J36" s="57">
        <v>14983</v>
      </c>
      <c r="K36" s="58">
        <v>1013939</v>
      </c>
      <c r="L36" s="62">
        <f t="shared" si="1"/>
        <v>67.67262897951011</v>
      </c>
      <c r="M36" s="29"/>
      <c r="N36" s="56">
        <v>20</v>
      </c>
      <c r="O36" s="57">
        <v>158</v>
      </c>
      <c r="P36" s="58">
        <v>991264</v>
      </c>
      <c r="Q36" s="62">
        <f t="shared" si="2"/>
        <v>6273.822784810127</v>
      </c>
      <c r="R36" s="57">
        <v>14109</v>
      </c>
      <c r="S36" s="58">
        <v>991264</v>
      </c>
      <c r="T36" s="62">
        <f t="shared" si="3"/>
        <v>70.25756609256503</v>
      </c>
      <c r="U36" s="63"/>
      <c r="V36" s="64"/>
      <c r="W36" s="64"/>
    </row>
    <row r="37" spans="1:23" s="4" customFormat="1" ht="27" customHeight="1">
      <c r="A37" s="16"/>
      <c r="B37" s="33" t="s">
        <v>212</v>
      </c>
      <c r="C37" s="34">
        <v>33</v>
      </c>
      <c r="D37" s="147" t="s">
        <v>70</v>
      </c>
      <c r="E37" s="77">
        <v>2</v>
      </c>
      <c r="F37" s="56">
        <v>40</v>
      </c>
      <c r="G37" s="57">
        <v>391</v>
      </c>
      <c r="H37" s="58">
        <v>6059171</v>
      </c>
      <c r="I37" s="62">
        <f t="shared" si="0"/>
        <v>15496.601023017904</v>
      </c>
      <c r="J37" s="57">
        <v>25533.75</v>
      </c>
      <c r="K37" s="58">
        <v>6059171</v>
      </c>
      <c r="L37" s="62">
        <f t="shared" si="1"/>
        <v>237.30047486170264</v>
      </c>
      <c r="M37" s="29"/>
      <c r="N37" s="56">
        <v>40</v>
      </c>
      <c r="O37" s="57">
        <v>415</v>
      </c>
      <c r="P37" s="58">
        <v>6586303</v>
      </c>
      <c r="Q37" s="62">
        <f t="shared" si="2"/>
        <v>15870.609638554217</v>
      </c>
      <c r="R37" s="57">
        <v>21798</v>
      </c>
      <c r="S37" s="58">
        <v>6586303</v>
      </c>
      <c r="T37" s="62">
        <f t="shared" si="3"/>
        <v>302.15171116616204</v>
      </c>
      <c r="U37" s="63"/>
      <c r="V37" s="64"/>
      <c r="W37" s="64"/>
    </row>
    <row r="38" spans="1:23" s="4" customFormat="1" ht="27" customHeight="1">
      <c r="A38" s="16"/>
      <c r="B38" s="33" t="s">
        <v>212</v>
      </c>
      <c r="C38" s="34">
        <v>34</v>
      </c>
      <c r="D38" s="147" t="s">
        <v>71</v>
      </c>
      <c r="E38" s="77">
        <v>5</v>
      </c>
      <c r="F38" s="56">
        <v>30</v>
      </c>
      <c r="G38" s="57">
        <v>447</v>
      </c>
      <c r="H38" s="58">
        <v>3719550</v>
      </c>
      <c r="I38" s="62">
        <f t="shared" si="0"/>
        <v>8321.140939597315</v>
      </c>
      <c r="J38" s="57">
        <v>27930</v>
      </c>
      <c r="K38" s="58">
        <v>3719550</v>
      </c>
      <c r="L38" s="62">
        <f t="shared" si="1"/>
        <v>133.17400644468313</v>
      </c>
      <c r="M38" s="29"/>
      <c r="N38" s="56">
        <v>30</v>
      </c>
      <c r="O38" s="57">
        <v>509</v>
      </c>
      <c r="P38" s="58">
        <v>4486720</v>
      </c>
      <c r="Q38" s="62">
        <f t="shared" si="2"/>
        <v>8814.774066797643</v>
      </c>
      <c r="R38" s="57">
        <v>32189</v>
      </c>
      <c r="S38" s="58">
        <v>4486720</v>
      </c>
      <c r="T38" s="62">
        <f t="shared" si="3"/>
        <v>139.38674702538134</v>
      </c>
      <c r="U38" s="63"/>
      <c r="V38" s="64"/>
      <c r="W38" s="64"/>
    </row>
    <row r="39" spans="1:23" s="4" customFormat="1" ht="27" customHeight="1">
      <c r="A39" s="16"/>
      <c r="B39" s="33" t="s">
        <v>212</v>
      </c>
      <c r="C39" s="34">
        <v>35</v>
      </c>
      <c r="D39" s="147" t="s">
        <v>72</v>
      </c>
      <c r="E39" s="77">
        <v>5</v>
      </c>
      <c r="F39" s="56">
        <v>28</v>
      </c>
      <c r="G39" s="57">
        <v>304</v>
      </c>
      <c r="H39" s="58">
        <v>4887997</v>
      </c>
      <c r="I39" s="62">
        <f t="shared" si="0"/>
        <v>16078.9375</v>
      </c>
      <c r="J39" s="57">
        <v>28340</v>
      </c>
      <c r="K39" s="58">
        <v>4887997</v>
      </c>
      <c r="L39" s="62">
        <f t="shared" si="1"/>
        <v>172.47695836273817</v>
      </c>
      <c r="M39" s="29"/>
      <c r="N39" s="56">
        <v>28</v>
      </c>
      <c r="O39" s="57">
        <v>331</v>
      </c>
      <c r="P39" s="58">
        <v>6627450</v>
      </c>
      <c r="Q39" s="62">
        <f t="shared" si="2"/>
        <v>20022.50755287009</v>
      </c>
      <c r="R39" s="57">
        <v>30265</v>
      </c>
      <c r="S39" s="58">
        <v>6627450</v>
      </c>
      <c r="T39" s="62">
        <f t="shared" si="3"/>
        <v>218.98067074178093</v>
      </c>
      <c r="U39" s="63"/>
      <c r="V39" s="64"/>
      <c r="W39" s="64"/>
    </row>
    <row r="40" spans="1:23" s="4" customFormat="1" ht="27" customHeight="1">
      <c r="A40" s="16"/>
      <c r="B40" s="33" t="s">
        <v>212</v>
      </c>
      <c r="C40" s="34">
        <v>36</v>
      </c>
      <c r="D40" s="147" t="s">
        <v>73</v>
      </c>
      <c r="E40" s="77">
        <v>2</v>
      </c>
      <c r="F40" s="56">
        <v>60</v>
      </c>
      <c r="G40" s="57">
        <v>732</v>
      </c>
      <c r="H40" s="58">
        <v>9942494</v>
      </c>
      <c r="I40" s="62">
        <f t="shared" si="0"/>
        <v>13582.642076502732</v>
      </c>
      <c r="J40" s="57">
        <v>73466.25</v>
      </c>
      <c r="K40" s="58">
        <v>9942494</v>
      </c>
      <c r="L40" s="62">
        <f t="shared" si="1"/>
        <v>135.33417045241862</v>
      </c>
      <c r="M40" s="29"/>
      <c r="N40" s="56">
        <v>60</v>
      </c>
      <c r="O40" s="57">
        <v>853</v>
      </c>
      <c r="P40" s="58">
        <v>12580859</v>
      </c>
      <c r="Q40" s="62">
        <f t="shared" si="2"/>
        <v>14748.955451348183</v>
      </c>
      <c r="R40" s="57">
        <v>81489</v>
      </c>
      <c r="S40" s="58">
        <v>12580859</v>
      </c>
      <c r="T40" s="62">
        <f t="shared" si="3"/>
        <v>154.3872056351164</v>
      </c>
      <c r="U40" s="63"/>
      <c r="V40" s="64"/>
      <c r="W40" s="64"/>
    </row>
    <row r="41" spans="1:23" s="4" customFormat="1" ht="27" customHeight="1">
      <c r="A41" s="16"/>
      <c r="B41" s="33" t="s">
        <v>212</v>
      </c>
      <c r="C41" s="34">
        <v>37</v>
      </c>
      <c r="D41" s="147" t="s">
        <v>74</v>
      </c>
      <c r="E41" s="77">
        <v>4</v>
      </c>
      <c r="F41" s="56">
        <v>12</v>
      </c>
      <c r="G41" s="57">
        <v>182</v>
      </c>
      <c r="H41" s="58">
        <v>3750740</v>
      </c>
      <c r="I41" s="62">
        <f t="shared" si="0"/>
        <v>20608.46153846154</v>
      </c>
      <c r="J41" s="57">
        <v>17495</v>
      </c>
      <c r="K41" s="58">
        <v>3750740</v>
      </c>
      <c r="L41" s="62">
        <f t="shared" si="1"/>
        <v>214.38925407259217</v>
      </c>
      <c r="M41" s="29"/>
      <c r="N41" s="56">
        <v>20</v>
      </c>
      <c r="O41" s="57">
        <v>194</v>
      </c>
      <c r="P41" s="58">
        <v>3618185</v>
      </c>
      <c r="Q41" s="62">
        <f t="shared" si="2"/>
        <v>18650.438144329895</v>
      </c>
      <c r="R41" s="57">
        <v>18075</v>
      </c>
      <c r="S41" s="58">
        <v>3618185</v>
      </c>
      <c r="T41" s="62">
        <f t="shared" si="3"/>
        <v>200.1762102351314</v>
      </c>
      <c r="U41" s="63"/>
      <c r="V41" s="64"/>
      <c r="W41" s="64"/>
    </row>
    <row r="42" spans="1:23" s="4" customFormat="1" ht="27" customHeight="1">
      <c r="A42" s="16"/>
      <c r="B42" s="33" t="s">
        <v>212</v>
      </c>
      <c r="C42" s="34">
        <v>38</v>
      </c>
      <c r="D42" s="147" t="s">
        <v>75</v>
      </c>
      <c r="E42" s="77">
        <v>1</v>
      </c>
      <c r="F42" s="56">
        <v>50</v>
      </c>
      <c r="G42" s="57">
        <v>475</v>
      </c>
      <c r="H42" s="58">
        <v>5696040</v>
      </c>
      <c r="I42" s="62">
        <f t="shared" si="0"/>
        <v>11991.663157894736</v>
      </c>
      <c r="J42" s="57">
        <v>37804</v>
      </c>
      <c r="K42" s="58">
        <v>5696040</v>
      </c>
      <c r="L42" s="62">
        <f t="shared" si="1"/>
        <v>150.67294466194053</v>
      </c>
      <c r="M42" s="29"/>
      <c r="N42" s="56">
        <v>50</v>
      </c>
      <c r="O42" s="57">
        <v>485</v>
      </c>
      <c r="P42" s="58">
        <v>5693890</v>
      </c>
      <c r="Q42" s="62">
        <f t="shared" si="2"/>
        <v>11739.9793814433</v>
      </c>
      <c r="R42" s="57">
        <v>37752</v>
      </c>
      <c r="S42" s="58">
        <v>5693890</v>
      </c>
      <c r="T42" s="62">
        <f t="shared" si="3"/>
        <v>150.82353252807798</v>
      </c>
      <c r="U42" s="63"/>
      <c r="V42" s="64"/>
      <c r="W42" s="64"/>
    </row>
    <row r="43" spans="1:23" s="4" customFormat="1" ht="27" customHeight="1">
      <c r="A43" s="16"/>
      <c r="B43" s="33" t="s">
        <v>212</v>
      </c>
      <c r="C43" s="34">
        <v>39</v>
      </c>
      <c r="D43" s="147" t="s">
        <v>76</v>
      </c>
      <c r="E43" s="77">
        <v>2</v>
      </c>
      <c r="F43" s="56">
        <v>40</v>
      </c>
      <c r="G43" s="57">
        <v>517</v>
      </c>
      <c r="H43" s="58">
        <v>13465117</v>
      </c>
      <c r="I43" s="62">
        <f t="shared" si="0"/>
        <v>26044.713733075434</v>
      </c>
      <c r="J43" s="57">
        <v>30337</v>
      </c>
      <c r="K43" s="58">
        <v>13465117</v>
      </c>
      <c r="L43" s="62">
        <f t="shared" si="1"/>
        <v>443.8513036885651</v>
      </c>
      <c r="M43" s="29"/>
      <c r="N43" s="56">
        <v>40</v>
      </c>
      <c r="O43" s="57">
        <v>449</v>
      </c>
      <c r="P43" s="58">
        <v>9834183</v>
      </c>
      <c r="Q43" s="62">
        <f t="shared" si="2"/>
        <v>21902.41202672606</v>
      </c>
      <c r="R43" s="57">
        <v>27336</v>
      </c>
      <c r="S43" s="58">
        <v>9834183</v>
      </c>
      <c r="T43" s="62">
        <f t="shared" si="3"/>
        <v>359.75208516242316</v>
      </c>
      <c r="U43" s="63"/>
      <c r="V43" s="64"/>
      <c r="W43" s="64"/>
    </row>
    <row r="44" spans="1:23" s="4" customFormat="1" ht="27" customHeight="1">
      <c r="A44" s="16"/>
      <c r="B44" s="33" t="s">
        <v>212</v>
      </c>
      <c r="C44" s="34">
        <v>40</v>
      </c>
      <c r="D44" s="147" t="s">
        <v>77</v>
      </c>
      <c r="E44" s="77">
        <v>2</v>
      </c>
      <c r="F44" s="56">
        <v>12</v>
      </c>
      <c r="G44" s="57">
        <v>144</v>
      </c>
      <c r="H44" s="58">
        <v>1608277</v>
      </c>
      <c r="I44" s="62">
        <f t="shared" si="0"/>
        <v>11168.590277777777</v>
      </c>
      <c r="J44" s="57">
        <v>18144</v>
      </c>
      <c r="K44" s="58">
        <v>1608277</v>
      </c>
      <c r="L44" s="62">
        <f t="shared" si="1"/>
        <v>88.63960537918871</v>
      </c>
      <c r="M44" s="29"/>
      <c r="N44" s="56">
        <v>15</v>
      </c>
      <c r="O44" s="57">
        <v>140</v>
      </c>
      <c r="P44" s="58">
        <v>1626401</v>
      </c>
      <c r="Q44" s="62">
        <f t="shared" si="2"/>
        <v>11617.15</v>
      </c>
      <c r="R44" s="57">
        <v>17640</v>
      </c>
      <c r="S44" s="58">
        <v>1626401</v>
      </c>
      <c r="T44" s="62">
        <f t="shared" si="3"/>
        <v>92.19960317460317</v>
      </c>
      <c r="U44" s="63"/>
      <c r="V44" s="64"/>
      <c r="W44" s="64"/>
    </row>
    <row r="45" spans="1:23" s="4" customFormat="1" ht="27" customHeight="1">
      <c r="A45" s="16"/>
      <c r="B45" s="33" t="s">
        <v>212</v>
      </c>
      <c r="C45" s="34">
        <v>41</v>
      </c>
      <c r="D45" s="147" t="s">
        <v>78</v>
      </c>
      <c r="E45" s="77">
        <v>1</v>
      </c>
      <c r="F45" s="56">
        <v>30</v>
      </c>
      <c r="G45" s="57">
        <v>321</v>
      </c>
      <c r="H45" s="58">
        <v>4382412</v>
      </c>
      <c r="I45" s="62">
        <f t="shared" si="0"/>
        <v>13652.373831775702</v>
      </c>
      <c r="J45" s="57">
        <v>27210</v>
      </c>
      <c r="K45" s="58">
        <v>4382412</v>
      </c>
      <c r="L45" s="62">
        <f t="shared" si="1"/>
        <v>161.05887541345095</v>
      </c>
      <c r="M45" s="29"/>
      <c r="N45" s="56">
        <v>30</v>
      </c>
      <c r="O45" s="57">
        <v>317</v>
      </c>
      <c r="P45" s="58">
        <v>5043200</v>
      </c>
      <c r="Q45" s="62">
        <f t="shared" si="2"/>
        <v>15909.148264984227</v>
      </c>
      <c r="R45" s="57">
        <v>27050</v>
      </c>
      <c r="S45" s="58">
        <v>5043200</v>
      </c>
      <c r="T45" s="62">
        <f t="shared" si="3"/>
        <v>186.43992606284658</v>
      </c>
      <c r="U45" s="63"/>
      <c r="V45" s="64"/>
      <c r="W45" s="64"/>
    </row>
    <row r="46" spans="1:23" s="4" customFormat="1" ht="27" customHeight="1">
      <c r="A46" s="16"/>
      <c r="B46" s="33" t="s">
        <v>212</v>
      </c>
      <c r="C46" s="34">
        <v>42</v>
      </c>
      <c r="D46" s="147" t="s">
        <v>79</v>
      </c>
      <c r="E46" s="77">
        <v>5</v>
      </c>
      <c r="F46" s="56">
        <v>20</v>
      </c>
      <c r="G46" s="57">
        <v>411</v>
      </c>
      <c r="H46" s="58">
        <v>2376956</v>
      </c>
      <c r="I46" s="62">
        <f t="shared" si="0"/>
        <v>5783.347931873479</v>
      </c>
      <c r="J46" s="57">
        <v>11588</v>
      </c>
      <c r="K46" s="58">
        <v>2376956</v>
      </c>
      <c r="L46" s="62">
        <f t="shared" si="1"/>
        <v>205.12219537452538</v>
      </c>
      <c r="M46" s="29"/>
      <c r="N46" s="56">
        <v>14</v>
      </c>
      <c r="O46" s="57">
        <v>344</v>
      </c>
      <c r="P46" s="58">
        <v>2630844</v>
      </c>
      <c r="Q46" s="62">
        <f t="shared" si="2"/>
        <v>7647.802325581395</v>
      </c>
      <c r="R46" s="57">
        <v>9159</v>
      </c>
      <c r="S46" s="58">
        <v>2630844</v>
      </c>
      <c r="T46" s="62">
        <f t="shared" si="3"/>
        <v>287.2414018997707</v>
      </c>
      <c r="U46" s="63"/>
      <c r="V46" s="64"/>
      <c r="W46" s="64"/>
    </row>
    <row r="47" spans="1:23" s="4" customFormat="1" ht="27" customHeight="1">
      <c r="A47" s="16"/>
      <c r="B47" s="33" t="s">
        <v>212</v>
      </c>
      <c r="C47" s="34">
        <v>43</v>
      </c>
      <c r="D47" s="147" t="s">
        <v>274</v>
      </c>
      <c r="E47" s="77">
        <v>2</v>
      </c>
      <c r="F47" s="56">
        <v>38</v>
      </c>
      <c r="G47" s="57">
        <v>527</v>
      </c>
      <c r="H47" s="58">
        <v>7641296</v>
      </c>
      <c r="I47" s="62">
        <f t="shared" si="0"/>
        <v>14499.612903225807</v>
      </c>
      <c r="J47" s="57">
        <v>46095</v>
      </c>
      <c r="K47" s="58">
        <v>7641296</v>
      </c>
      <c r="L47" s="62">
        <f t="shared" si="1"/>
        <v>165.77277361969846</v>
      </c>
      <c r="M47" s="29"/>
      <c r="N47" s="56">
        <v>40</v>
      </c>
      <c r="O47" s="57">
        <v>520</v>
      </c>
      <c r="P47" s="58">
        <v>8818160</v>
      </c>
      <c r="Q47" s="62">
        <f t="shared" si="2"/>
        <v>16958</v>
      </c>
      <c r="R47" s="57">
        <v>48400</v>
      </c>
      <c r="S47" s="58">
        <v>8818160</v>
      </c>
      <c r="T47" s="62">
        <f t="shared" si="3"/>
        <v>182.19338842975208</v>
      </c>
      <c r="U47" s="63"/>
      <c r="V47" s="64"/>
      <c r="W47" s="64"/>
    </row>
    <row r="48" spans="1:23" s="4" customFormat="1" ht="27" customHeight="1">
      <c r="A48" s="16"/>
      <c r="B48" s="33" t="s">
        <v>212</v>
      </c>
      <c r="C48" s="34">
        <v>44</v>
      </c>
      <c r="D48" s="147" t="s">
        <v>80</v>
      </c>
      <c r="E48" s="77">
        <v>5</v>
      </c>
      <c r="F48" s="56">
        <v>20</v>
      </c>
      <c r="G48" s="57">
        <v>343</v>
      </c>
      <c r="H48" s="58">
        <v>7587930</v>
      </c>
      <c r="I48" s="62">
        <f t="shared" si="0"/>
        <v>22122.244897959183</v>
      </c>
      <c r="J48" s="57">
        <v>20647</v>
      </c>
      <c r="K48" s="58">
        <v>7587930</v>
      </c>
      <c r="L48" s="62">
        <f t="shared" si="1"/>
        <v>367.5076282268611</v>
      </c>
      <c r="M48" s="29"/>
      <c r="N48" s="56">
        <v>20</v>
      </c>
      <c r="O48" s="57">
        <v>370</v>
      </c>
      <c r="P48" s="58">
        <v>9272079</v>
      </c>
      <c r="Q48" s="62">
        <f t="shared" si="2"/>
        <v>25059.672972972974</v>
      </c>
      <c r="R48" s="57">
        <v>24997</v>
      </c>
      <c r="S48" s="58">
        <v>9272079</v>
      </c>
      <c r="T48" s="62">
        <f t="shared" si="3"/>
        <v>370.9276713205585</v>
      </c>
      <c r="U48" s="63"/>
      <c r="V48" s="64"/>
      <c r="W48" s="64"/>
    </row>
    <row r="49" spans="1:23" s="4" customFormat="1" ht="27" customHeight="1">
      <c r="A49" s="16"/>
      <c r="B49" s="33" t="s">
        <v>212</v>
      </c>
      <c r="C49" s="34">
        <v>45</v>
      </c>
      <c r="D49" s="147" t="s">
        <v>81</v>
      </c>
      <c r="E49" s="77">
        <v>2</v>
      </c>
      <c r="F49" s="56">
        <v>10</v>
      </c>
      <c r="G49" s="57">
        <v>144</v>
      </c>
      <c r="H49" s="58">
        <v>792742</v>
      </c>
      <c r="I49" s="62">
        <f t="shared" si="0"/>
        <v>5505.152777777777</v>
      </c>
      <c r="J49" s="57">
        <v>15525</v>
      </c>
      <c r="K49" s="58">
        <v>792742</v>
      </c>
      <c r="L49" s="62">
        <f t="shared" si="1"/>
        <v>51.06228663446055</v>
      </c>
      <c r="M49" s="29"/>
      <c r="N49" s="56"/>
      <c r="O49" s="57"/>
      <c r="P49" s="58"/>
      <c r="Q49" s="62">
        <f t="shared" si="2"/>
        <v>0</v>
      </c>
      <c r="R49" s="57"/>
      <c r="S49" s="58"/>
      <c r="T49" s="62">
        <f t="shared" si="3"/>
        <v>0</v>
      </c>
      <c r="U49" s="63"/>
      <c r="V49" s="65" t="s">
        <v>189</v>
      </c>
      <c r="W49" s="65" t="s">
        <v>265</v>
      </c>
    </row>
    <row r="50" spans="1:23" s="4" customFormat="1" ht="27" customHeight="1">
      <c r="A50" s="16"/>
      <c r="B50" s="33" t="s">
        <v>212</v>
      </c>
      <c r="C50" s="34">
        <v>46</v>
      </c>
      <c r="D50" s="147" t="s">
        <v>82</v>
      </c>
      <c r="E50" s="77">
        <v>5</v>
      </c>
      <c r="F50" s="56">
        <v>20</v>
      </c>
      <c r="G50" s="57">
        <v>218</v>
      </c>
      <c r="H50" s="58">
        <v>4204194</v>
      </c>
      <c r="I50" s="62">
        <f t="shared" si="0"/>
        <v>19285.29357798165</v>
      </c>
      <c r="J50" s="57">
        <v>15123</v>
      </c>
      <c r="K50" s="58">
        <v>4204194</v>
      </c>
      <c r="L50" s="62">
        <f t="shared" si="1"/>
        <v>278</v>
      </c>
      <c r="M50" s="29"/>
      <c r="N50" s="56">
        <v>20</v>
      </c>
      <c r="O50" s="57">
        <v>202</v>
      </c>
      <c r="P50" s="58">
        <v>3349331</v>
      </c>
      <c r="Q50" s="62">
        <f t="shared" si="2"/>
        <v>16580.846534653465</v>
      </c>
      <c r="R50" s="57">
        <v>14548</v>
      </c>
      <c r="S50" s="58">
        <v>3349331</v>
      </c>
      <c r="T50" s="62">
        <f t="shared" si="3"/>
        <v>230.22621666208414</v>
      </c>
      <c r="U50" s="63"/>
      <c r="V50" s="64"/>
      <c r="W50" s="64"/>
    </row>
    <row r="51" spans="1:23" s="4" customFormat="1" ht="27" customHeight="1">
      <c r="A51" s="16"/>
      <c r="B51" s="33" t="s">
        <v>212</v>
      </c>
      <c r="C51" s="34">
        <v>47</v>
      </c>
      <c r="D51" s="148" t="s">
        <v>83</v>
      </c>
      <c r="E51" s="77">
        <v>5</v>
      </c>
      <c r="F51" s="56">
        <v>20</v>
      </c>
      <c r="G51" s="57">
        <v>182</v>
      </c>
      <c r="H51" s="58">
        <v>1152660</v>
      </c>
      <c r="I51" s="62">
        <f t="shared" si="0"/>
        <v>6333.2967032967035</v>
      </c>
      <c r="J51" s="57">
        <v>9928.5</v>
      </c>
      <c r="K51" s="58">
        <v>1152660</v>
      </c>
      <c r="L51" s="62">
        <f t="shared" si="1"/>
        <v>116.09608702220879</v>
      </c>
      <c r="M51" s="29"/>
      <c r="N51" s="56">
        <v>20</v>
      </c>
      <c r="O51" s="57">
        <v>159</v>
      </c>
      <c r="P51" s="58">
        <v>1484400</v>
      </c>
      <c r="Q51" s="62">
        <f t="shared" si="2"/>
        <v>9335.849056603774</v>
      </c>
      <c r="R51" s="57">
        <v>9627</v>
      </c>
      <c r="S51" s="58">
        <v>1484400</v>
      </c>
      <c r="T51" s="62">
        <f t="shared" si="3"/>
        <v>154.191336865067</v>
      </c>
      <c r="U51" s="63"/>
      <c r="V51" s="64"/>
      <c r="W51" s="64"/>
    </row>
    <row r="52" spans="1:23" s="4" customFormat="1" ht="27" customHeight="1">
      <c r="A52" s="16"/>
      <c r="B52" s="33" t="s">
        <v>212</v>
      </c>
      <c r="C52" s="34">
        <v>48</v>
      </c>
      <c r="D52" s="148" t="s">
        <v>84</v>
      </c>
      <c r="E52" s="77">
        <v>5</v>
      </c>
      <c r="F52" s="56">
        <v>20</v>
      </c>
      <c r="G52" s="57">
        <v>167</v>
      </c>
      <c r="H52" s="58">
        <v>1504724</v>
      </c>
      <c r="I52" s="62">
        <f t="shared" si="0"/>
        <v>9010.323353293414</v>
      </c>
      <c r="J52" s="57">
        <v>14587</v>
      </c>
      <c r="K52" s="58">
        <v>1504724</v>
      </c>
      <c r="L52" s="62">
        <f t="shared" si="1"/>
        <v>103.15513813669706</v>
      </c>
      <c r="M52" s="29"/>
      <c r="N52" s="56">
        <v>20</v>
      </c>
      <c r="O52" s="57">
        <v>150</v>
      </c>
      <c r="P52" s="58">
        <v>1432922</v>
      </c>
      <c r="Q52" s="62">
        <f t="shared" si="2"/>
        <v>9552.813333333334</v>
      </c>
      <c r="R52" s="57">
        <v>14096</v>
      </c>
      <c r="S52" s="58">
        <v>1432922</v>
      </c>
      <c r="T52" s="62">
        <f t="shared" si="3"/>
        <v>101.6545119182747</v>
      </c>
      <c r="U52" s="63"/>
      <c r="V52" s="64"/>
      <c r="W52" s="64"/>
    </row>
    <row r="53" spans="1:23" s="4" customFormat="1" ht="27" customHeight="1">
      <c r="A53" s="16"/>
      <c r="B53" s="33" t="s">
        <v>212</v>
      </c>
      <c r="C53" s="34">
        <v>49</v>
      </c>
      <c r="D53" s="148" t="s">
        <v>85</v>
      </c>
      <c r="E53" s="77">
        <v>5</v>
      </c>
      <c r="F53" s="56">
        <v>20</v>
      </c>
      <c r="G53" s="57">
        <v>217</v>
      </c>
      <c r="H53" s="58">
        <v>1901335</v>
      </c>
      <c r="I53" s="62">
        <f t="shared" si="0"/>
        <v>8761.912442396313</v>
      </c>
      <c r="J53" s="57">
        <v>12870</v>
      </c>
      <c r="K53" s="58">
        <v>1901335</v>
      </c>
      <c r="L53" s="62">
        <f t="shared" si="1"/>
        <v>147.73387723387722</v>
      </c>
      <c r="M53" s="29"/>
      <c r="N53" s="56">
        <v>20</v>
      </c>
      <c r="O53" s="57">
        <v>216</v>
      </c>
      <c r="P53" s="58">
        <v>1972976</v>
      </c>
      <c r="Q53" s="62">
        <f t="shared" si="2"/>
        <v>9134.148148148148</v>
      </c>
      <c r="R53" s="57">
        <v>11426</v>
      </c>
      <c r="S53" s="58">
        <v>1972976</v>
      </c>
      <c r="T53" s="62">
        <f t="shared" si="3"/>
        <v>172.67425170663398</v>
      </c>
      <c r="U53" s="63"/>
      <c r="V53" s="64"/>
      <c r="W53" s="64"/>
    </row>
    <row r="54" spans="1:23" s="4" customFormat="1" ht="27" customHeight="1">
      <c r="A54" s="16"/>
      <c r="B54" s="33" t="s">
        <v>212</v>
      </c>
      <c r="C54" s="34">
        <v>50</v>
      </c>
      <c r="D54" s="148" t="s">
        <v>86</v>
      </c>
      <c r="E54" s="77">
        <v>1</v>
      </c>
      <c r="F54" s="56">
        <v>20</v>
      </c>
      <c r="G54" s="57">
        <v>142</v>
      </c>
      <c r="H54" s="58">
        <v>3952057</v>
      </c>
      <c r="I54" s="62">
        <f t="shared" si="0"/>
        <v>27831.38732394366</v>
      </c>
      <c r="J54" s="57">
        <v>13129.5</v>
      </c>
      <c r="K54" s="58">
        <v>3952057</v>
      </c>
      <c r="L54" s="62">
        <f t="shared" si="1"/>
        <v>301.00590273810883</v>
      </c>
      <c r="M54" s="29"/>
      <c r="N54" s="56">
        <v>20</v>
      </c>
      <c r="O54" s="57">
        <v>150</v>
      </c>
      <c r="P54" s="58">
        <v>3527465</v>
      </c>
      <c r="Q54" s="62">
        <f t="shared" si="2"/>
        <v>23516.433333333334</v>
      </c>
      <c r="R54" s="57">
        <v>15393</v>
      </c>
      <c r="S54" s="58">
        <v>3527465</v>
      </c>
      <c r="T54" s="62">
        <f t="shared" si="3"/>
        <v>229.1603326187228</v>
      </c>
      <c r="U54" s="63"/>
      <c r="V54" s="64"/>
      <c r="W54" s="64"/>
    </row>
    <row r="55" spans="1:23" s="4" customFormat="1" ht="27" customHeight="1">
      <c r="A55" s="16"/>
      <c r="B55" s="33" t="s">
        <v>212</v>
      </c>
      <c r="C55" s="34">
        <v>51</v>
      </c>
      <c r="D55" s="148" t="s">
        <v>64</v>
      </c>
      <c r="E55" s="77">
        <v>2</v>
      </c>
      <c r="F55" s="56">
        <v>30</v>
      </c>
      <c r="G55" s="57">
        <v>218</v>
      </c>
      <c r="H55" s="58">
        <v>3112000</v>
      </c>
      <c r="I55" s="62">
        <f t="shared" si="0"/>
        <v>14275.229357798165</v>
      </c>
      <c r="J55" s="57">
        <v>22895</v>
      </c>
      <c r="K55" s="58">
        <v>3112000</v>
      </c>
      <c r="L55" s="62">
        <f t="shared" si="1"/>
        <v>135.92487442673072</v>
      </c>
      <c r="M55" s="29"/>
      <c r="N55" s="56">
        <v>30</v>
      </c>
      <c r="O55" s="57">
        <v>202</v>
      </c>
      <c r="P55" s="58">
        <v>2546500</v>
      </c>
      <c r="Q55" s="62">
        <f t="shared" si="2"/>
        <v>12606.435643564357</v>
      </c>
      <c r="R55" s="57">
        <v>20196</v>
      </c>
      <c r="S55" s="58">
        <v>2546500</v>
      </c>
      <c r="T55" s="62">
        <f t="shared" si="3"/>
        <v>126.08932461873638</v>
      </c>
      <c r="U55" s="63"/>
      <c r="V55" s="64"/>
      <c r="W55" s="64"/>
    </row>
    <row r="56" spans="1:23" s="4" customFormat="1" ht="27" customHeight="1">
      <c r="A56" s="16"/>
      <c r="B56" s="33" t="s">
        <v>212</v>
      </c>
      <c r="C56" s="34">
        <v>52</v>
      </c>
      <c r="D56" s="148" t="s">
        <v>87</v>
      </c>
      <c r="E56" s="77">
        <v>2</v>
      </c>
      <c r="F56" s="56">
        <v>20</v>
      </c>
      <c r="G56" s="57">
        <v>179</v>
      </c>
      <c r="H56" s="58">
        <v>2039628</v>
      </c>
      <c r="I56" s="62">
        <f t="shared" si="0"/>
        <v>11394.569832402234</v>
      </c>
      <c r="J56" s="57">
        <v>12736</v>
      </c>
      <c r="K56" s="58">
        <v>2039628</v>
      </c>
      <c r="L56" s="62">
        <f t="shared" si="1"/>
        <v>160.14667085427135</v>
      </c>
      <c r="M56" s="29"/>
      <c r="N56" s="56">
        <v>20</v>
      </c>
      <c r="O56" s="57">
        <v>209</v>
      </c>
      <c r="P56" s="58">
        <v>1408963</v>
      </c>
      <c r="Q56" s="62">
        <f t="shared" si="2"/>
        <v>6741.44976076555</v>
      </c>
      <c r="R56" s="57">
        <v>14473.25</v>
      </c>
      <c r="S56" s="58">
        <v>1408963</v>
      </c>
      <c r="T56" s="62">
        <f t="shared" si="3"/>
        <v>97.34945502910541</v>
      </c>
      <c r="U56" s="63"/>
      <c r="V56" s="64"/>
      <c r="W56" s="64"/>
    </row>
    <row r="57" spans="1:23" s="4" customFormat="1" ht="27" customHeight="1">
      <c r="A57" s="16"/>
      <c r="B57" s="33" t="s">
        <v>212</v>
      </c>
      <c r="C57" s="34">
        <v>53</v>
      </c>
      <c r="D57" s="148" t="s">
        <v>88</v>
      </c>
      <c r="E57" s="77">
        <v>2</v>
      </c>
      <c r="F57" s="56">
        <v>10</v>
      </c>
      <c r="G57" s="57">
        <v>110</v>
      </c>
      <c r="H57" s="58">
        <v>970500</v>
      </c>
      <c r="I57" s="62">
        <f t="shared" si="0"/>
        <v>8822.727272727272</v>
      </c>
      <c r="J57" s="57">
        <v>10060</v>
      </c>
      <c r="K57" s="58">
        <v>970500</v>
      </c>
      <c r="L57" s="62">
        <f t="shared" si="1"/>
        <v>96.47117296222665</v>
      </c>
      <c r="M57" s="29"/>
      <c r="N57" s="56">
        <v>10</v>
      </c>
      <c r="O57" s="57">
        <v>108</v>
      </c>
      <c r="P57" s="58">
        <v>1011400</v>
      </c>
      <c r="Q57" s="62">
        <f t="shared" si="2"/>
        <v>9364.814814814816</v>
      </c>
      <c r="R57" s="57">
        <v>8474</v>
      </c>
      <c r="S57" s="58">
        <v>1011400</v>
      </c>
      <c r="T57" s="62">
        <f t="shared" si="3"/>
        <v>119.35331602548973</v>
      </c>
      <c r="U57" s="63"/>
      <c r="V57" s="64"/>
      <c r="W57" s="64"/>
    </row>
    <row r="58" spans="1:23" s="4" customFormat="1" ht="27" customHeight="1">
      <c r="A58" s="16"/>
      <c r="B58" s="33" t="s">
        <v>212</v>
      </c>
      <c r="C58" s="34">
        <v>54</v>
      </c>
      <c r="D58" s="148" t="s">
        <v>89</v>
      </c>
      <c r="E58" s="77">
        <v>5</v>
      </c>
      <c r="F58" s="56">
        <v>20</v>
      </c>
      <c r="G58" s="57">
        <v>275</v>
      </c>
      <c r="H58" s="58">
        <v>8660045</v>
      </c>
      <c r="I58" s="62">
        <f t="shared" si="0"/>
        <v>31491.072727272727</v>
      </c>
      <c r="J58" s="57">
        <v>28281</v>
      </c>
      <c r="K58" s="58">
        <v>8660045</v>
      </c>
      <c r="L58" s="62">
        <f t="shared" si="1"/>
        <v>306.2142427778367</v>
      </c>
      <c r="M58" s="29"/>
      <c r="N58" s="56">
        <v>20</v>
      </c>
      <c r="O58" s="57">
        <v>277</v>
      </c>
      <c r="P58" s="58">
        <v>8100397</v>
      </c>
      <c r="Q58" s="62">
        <f t="shared" si="2"/>
        <v>29243.310469314078</v>
      </c>
      <c r="R58" s="57">
        <v>27890</v>
      </c>
      <c r="S58" s="58">
        <v>8100397</v>
      </c>
      <c r="T58" s="62">
        <f t="shared" si="3"/>
        <v>290.4409107206884</v>
      </c>
      <c r="U58" s="63"/>
      <c r="V58" s="64"/>
      <c r="W58" s="64"/>
    </row>
    <row r="59" spans="1:23" s="4" customFormat="1" ht="27" customHeight="1">
      <c r="A59" s="16"/>
      <c r="B59" s="33" t="s">
        <v>212</v>
      </c>
      <c r="C59" s="34">
        <v>55</v>
      </c>
      <c r="D59" s="148" t="s">
        <v>275</v>
      </c>
      <c r="E59" s="77">
        <v>2</v>
      </c>
      <c r="F59" s="56">
        <v>14</v>
      </c>
      <c r="G59" s="57">
        <v>293</v>
      </c>
      <c r="H59" s="58">
        <v>2380718</v>
      </c>
      <c r="I59" s="62">
        <f t="shared" si="0"/>
        <v>8125.317406143345</v>
      </c>
      <c r="J59" s="57">
        <v>33610</v>
      </c>
      <c r="K59" s="58">
        <v>2380718</v>
      </c>
      <c r="L59" s="62">
        <f t="shared" si="1"/>
        <v>70.83362094614698</v>
      </c>
      <c r="M59" s="29"/>
      <c r="N59" s="56">
        <v>14</v>
      </c>
      <c r="O59" s="57">
        <v>326</v>
      </c>
      <c r="P59" s="58">
        <v>1480650</v>
      </c>
      <c r="Q59" s="62">
        <f t="shared" si="2"/>
        <v>4541.871165644172</v>
      </c>
      <c r="R59" s="57">
        <v>27200</v>
      </c>
      <c r="S59" s="58">
        <v>1480650</v>
      </c>
      <c r="T59" s="62">
        <f t="shared" si="3"/>
        <v>54.435661764705884</v>
      </c>
      <c r="U59" s="63"/>
      <c r="V59" s="64"/>
      <c r="W59" s="64"/>
    </row>
    <row r="60" spans="1:23" s="4" customFormat="1" ht="27" customHeight="1">
      <c r="A60" s="16"/>
      <c r="B60" s="33" t="s">
        <v>212</v>
      </c>
      <c r="C60" s="34">
        <v>56</v>
      </c>
      <c r="D60" s="148" t="s">
        <v>90</v>
      </c>
      <c r="E60" s="77">
        <v>2</v>
      </c>
      <c r="F60" s="56">
        <v>30</v>
      </c>
      <c r="G60" s="57">
        <v>390</v>
      </c>
      <c r="H60" s="58">
        <v>3134541</v>
      </c>
      <c r="I60" s="62">
        <f t="shared" si="0"/>
        <v>8037.284615384616</v>
      </c>
      <c r="J60" s="57">
        <v>41340.5</v>
      </c>
      <c r="K60" s="58">
        <v>3134541</v>
      </c>
      <c r="L60" s="62">
        <f t="shared" si="1"/>
        <v>75.82252270775632</v>
      </c>
      <c r="M60" s="29"/>
      <c r="N60" s="56">
        <v>30</v>
      </c>
      <c r="O60" s="57">
        <v>366</v>
      </c>
      <c r="P60" s="58">
        <v>1584257</v>
      </c>
      <c r="Q60" s="62">
        <f t="shared" si="2"/>
        <v>4328.571038251366</v>
      </c>
      <c r="R60" s="57">
        <v>36264</v>
      </c>
      <c r="S60" s="58">
        <v>1584257</v>
      </c>
      <c r="T60" s="62">
        <f t="shared" si="3"/>
        <v>43.6867692477388</v>
      </c>
      <c r="U60" s="63"/>
      <c r="V60" s="64"/>
      <c r="W60" s="64"/>
    </row>
    <row r="61" spans="1:23" s="4" customFormat="1" ht="27" customHeight="1">
      <c r="A61" s="16"/>
      <c r="B61" s="33" t="s">
        <v>212</v>
      </c>
      <c r="C61" s="34">
        <v>57</v>
      </c>
      <c r="D61" s="148" t="s">
        <v>91</v>
      </c>
      <c r="E61" s="77">
        <v>2</v>
      </c>
      <c r="F61" s="56">
        <v>20</v>
      </c>
      <c r="G61" s="57">
        <v>306</v>
      </c>
      <c r="H61" s="58">
        <v>1957854</v>
      </c>
      <c r="I61" s="62">
        <f t="shared" si="0"/>
        <v>6398.21568627451</v>
      </c>
      <c r="J61" s="57">
        <v>9377.5</v>
      </c>
      <c r="K61" s="58">
        <v>1957854</v>
      </c>
      <c r="L61" s="62">
        <f t="shared" si="1"/>
        <v>208.7820847773927</v>
      </c>
      <c r="M61" s="29"/>
      <c r="N61" s="56">
        <v>20</v>
      </c>
      <c r="O61" s="57">
        <v>309</v>
      </c>
      <c r="P61" s="58">
        <v>1986148</v>
      </c>
      <c r="Q61" s="62">
        <f t="shared" si="2"/>
        <v>6427.663430420712</v>
      </c>
      <c r="R61" s="57">
        <v>9833</v>
      </c>
      <c r="S61" s="58">
        <v>1986148</v>
      </c>
      <c r="T61" s="62">
        <f t="shared" si="3"/>
        <v>201.98799959320655</v>
      </c>
      <c r="U61" s="63"/>
      <c r="V61" s="64"/>
      <c r="W61" s="64"/>
    </row>
    <row r="62" spans="1:23" s="4" customFormat="1" ht="27" customHeight="1">
      <c r="A62" s="16"/>
      <c r="B62" s="33" t="s">
        <v>212</v>
      </c>
      <c r="C62" s="34">
        <v>58</v>
      </c>
      <c r="D62" s="148" t="s">
        <v>276</v>
      </c>
      <c r="E62" s="77">
        <v>5</v>
      </c>
      <c r="F62" s="56">
        <v>20</v>
      </c>
      <c r="G62" s="57">
        <v>312</v>
      </c>
      <c r="H62" s="58">
        <v>5287205</v>
      </c>
      <c r="I62" s="62">
        <f t="shared" si="0"/>
        <v>16946.16987179487</v>
      </c>
      <c r="J62" s="57">
        <v>21905.5</v>
      </c>
      <c r="K62" s="58">
        <v>5287205</v>
      </c>
      <c r="L62" s="62">
        <f t="shared" si="1"/>
        <v>241.36426924744927</v>
      </c>
      <c r="M62" s="29"/>
      <c r="N62" s="56">
        <v>20</v>
      </c>
      <c r="O62" s="57">
        <v>334</v>
      </c>
      <c r="P62" s="58">
        <v>5808343</v>
      </c>
      <c r="Q62" s="62">
        <f t="shared" si="2"/>
        <v>17390.24850299401</v>
      </c>
      <c r="R62" s="57">
        <v>20859.5</v>
      </c>
      <c r="S62" s="58">
        <v>5808343</v>
      </c>
      <c r="T62" s="62">
        <f t="shared" si="3"/>
        <v>278.4507298832666</v>
      </c>
      <c r="U62" s="63"/>
      <c r="V62" s="64"/>
      <c r="W62" s="64"/>
    </row>
    <row r="63" spans="1:23" s="4" customFormat="1" ht="27" customHeight="1">
      <c r="A63" s="16"/>
      <c r="B63" s="33" t="s">
        <v>212</v>
      </c>
      <c r="C63" s="34">
        <v>59</v>
      </c>
      <c r="D63" s="148" t="s">
        <v>277</v>
      </c>
      <c r="E63" s="77">
        <v>5</v>
      </c>
      <c r="F63" s="56">
        <v>30</v>
      </c>
      <c r="G63" s="57">
        <v>326</v>
      </c>
      <c r="H63" s="58">
        <v>2419210</v>
      </c>
      <c r="I63" s="62">
        <f t="shared" si="0"/>
        <v>7420.889570552147</v>
      </c>
      <c r="J63" s="57">
        <v>17842.1</v>
      </c>
      <c r="K63" s="58">
        <v>2419210</v>
      </c>
      <c r="L63" s="62">
        <f t="shared" si="1"/>
        <v>135.5899809999944</v>
      </c>
      <c r="M63" s="29"/>
      <c r="N63" s="56">
        <v>20</v>
      </c>
      <c r="O63" s="57">
        <v>331</v>
      </c>
      <c r="P63" s="58">
        <v>2248300</v>
      </c>
      <c r="Q63" s="62">
        <f t="shared" si="2"/>
        <v>6792.447129909366</v>
      </c>
      <c r="R63" s="57">
        <v>16503</v>
      </c>
      <c r="S63" s="58">
        <v>2248300</v>
      </c>
      <c r="T63" s="62">
        <f t="shared" si="3"/>
        <v>136.23583590862268</v>
      </c>
      <c r="U63" s="63"/>
      <c r="V63" s="64"/>
      <c r="W63" s="64"/>
    </row>
    <row r="64" spans="1:23" s="4" customFormat="1" ht="27" customHeight="1">
      <c r="A64" s="16"/>
      <c r="B64" s="33" t="s">
        <v>212</v>
      </c>
      <c r="C64" s="34">
        <v>60</v>
      </c>
      <c r="D64" s="148" t="s">
        <v>278</v>
      </c>
      <c r="E64" s="77">
        <v>5</v>
      </c>
      <c r="F64" s="56">
        <v>20</v>
      </c>
      <c r="G64" s="57">
        <v>212</v>
      </c>
      <c r="H64" s="58">
        <v>1203754</v>
      </c>
      <c r="I64" s="62">
        <f t="shared" si="0"/>
        <v>5678.084905660377</v>
      </c>
      <c r="J64" s="57">
        <v>11448</v>
      </c>
      <c r="K64" s="58">
        <v>1203754</v>
      </c>
      <c r="L64" s="62">
        <f t="shared" si="1"/>
        <v>105.14972047519217</v>
      </c>
      <c r="M64" s="29"/>
      <c r="N64" s="56">
        <v>20</v>
      </c>
      <c r="O64" s="57">
        <v>206</v>
      </c>
      <c r="P64" s="58">
        <v>866436</v>
      </c>
      <c r="Q64" s="62">
        <f t="shared" si="2"/>
        <v>4206</v>
      </c>
      <c r="R64" s="57">
        <v>8518</v>
      </c>
      <c r="S64" s="58">
        <v>866436</v>
      </c>
      <c r="T64" s="62">
        <f t="shared" si="3"/>
        <v>101.71824371918291</v>
      </c>
      <c r="U64" s="63"/>
      <c r="V64" s="64"/>
      <c r="W64" s="64"/>
    </row>
    <row r="65" spans="1:23" s="4" customFormat="1" ht="27" customHeight="1">
      <c r="A65" s="16"/>
      <c r="B65" s="33" t="s">
        <v>212</v>
      </c>
      <c r="C65" s="34">
        <v>61</v>
      </c>
      <c r="D65" s="148" t="s">
        <v>279</v>
      </c>
      <c r="E65" s="77">
        <v>5</v>
      </c>
      <c r="F65" s="56">
        <v>20</v>
      </c>
      <c r="G65" s="57">
        <v>234</v>
      </c>
      <c r="H65" s="58">
        <v>4142550</v>
      </c>
      <c r="I65" s="62">
        <f t="shared" si="0"/>
        <v>17703.20512820513</v>
      </c>
      <c r="J65" s="57">
        <v>24264</v>
      </c>
      <c r="K65" s="58">
        <v>4142550</v>
      </c>
      <c r="L65" s="62">
        <f t="shared" si="1"/>
        <v>170.7282393669634</v>
      </c>
      <c r="M65" s="29"/>
      <c r="N65" s="56">
        <v>20</v>
      </c>
      <c r="O65" s="57">
        <v>245</v>
      </c>
      <c r="P65" s="58">
        <v>4290391</v>
      </c>
      <c r="Q65" s="62">
        <f t="shared" si="2"/>
        <v>17511.8</v>
      </c>
      <c r="R65" s="57">
        <v>29451</v>
      </c>
      <c r="S65" s="58">
        <v>4290391</v>
      </c>
      <c r="T65" s="62">
        <f t="shared" si="3"/>
        <v>145.67895826966827</v>
      </c>
      <c r="U65" s="63"/>
      <c r="V65" s="64"/>
      <c r="W65" s="64"/>
    </row>
    <row r="66" spans="1:23" s="4" customFormat="1" ht="27" customHeight="1">
      <c r="A66" s="16"/>
      <c r="B66" s="33" t="s">
        <v>212</v>
      </c>
      <c r="C66" s="34">
        <v>62</v>
      </c>
      <c r="D66" s="148" t="s">
        <v>280</v>
      </c>
      <c r="E66" s="77">
        <v>5</v>
      </c>
      <c r="F66" s="56">
        <v>30</v>
      </c>
      <c r="G66" s="57">
        <v>240</v>
      </c>
      <c r="H66" s="58">
        <v>4060410</v>
      </c>
      <c r="I66" s="62">
        <f t="shared" si="0"/>
        <v>16918.375</v>
      </c>
      <c r="J66" s="57">
        <v>26631</v>
      </c>
      <c r="K66" s="58">
        <v>4060410</v>
      </c>
      <c r="L66" s="62">
        <f t="shared" si="1"/>
        <v>152.46930269235102</v>
      </c>
      <c r="M66" s="29"/>
      <c r="N66" s="56">
        <v>30</v>
      </c>
      <c r="O66" s="57">
        <v>238</v>
      </c>
      <c r="P66" s="58">
        <v>2554100</v>
      </c>
      <c r="Q66" s="62">
        <f t="shared" si="2"/>
        <v>10731.512605042017</v>
      </c>
      <c r="R66" s="57">
        <v>26537</v>
      </c>
      <c r="S66" s="58">
        <v>2554100</v>
      </c>
      <c r="T66" s="62">
        <f t="shared" si="3"/>
        <v>96.24674982100464</v>
      </c>
      <c r="U66" s="63"/>
      <c r="V66" s="64"/>
      <c r="W66" s="64"/>
    </row>
    <row r="67" spans="1:23" s="4" customFormat="1" ht="27" customHeight="1">
      <c r="A67" s="16"/>
      <c r="B67" s="33" t="s">
        <v>212</v>
      </c>
      <c r="C67" s="34">
        <v>63</v>
      </c>
      <c r="D67" s="148" t="s">
        <v>281</v>
      </c>
      <c r="E67" s="77">
        <v>6</v>
      </c>
      <c r="F67" s="56">
        <v>10</v>
      </c>
      <c r="G67" s="57">
        <v>101</v>
      </c>
      <c r="H67" s="58">
        <v>955892</v>
      </c>
      <c r="I67" s="62">
        <f t="shared" si="0"/>
        <v>9464.277227722772</v>
      </c>
      <c r="J67" s="57">
        <v>8288</v>
      </c>
      <c r="K67" s="58">
        <v>955892</v>
      </c>
      <c r="L67" s="62">
        <f t="shared" si="1"/>
        <v>115.33445945945945</v>
      </c>
      <c r="M67" s="29"/>
      <c r="N67" s="56">
        <v>10</v>
      </c>
      <c r="O67" s="57">
        <v>101</v>
      </c>
      <c r="P67" s="58">
        <v>886814</v>
      </c>
      <c r="Q67" s="62">
        <f t="shared" si="2"/>
        <v>8780.336633663366</v>
      </c>
      <c r="R67" s="57">
        <v>8346</v>
      </c>
      <c r="S67" s="58">
        <v>886814</v>
      </c>
      <c r="T67" s="62">
        <f t="shared" si="3"/>
        <v>106.2561706206566</v>
      </c>
      <c r="U67" s="63"/>
      <c r="V67" s="64"/>
      <c r="W67" s="64"/>
    </row>
    <row r="68" spans="1:23" s="4" customFormat="1" ht="27" customHeight="1">
      <c r="A68" s="16"/>
      <c r="B68" s="33" t="s">
        <v>212</v>
      </c>
      <c r="C68" s="34">
        <v>64</v>
      </c>
      <c r="D68" s="148" t="s">
        <v>92</v>
      </c>
      <c r="E68" s="77">
        <v>2</v>
      </c>
      <c r="F68" s="56">
        <v>25</v>
      </c>
      <c r="G68" s="57">
        <v>120</v>
      </c>
      <c r="H68" s="58">
        <v>1189000</v>
      </c>
      <c r="I68" s="62">
        <f aca="true" t="shared" si="4" ref="I68:I131">IF(AND(G68&gt;0,H68&gt;0),H68/G68,0)</f>
        <v>9908.333333333334</v>
      </c>
      <c r="J68" s="57">
        <v>16290</v>
      </c>
      <c r="K68" s="58">
        <v>1189000</v>
      </c>
      <c r="L68" s="62">
        <f aca="true" t="shared" si="5" ref="L68:L131">IF(AND(J68&gt;0,K68&gt;0),K68/J68,0)</f>
        <v>72.98956414978514</v>
      </c>
      <c r="M68" s="29"/>
      <c r="N68" s="56">
        <v>20</v>
      </c>
      <c r="O68" s="57">
        <v>108</v>
      </c>
      <c r="P68" s="58">
        <v>1220000</v>
      </c>
      <c r="Q68" s="62">
        <f aca="true" t="shared" si="6" ref="Q68:Q131">IF(AND(O68&gt;0,P68&gt;0),P68/O68,0)</f>
        <v>11296.296296296296</v>
      </c>
      <c r="R68" s="57">
        <v>11880</v>
      </c>
      <c r="S68" s="58">
        <v>1220000</v>
      </c>
      <c r="T68" s="62">
        <f aca="true" t="shared" si="7" ref="T68:T131">IF(AND(R68&gt;0,S68&gt;0),S68/R68,0)</f>
        <v>102.6936026936027</v>
      </c>
      <c r="U68" s="63"/>
      <c r="V68" s="64"/>
      <c r="W68" s="64"/>
    </row>
    <row r="69" spans="1:23" s="4" customFormat="1" ht="27" customHeight="1">
      <c r="A69" s="16"/>
      <c r="B69" s="33" t="s">
        <v>212</v>
      </c>
      <c r="C69" s="34">
        <v>65</v>
      </c>
      <c r="D69" s="148" t="s">
        <v>93</v>
      </c>
      <c r="E69" s="77">
        <v>2</v>
      </c>
      <c r="F69" s="56">
        <v>80</v>
      </c>
      <c r="G69" s="57">
        <v>947</v>
      </c>
      <c r="H69" s="58">
        <v>13973695</v>
      </c>
      <c r="I69" s="62">
        <f t="shared" si="4"/>
        <v>14755.749736008447</v>
      </c>
      <c r="J69" s="57">
        <v>81496</v>
      </c>
      <c r="K69" s="58">
        <v>13973695</v>
      </c>
      <c r="L69" s="62">
        <f t="shared" si="5"/>
        <v>171.46479581819966</v>
      </c>
      <c r="M69" s="29"/>
      <c r="N69" s="56">
        <v>80</v>
      </c>
      <c r="O69" s="57">
        <v>878</v>
      </c>
      <c r="P69" s="58">
        <v>11584827</v>
      </c>
      <c r="Q69" s="62">
        <f t="shared" si="6"/>
        <v>13194.563781321185</v>
      </c>
      <c r="R69" s="57">
        <v>74765</v>
      </c>
      <c r="S69" s="58">
        <v>11584827</v>
      </c>
      <c r="T69" s="62">
        <f t="shared" si="7"/>
        <v>154.94986959138635</v>
      </c>
      <c r="U69" s="63"/>
      <c r="V69" s="64"/>
      <c r="W69" s="64"/>
    </row>
    <row r="70" spans="1:23" s="4" customFormat="1" ht="27" customHeight="1">
      <c r="A70" s="16"/>
      <c r="B70" s="33" t="s">
        <v>212</v>
      </c>
      <c r="C70" s="34">
        <v>66</v>
      </c>
      <c r="D70" s="148" t="s">
        <v>282</v>
      </c>
      <c r="E70" s="77">
        <v>2</v>
      </c>
      <c r="F70" s="56">
        <v>40</v>
      </c>
      <c r="G70" s="57">
        <v>607</v>
      </c>
      <c r="H70" s="58">
        <v>7861975</v>
      </c>
      <c r="I70" s="62">
        <f t="shared" si="4"/>
        <v>12952.182866556837</v>
      </c>
      <c r="J70" s="57">
        <v>21381</v>
      </c>
      <c r="K70" s="58">
        <v>7861975</v>
      </c>
      <c r="L70" s="62">
        <f t="shared" si="5"/>
        <v>367.708479491137</v>
      </c>
      <c r="M70" s="29"/>
      <c r="N70" s="56">
        <v>40</v>
      </c>
      <c r="O70" s="57">
        <v>616</v>
      </c>
      <c r="P70" s="58">
        <v>8503755</v>
      </c>
      <c r="Q70" s="62">
        <f t="shared" si="6"/>
        <v>13804.797077922078</v>
      </c>
      <c r="R70" s="57">
        <v>21750</v>
      </c>
      <c r="S70" s="58">
        <v>8503755</v>
      </c>
      <c r="T70" s="62">
        <f t="shared" si="7"/>
        <v>390.9772413793103</v>
      </c>
      <c r="U70" s="63"/>
      <c r="V70" s="64"/>
      <c r="W70" s="64"/>
    </row>
    <row r="71" spans="1:23" s="4" customFormat="1" ht="27" customHeight="1">
      <c r="A71" s="16"/>
      <c r="B71" s="33" t="s">
        <v>212</v>
      </c>
      <c r="C71" s="34">
        <v>67</v>
      </c>
      <c r="D71" s="148" t="s">
        <v>283</v>
      </c>
      <c r="E71" s="77">
        <v>5</v>
      </c>
      <c r="F71" s="56">
        <v>20</v>
      </c>
      <c r="G71" s="57">
        <v>244</v>
      </c>
      <c r="H71" s="58">
        <v>3167543</v>
      </c>
      <c r="I71" s="62">
        <f t="shared" si="4"/>
        <v>12981.733606557376</v>
      </c>
      <c r="J71" s="57">
        <v>20244</v>
      </c>
      <c r="K71" s="58">
        <v>3167543</v>
      </c>
      <c r="L71" s="62">
        <f t="shared" si="5"/>
        <v>156.46823750246986</v>
      </c>
      <c r="M71" s="29"/>
      <c r="N71" s="56">
        <v>20</v>
      </c>
      <c r="O71" s="57">
        <v>236</v>
      </c>
      <c r="P71" s="58">
        <v>3349579</v>
      </c>
      <c r="Q71" s="62">
        <f t="shared" si="6"/>
        <v>14193.131355932202</v>
      </c>
      <c r="R71" s="57">
        <v>15916</v>
      </c>
      <c r="S71" s="58">
        <v>3349579</v>
      </c>
      <c r="T71" s="62">
        <f t="shared" si="7"/>
        <v>210.45356873586329</v>
      </c>
      <c r="U71" s="63"/>
      <c r="V71" s="64"/>
      <c r="W71" s="64"/>
    </row>
    <row r="72" spans="1:23" s="4" customFormat="1" ht="27" customHeight="1">
      <c r="A72" s="16"/>
      <c r="B72" s="33" t="s">
        <v>212</v>
      </c>
      <c r="C72" s="34">
        <v>68</v>
      </c>
      <c r="D72" s="148" t="s">
        <v>284</v>
      </c>
      <c r="E72" s="77">
        <v>5</v>
      </c>
      <c r="F72" s="56">
        <v>28</v>
      </c>
      <c r="G72" s="57">
        <v>328</v>
      </c>
      <c r="H72" s="58">
        <v>3862925</v>
      </c>
      <c r="I72" s="62">
        <f t="shared" si="4"/>
        <v>11777.210365853658</v>
      </c>
      <c r="J72" s="57">
        <v>26320</v>
      </c>
      <c r="K72" s="58">
        <v>3862925</v>
      </c>
      <c r="L72" s="62">
        <f t="shared" si="5"/>
        <v>146.76766717325228</v>
      </c>
      <c r="M72" s="29"/>
      <c r="N72" s="56">
        <v>28</v>
      </c>
      <c r="O72" s="57">
        <v>340</v>
      </c>
      <c r="P72" s="58">
        <v>4190075</v>
      </c>
      <c r="Q72" s="62">
        <f t="shared" si="6"/>
        <v>12323.75</v>
      </c>
      <c r="R72" s="57">
        <v>27033</v>
      </c>
      <c r="S72" s="58">
        <v>4190075</v>
      </c>
      <c r="T72" s="62">
        <f t="shared" si="7"/>
        <v>154.99852032700772</v>
      </c>
      <c r="U72" s="63"/>
      <c r="V72" s="64"/>
      <c r="W72" s="64"/>
    </row>
    <row r="73" spans="1:23" s="4" customFormat="1" ht="27" customHeight="1">
      <c r="A73" s="16"/>
      <c r="B73" s="33" t="s">
        <v>212</v>
      </c>
      <c r="C73" s="34">
        <v>69</v>
      </c>
      <c r="D73" s="148" t="s">
        <v>95</v>
      </c>
      <c r="E73" s="77">
        <v>2</v>
      </c>
      <c r="F73" s="56">
        <v>20</v>
      </c>
      <c r="G73" s="57">
        <v>448</v>
      </c>
      <c r="H73" s="58">
        <v>4767902</v>
      </c>
      <c r="I73" s="62">
        <f t="shared" si="4"/>
        <v>10642.638392857143</v>
      </c>
      <c r="J73" s="57">
        <v>27955</v>
      </c>
      <c r="K73" s="58">
        <v>4767902</v>
      </c>
      <c r="L73" s="62">
        <f t="shared" si="5"/>
        <v>170.55632266142013</v>
      </c>
      <c r="M73" s="29"/>
      <c r="N73" s="56">
        <v>20</v>
      </c>
      <c r="O73" s="57">
        <v>495</v>
      </c>
      <c r="P73" s="58">
        <v>4669212</v>
      </c>
      <c r="Q73" s="62">
        <f t="shared" si="6"/>
        <v>9432.751515151514</v>
      </c>
      <c r="R73" s="57">
        <v>26511</v>
      </c>
      <c r="S73" s="58">
        <v>4669212</v>
      </c>
      <c r="T73" s="62">
        <f t="shared" si="7"/>
        <v>176.12357134774246</v>
      </c>
      <c r="U73" s="63"/>
      <c r="V73" s="64"/>
      <c r="W73" s="64"/>
    </row>
    <row r="74" spans="1:23" s="4" customFormat="1" ht="27" customHeight="1">
      <c r="A74" s="16"/>
      <c r="B74" s="33" t="s">
        <v>212</v>
      </c>
      <c r="C74" s="34">
        <v>70</v>
      </c>
      <c r="D74" s="148" t="s">
        <v>96</v>
      </c>
      <c r="E74" s="77">
        <v>6</v>
      </c>
      <c r="F74" s="56">
        <v>35</v>
      </c>
      <c r="G74" s="57">
        <v>390</v>
      </c>
      <c r="H74" s="58">
        <v>3921439</v>
      </c>
      <c r="I74" s="62">
        <f t="shared" si="4"/>
        <v>10054.971794871795</v>
      </c>
      <c r="J74" s="57">
        <v>40693</v>
      </c>
      <c r="K74" s="58">
        <v>3921439</v>
      </c>
      <c r="L74" s="62">
        <f t="shared" si="5"/>
        <v>96.36642665814759</v>
      </c>
      <c r="M74" s="29"/>
      <c r="N74" s="56">
        <v>35</v>
      </c>
      <c r="O74" s="57">
        <v>376</v>
      </c>
      <c r="P74" s="58">
        <v>4141919</v>
      </c>
      <c r="Q74" s="62">
        <f t="shared" si="6"/>
        <v>11015.742021276596</v>
      </c>
      <c r="R74" s="57">
        <v>37401</v>
      </c>
      <c r="S74" s="58">
        <v>4141919</v>
      </c>
      <c r="T74" s="62">
        <f t="shared" si="7"/>
        <v>110.74353626908372</v>
      </c>
      <c r="U74" s="63"/>
      <c r="V74" s="64"/>
      <c r="W74" s="64"/>
    </row>
    <row r="75" spans="1:23" s="4" customFormat="1" ht="27" customHeight="1">
      <c r="A75" s="16"/>
      <c r="B75" s="33" t="s">
        <v>212</v>
      </c>
      <c r="C75" s="34">
        <v>71</v>
      </c>
      <c r="D75" s="148" t="s">
        <v>97</v>
      </c>
      <c r="E75" s="77">
        <v>2</v>
      </c>
      <c r="F75" s="56">
        <v>24</v>
      </c>
      <c r="G75" s="57">
        <v>262</v>
      </c>
      <c r="H75" s="58">
        <v>11108800</v>
      </c>
      <c r="I75" s="62">
        <f t="shared" si="4"/>
        <v>42400</v>
      </c>
      <c r="J75" s="57">
        <v>33408</v>
      </c>
      <c r="K75" s="58">
        <v>11108800</v>
      </c>
      <c r="L75" s="62">
        <f t="shared" si="5"/>
        <v>332.5191570881226</v>
      </c>
      <c r="M75" s="29"/>
      <c r="N75" s="56">
        <v>24</v>
      </c>
      <c r="O75" s="57">
        <v>279</v>
      </c>
      <c r="P75" s="58">
        <v>11857500</v>
      </c>
      <c r="Q75" s="62">
        <f t="shared" si="6"/>
        <v>42500</v>
      </c>
      <c r="R75" s="57">
        <v>34602</v>
      </c>
      <c r="S75" s="58">
        <v>11857500</v>
      </c>
      <c r="T75" s="62">
        <f t="shared" si="7"/>
        <v>342.6825039015086</v>
      </c>
      <c r="U75" s="63"/>
      <c r="V75" s="64"/>
      <c r="W75" s="64"/>
    </row>
    <row r="76" spans="1:23" s="4" customFormat="1" ht="27" customHeight="1">
      <c r="A76" s="16"/>
      <c r="B76" s="33" t="s">
        <v>212</v>
      </c>
      <c r="C76" s="34">
        <v>72</v>
      </c>
      <c r="D76" s="148" t="s">
        <v>285</v>
      </c>
      <c r="E76" s="77">
        <v>5</v>
      </c>
      <c r="F76" s="56">
        <v>20</v>
      </c>
      <c r="G76" s="57">
        <v>290</v>
      </c>
      <c r="H76" s="58">
        <v>1487672</v>
      </c>
      <c r="I76" s="62">
        <f t="shared" si="4"/>
        <v>5129.9034482758625</v>
      </c>
      <c r="J76" s="57">
        <v>17104</v>
      </c>
      <c r="K76" s="58">
        <v>1487672</v>
      </c>
      <c r="L76" s="62">
        <f t="shared" si="5"/>
        <v>86.97801683816651</v>
      </c>
      <c r="M76" s="29"/>
      <c r="N76" s="56">
        <v>20</v>
      </c>
      <c r="O76" s="57">
        <v>192</v>
      </c>
      <c r="P76" s="58">
        <v>701403</v>
      </c>
      <c r="Q76" s="62">
        <f t="shared" si="6"/>
        <v>3653.140625</v>
      </c>
      <c r="R76" s="57">
        <v>9830</v>
      </c>
      <c r="S76" s="58">
        <v>701403</v>
      </c>
      <c r="T76" s="62">
        <f t="shared" si="7"/>
        <v>71.35330620549338</v>
      </c>
      <c r="U76" s="63"/>
      <c r="V76" s="64"/>
      <c r="W76" s="64"/>
    </row>
    <row r="77" spans="1:23" s="4" customFormat="1" ht="27" customHeight="1">
      <c r="A77" s="16"/>
      <c r="B77" s="33" t="s">
        <v>212</v>
      </c>
      <c r="C77" s="34">
        <v>73</v>
      </c>
      <c r="D77" s="148" t="s">
        <v>98</v>
      </c>
      <c r="E77" s="77">
        <v>2</v>
      </c>
      <c r="F77" s="56">
        <v>20</v>
      </c>
      <c r="G77" s="57">
        <v>222</v>
      </c>
      <c r="H77" s="58">
        <v>3551564</v>
      </c>
      <c r="I77" s="62">
        <f t="shared" si="4"/>
        <v>15998.036036036036</v>
      </c>
      <c r="J77" s="57">
        <v>10344</v>
      </c>
      <c r="K77" s="58">
        <v>3551564</v>
      </c>
      <c r="L77" s="62">
        <f t="shared" si="5"/>
        <v>343.34532095901005</v>
      </c>
      <c r="M77" s="29"/>
      <c r="N77" s="56">
        <v>20</v>
      </c>
      <c r="O77" s="57">
        <v>241</v>
      </c>
      <c r="P77" s="58">
        <v>3519990</v>
      </c>
      <c r="Q77" s="62">
        <f t="shared" si="6"/>
        <v>14605.767634854772</v>
      </c>
      <c r="R77" s="57">
        <v>15396</v>
      </c>
      <c r="S77" s="58">
        <v>3519990</v>
      </c>
      <c r="T77" s="62">
        <f t="shared" si="7"/>
        <v>228.63016367887764</v>
      </c>
      <c r="U77" s="63"/>
      <c r="V77" s="64"/>
      <c r="W77" s="64"/>
    </row>
    <row r="78" spans="1:23" s="4" customFormat="1" ht="27" customHeight="1">
      <c r="A78" s="16"/>
      <c r="B78" s="33" t="s">
        <v>212</v>
      </c>
      <c r="C78" s="34">
        <v>74</v>
      </c>
      <c r="D78" s="148" t="s">
        <v>99</v>
      </c>
      <c r="E78" s="77">
        <v>2</v>
      </c>
      <c r="F78" s="56">
        <v>20</v>
      </c>
      <c r="G78" s="57">
        <v>384</v>
      </c>
      <c r="H78" s="58">
        <v>6951072</v>
      </c>
      <c r="I78" s="62">
        <f t="shared" si="4"/>
        <v>18101.75</v>
      </c>
      <c r="J78" s="57">
        <v>19396</v>
      </c>
      <c r="K78" s="58">
        <v>6951072</v>
      </c>
      <c r="L78" s="62">
        <f t="shared" si="5"/>
        <v>358.37657248917304</v>
      </c>
      <c r="M78" s="29"/>
      <c r="N78" s="56">
        <v>20</v>
      </c>
      <c r="O78" s="57">
        <v>374</v>
      </c>
      <c r="P78" s="58">
        <v>7590127</v>
      </c>
      <c r="Q78" s="62">
        <f t="shared" si="6"/>
        <v>20294.457219251337</v>
      </c>
      <c r="R78" s="57">
        <v>18471</v>
      </c>
      <c r="S78" s="58">
        <v>7590127</v>
      </c>
      <c r="T78" s="62">
        <f t="shared" si="7"/>
        <v>410.92128200963674</v>
      </c>
      <c r="U78" s="63"/>
      <c r="V78" s="64"/>
      <c r="W78" s="64"/>
    </row>
    <row r="79" spans="1:23" s="4" customFormat="1" ht="27" customHeight="1">
      <c r="A79" s="16"/>
      <c r="B79" s="33" t="s">
        <v>212</v>
      </c>
      <c r="C79" s="34">
        <v>75</v>
      </c>
      <c r="D79" s="148" t="s">
        <v>100</v>
      </c>
      <c r="E79" s="77">
        <v>2</v>
      </c>
      <c r="F79" s="56">
        <v>12</v>
      </c>
      <c r="G79" s="57">
        <v>214</v>
      </c>
      <c r="H79" s="58">
        <v>1407982</v>
      </c>
      <c r="I79" s="62">
        <f t="shared" si="4"/>
        <v>6579.355140186916</v>
      </c>
      <c r="J79" s="57">
        <v>13720</v>
      </c>
      <c r="K79" s="58">
        <v>1407982</v>
      </c>
      <c r="L79" s="62">
        <f t="shared" si="5"/>
        <v>102.62259475218659</v>
      </c>
      <c r="M79" s="29"/>
      <c r="N79" s="56">
        <v>12</v>
      </c>
      <c r="O79" s="57">
        <v>172</v>
      </c>
      <c r="P79" s="58">
        <v>1312396</v>
      </c>
      <c r="Q79" s="62">
        <f t="shared" si="6"/>
        <v>7630.209302325581</v>
      </c>
      <c r="R79" s="57">
        <v>11450</v>
      </c>
      <c r="S79" s="58">
        <v>1312396</v>
      </c>
      <c r="T79" s="62">
        <f t="shared" si="7"/>
        <v>114.61973799126638</v>
      </c>
      <c r="U79" s="63"/>
      <c r="V79" s="64"/>
      <c r="W79" s="64"/>
    </row>
    <row r="80" spans="1:23" s="4" customFormat="1" ht="27" customHeight="1">
      <c r="A80" s="16"/>
      <c r="B80" s="33" t="s">
        <v>212</v>
      </c>
      <c r="C80" s="34">
        <v>76</v>
      </c>
      <c r="D80" s="148" t="s">
        <v>286</v>
      </c>
      <c r="E80" s="77">
        <v>2</v>
      </c>
      <c r="F80" s="56">
        <v>60</v>
      </c>
      <c r="G80" s="57">
        <v>713</v>
      </c>
      <c r="H80" s="58">
        <v>15930266</v>
      </c>
      <c r="I80" s="62">
        <f t="shared" si="4"/>
        <v>22342.589060308554</v>
      </c>
      <c r="J80" s="57">
        <v>81478</v>
      </c>
      <c r="K80" s="58">
        <v>15930266</v>
      </c>
      <c r="L80" s="62">
        <f t="shared" si="5"/>
        <v>195.51616387245636</v>
      </c>
      <c r="M80" s="29"/>
      <c r="N80" s="56">
        <v>60</v>
      </c>
      <c r="O80" s="57">
        <v>830</v>
      </c>
      <c r="P80" s="58">
        <v>15757812</v>
      </c>
      <c r="Q80" s="62">
        <f t="shared" si="6"/>
        <v>18985.315662650602</v>
      </c>
      <c r="R80" s="57">
        <v>83440</v>
      </c>
      <c r="S80" s="58">
        <v>15757812</v>
      </c>
      <c r="T80" s="62">
        <f t="shared" si="7"/>
        <v>188.8520134228188</v>
      </c>
      <c r="U80" s="63"/>
      <c r="V80" s="64"/>
      <c r="W80" s="64"/>
    </row>
    <row r="81" spans="1:23" s="4" customFormat="1" ht="27" customHeight="1">
      <c r="A81" s="16"/>
      <c r="B81" s="33" t="s">
        <v>212</v>
      </c>
      <c r="C81" s="34">
        <v>77</v>
      </c>
      <c r="D81" s="148" t="s">
        <v>101</v>
      </c>
      <c r="E81" s="77">
        <v>2</v>
      </c>
      <c r="F81" s="56">
        <v>20</v>
      </c>
      <c r="G81" s="57">
        <v>308</v>
      </c>
      <c r="H81" s="58">
        <v>6607842</v>
      </c>
      <c r="I81" s="62">
        <f t="shared" si="4"/>
        <v>21454.032467532466</v>
      </c>
      <c r="J81" s="57">
        <v>32085.5</v>
      </c>
      <c r="K81" s="58">
        <v>6607842</v>
      </c>
      <c r="L81" s="62">
        <f t="shared" si="5"/>
        <v>205.9448037275405</v>
      </c>
      <c r="M81" s="29"/>
      <c r="N81" s="56">
        <v>20</v>
      </c>
      <c r="O81" s="57">
        <v>287</v>
      </c>
      <c r="P81" s="58">
        <v>7394956</v>
      </c>
      <c r="Q81" s="62">
        <f t="shared" si="6"/>
        <v>25766.397212543554</v>
      </c>
      <c r="R81" s="57">
        <v>28712</v>
      </c>
      <c r="S81" s="58">
        <v>7394956</v>
      </c>
      <c r="T81" s="62">
        <f t="shared" si="7"/>
        <v>257.55628308721094</v>
      </c>
      <c r="U81" s="63"/>
      <c r="V81" s="64"/>
      <c r="W81" s="64"/>
    </row>
    <row r="82" spans="1:23" s="4" customFormat="1" ht="27" customHeight="1">
      <c r="A82" s="16"/>
      <c r="B82" s="33" t="s">
        <v>212</v>
      </c>
      <c r="C82" s="34">
        <v>78</v>
      </c>
      <c r="D82" s="148" t="s">
        <v>102</v>
      </c>
      <c r="E82" s="77">
        <v>2</v>
      </c>
      <c r="F82" s="56">
        <v>28</v>
      </c>
      <c r="G82" s="57">
        <v>262</v>
      </c>
      <c r="H82" s="58">
        <v>1165442</v>
      </c>
      <c r="I82" s="62">
        <f t="shared" si="4"/>
        <v>4448.251908396946</v>
      </c>
      <c r="J82" s="57">
        <v>26230.5</v>
      </c>
      <c r="K82" s="58">
        <v>1165442</v>
      </c>
      <c r="L82" s="62">
        <f t="shared" si="5"/>
        <v>44.43079621051829</v>
      </c>
      <c r="M82" s="29"/>
      <c r="N82" s="56">
        <v>28</v>
      </c>
      <c r="O82" s="57">
        <v>228</v>
      </c>
      <c r="P82" s="58">
        <v>1305116</v>
      </c>
      <c r="Q82" s="62">
        <f t="shared" si="6"/>
        <v>5724.19298245614</v>
      </c>
      <c r="R82" s="57">
        <v>22896</v>
      </c>
      <c r="S82" s="58">
        <v>1305116</v>
      </c>
      <c r="T82" s="62">
        <f t="shared" si="7"/>
        <v>57.001921733053805</v>
      </c>
      <c r="U82" s="63"/>
      <c r="V82" s="64"/>
      <c r="W82" s="64"/>
    </row>
    <row r="83" spans="1:23" s="4" customFormat="1" ht="27" customHeight="1">
      <c r="A83" s="16"/>
      <c r="B83" s="33" t="s">
        <v>212</v>
      </c>
      <c r="C83" s="34">
        <v>79</v>
      </c>
      <c r="D83" s="148" t="s">
        <v>103</v>
      </c>
      <c r="E83" s="77">
        <v>2</v>
      </c>
      <c r="F83" s="56">
        <v>20</v>
      </c>
      <c r="G83" s="57">
        <v>228</v>
      </c>
      <c r="H83" s="58">
        <v>5456550</v>
      </c>
      <c r="I83" s="62">
        <f t="shared" si="4"/>
        <v>23932.236842105263</v>
      </c>
      <c r="J83" s="57">
        <v>15632</v>
      </c>
      <c r="K83" s="58">
        <v>5456550</v>
      </c>
      <c r="L83" s="62">
        <f t="shared" si="5"/>
        <v>349.0628198567042</v>
      </c>
      <c r="M83" s="29"/>
      <c r="N83" s="56">
        <v>20</v>
      </c>
      <c r="O83" s="57">
        <v>264</v>
      </c>
      <c r="P83" s="58">
        <v>5924800</v>
      </c>
      <c r="Q83" s="62">
        <f t="shared" si="6"/>
        <v>22442.424242424244</v>
      </c>
      <c r="R83" s="57">
        <v>22820</v>
      </c>
      <c r="S83" s="58">
        <v>5924800</v>
      </c>
      <c r="T83" s="62">
        <f t="shared" si="7"/>
        <v>259.6319018404908</v>
      </c>
      <c r="U83" s="63"/>
      <c r="V83" s="64"/>
      <c r="W83" s="64"/>
    </row>
    <row r="84" spans="1:23" s="4" customFormat="1" ht="27" customHeight="1">
      <c r="A84" s="16"/>
      <c r="B84" s="33" t="s">
        <v>212</v>
      </c>
      <c r="C84" s="34">
        <v>80</v>
      </c>
      <c r="D84" s="148" t="s">
        <v>287</v>
      </c>
      <c r="E84" s="77">
        <v>2</v>
      </c>
      <c r="F84" s="56">
        <v>15</v>
      </c>
      <c r="G84" s="57">
        <v>210</v>
      </c>
      <c r="H84" s="58">
        <v>5101332</v>
      </c>
      <c r="I84" s="62">
        <f t="shared" si="4"/>
        <v>24292.057142857142</v>
      </c>
      <c r="J84" s="57">
        <v>15120</v>
      </c>
      <c r="K84" s="58">
        <v>5101332</v>
      </c>
      <c r="L84" s="62">
        <f t="shared" si="5"/>
        <v>337.38968253968255</v>
      </c>
      <c r="M84" s="29"/>
      <c r="N84" s="56">
        <v>15</v>
      </c>
      <c r="O84" s="57">
        <v>218</v>
      </c>
      <c r="P84" s="58">
        <v>2805250</v>
      </c>
      <c r="Q84" s="62">
        <f t="shared" si="6"/>
        <v>12868.119266055046</v>
      </c>
      <c r="R84" s="57">
        <v>15696</v>
      </c>
      <c r="S84" s="58">
        <v>2805250</v>
      </c>
      <c r="T84" s="62">
        <f t="shared" si="7"/>
        <v>178.72387869520898</v>
      </c>
      <c r="U84" s="63"/>
      <c r="V84" s="64"/>
      <c r="W84" s="64"/>
    </row>
    <row r="85" spans="1:23" s="4" customFormat="1" ht="27" customHeight="1">
      <c r="A85" s="16"/>
      <c r="B85" s="33" t="s">
        <v>212</v>
      </c>
      <c r="C85" s="34">
        <v>81</v>
      </c>
      <c r="D85" s="148" t="s">
        <v>104</v>
      </c>
      <c r="E85" s="77">
        <v>5</v>
      </c>
      <c r="F85" s="56">
        <v>14</v>
      </c>
      <c r="G85" s="57">
        <v>209</v>
      </c>
      <c r="H85" s="58">
        <v>835100</v>
      </c>
      <c r="I85" s="62">
        <f t="shared" si="4"/>
        <v>3995.693779904306</v>
      </c>
      <c r="J85" s="57">
        <v>4638.6</v>
      </c>
      <c r="K85" s="58">
        <v>835100</v>
      </c>
      <c r="L85" s="62">
        <f t="shared" si="5"/>
        <v>180.03276850773938</v>
      </c>
      <c r="M85" s="29"/>
      <c r="N85" s="56">
        <v>14</v>
      </c>
      <c r="O85" s="57">
        <v>213</v>
      </c>
      <c r="P85" s="58">
        <v>836000</v>
      </c>
      <c r="Q85" s="62">
        <f t="shared" si="6"/>
        <v>3924.8826291079813</v>
      </c>
      <c r="R85" s="57">
        <v>41595</v>
      </c>
      <c r="S85" s="58">
        <v>836000</v>
      </c>
      <c r="T85" s="62">
        <f t="shared" si="7"/>
        <v>20.098569539608125</v>
      </c>
      <c r="U85" s="63"/>
      <c r="V85" s="64"/>
      <c r="W85" s="64"/>
    </row>
    <row r="86" spans="1:23" s="4" customFormat="1" ht="27" customHeight="1">
      <c r="A86" s="16"/>
      <c r="B86" s="33" t="s">
        <v>212</v>
      </c>
      <c r="C86" s="34">
        <v>82</v>
      </c>
      <c r="D86" s="148" t="s">
        <v>288</v>
      </c>
      <c r="E86" s="77">
        <v>2</v>
      </c>
      <c r="F86" s="56">
        <v>20</v>
      </c>
      <c r="G86" s="57">
        <v>264</v>
      </c>
      <c r="H86" s="58">
        <v>5401356</v>
      </c>
      <c r="I86" s="62">
        <f t="shared" si="4"/>
        <v>20459.68181818182</v>
      </c>
      <c r="J86" s="57">
        <v>34106</v>
      </c>
      <c r="K86" s="58">
        <v>5401356</v>
      </c>
      <c r="L86" s="62">
        <f t="shared" si="5"/>
        <v>158.369671025626</v>
      </c>
      <c r="M86" s="29"/>
      <c r="N86" s="56">
        <v>20</v>
      </c>
      <c r="O86" s="57">
        <v>287</v>
      </c>
      <c r="P86" s="58">
        <v>5866512</v>
      </c>
      <c r="Q86" s="62">
        <f t="shared" si="6"/>
        <v>20440.80836236934</v>
      </c>
      <c r="R86" s="57">
        <v>35399</v>
      </c>
      <c r="S86" s="58">
        <v>5866512</v>
      </c>
      <c r="T86" s="62">
        <f t="shared" si="7"/>
        <v>165.72535947343144</v>
      </c>
      <c r="U86" s="63"/>
      <c r="V86" s="64"/>
      <c r="W86" s="64"/>
    </row>
    <row r="87" spans="1:23" s="4" customFormat="1" ht="27" customHeight="1">
      <c r="A87" s="16"/>
      <c r="B87" s="33" t="s">
        <v>212</v>
      </c>
      <c r="C87" s="34">
        <v>83</v>
      </c>
      <c r="D87" s="148" t="s">
        <v>105</v>
      </c>
      <c r="E87" s="77">
        <v>2</v>
      </c>
      <c r="F87" s="56">
        <v>10</v>
      </c>
      <c r="G87" s="57">
        <v>160</v>
      </c>
      <c r="H87" s="58">
        <v>1905141</v>
      </c>
      <c r="I87" s="62">
        <f t="shared" si="4"/>
        <v>11907.13125</v>
      </c>
      <c r="J87" s="57">
        <v>13335</v>
      </c>
      <c r="K87" s="58">
        <v>1905141</v>
      </c>
      <c r="L87" s="62">
        <f t="shared" si="5"/>
        <v>142.86771653543306</v>
      </c>
      <c r="M87" s="29"/>
      <c r="N87" s="56">
        <v>15</v>
      </c>
      <c r="O87" s="57">
        <v>145</v>
      </c>
      <c r="P87" s="58">
        <v>1911985</v>
      </c>
      <c r="Q87" s="62">
        <f t="shared" si="6"/>
        <v>13186.103448275862</v>
      </c>
      <c r="R87" s="57">
        <v>12280</v>
      </c>
      <c r="S87" s="58">
        <v>1911985</v>
      </c>
      <c r="T87" s="62">
        <f t="shared" si="7"/>
        <v>155.69910423452768</v>
      </c>
      <c r="U87" s="63"/>
      <c r="V87" s="64"/>
      <c r="W87" s="64"/>
    </row>
    <row r="88" spans="1:23" s="4" customFormat="1" ht="27" customHeight="1">
      <c r="A88" s="16"/>
      <c r="B88" s="33" t="s">
        <v>212</v>
      </c>
      <c r="C88" s="34">
        <v>84</v>
      </c>
      <c r="D88" s="148" t="s">
        <v>106</v>
      </c>
      <c r="E88" s="77">
        <v>2</v>
      </c>
      <c r="F88" s="56">
        <v>36</v>
      </c>
      <c r="G88" s="57">
        <v>465</v>
      </c>
      <c r="H88" s="58">
        <v>7292847</v>
      </c>
      <c r="I88" s="62">
        <f t="shared" si="4"/>
        <v>15683.54193548387</v>
      </c>
      <c r="J88" s="57">
        <v>42813</v>
      </c>
      <c r="K88" s="58">
        <v>7292847</v>
      </c>
      <c r="L88" s="62">
        <f t="shared" si="5"/>
        <v>170.34188213860276</v>
      </c>
      <c r="M88" s="29"/>
      <c r="N88" s="56">
        <v>36</v>
      </c>
      <c r="O88" s="57">
        <v>481</v>
      </c>
      <c r="P88" s="58">
        <v>7987409</v>
      </c>
      <c r="Q88" s="62">
        <f t="shared" si="6"/>
        <v>16605.839916839916</v>
      </c>
      <c r="R88" s="57">
        <v>48708</v>
      </c>
      <c r="S88" s="58">
        <v>7987409</v>
      </c>
      <c r="T88" s="62">
        <f t="shared" si="7"/>
        <v>163.98556705264022</v>
      </c>
      <c r="U88" s="63"/>
      <c r="V88" s="64"/>
      <c r="W88" s="64"/>
    </row>
    <row r="89" spans="1:23" s="4" customFormat="1" ht="27" customHeight="1">
      <c r="A89" s="16"/>
      <c r="B89" s="33" t="s">
        <v>212</v>
      </c>
      <c r="C89" s="34">
        <v>85</v>
      </c>
      <c r="D89" s="148" t="s">
        <v>107</v>
      </c>
      <c r="E89" s="77">
        <v>2</v>
      </c>
      <c r="F89" s="56">
        <v>20</v>
      </c>
      <c r="G89" s="57">
        <v>264</v>
      </c>
      <c r="H89" s="58">
        <v>7458278</v>
      </c>
      <c r="I89" s="62">
        <f t="shared" si="4"/>
        <v>28251.053030303032</v>
      </c>
      <c r="J89" s="57">
        <v>22491.5</v>
      </c>
      <c r="K89" s="58">
        <v>7458278</v>
      </c>
      <c r="L89" s="62">
        <f t="shared" si="5"/>
        <v>331.6042949558722</v>
      </c>
      <c r="M89" s="29"/>
      <c r="N89" s="56">
        <v>20</v>
      </c>
      <c r="O89" s="57">
        <v>306</v>
      </c>
      <c r="P89" s="58">
        <v>7800105</v>
      </c>
      <c r="Q89" s="62">
        <f t="shared" si="6"/>
        <v>25490.539215686276</v>
      </c>
      <c r="R89" s="57">
        <v>26801</v>
      </c>
      <c r="S89" s="58">
        <v>7800105</v>
      </c>
      <c r="T89" s="62">
        <f t="shared" si="7"/>
        <v>291.03783440916385</v>
      </c>
      <c r="U89" s="63"/>
      <c r="V89" s="64"/>
      <c r="W89" s="64"/>
    </row>
    <row r="90" spans="1:23" s="4" customFormat="1" ht="27" customHeight="1">
      <c r="A90" s="16"/>
      <c r="B90" s="33" t="s">
        <v>212</v>
      </c>
      <c r="C90" s="34">
        <v>86</v>
      </c>
      <c r="D90" s="149" t="s">
        <v>108</v>
      </c>
      <c r="E90" s="77">
        <v>2</v>
      </c>
      <c r="F90" s="56">
        <v>20</v>
      </c>
      <c r="G90" s="57">
        <v>227</v>
      </c>
      <c r="H90" s="58">
        <v>4512052</v>
      </c>
      <c r="I90" s="62">
        <f t="shared" si="4"/>
        <v>19876.88105726872</v>
      </c>
      <c r="J90" s="57">
        <v>23949.5</v>
      </c>
      <c r="K90" s="58">
        <v>4512052</v>
      </c>
      <c r="L90" s="62">
        <f t="shared" si="5"/>
        <v>188.39858869705003</v>
      </c>
      <c r="M90" s="29"/>
      <c r="N90" s="56">
        <v>20</v>
      </c>
      <c r="O90" s="57">
        <v>235</v>
      </c>
      <c r="P90" s="58">
        <v>6893486</v>
      </c>
      <c r="Q90" s="62">
        <f t="shared" si="6"/>
        <v>29333.982978723405</v>
      </c>
      <c r="R90" s="57">
        <v>24583</v>
      </c>
      <c r="S90" s="58">
        <v>6893486</v>
      </c>
      <c r="T90" s="62">
        <f t="shared" si="7"/>
        <v>280.41679209209616</v>
      </c>
      <c r="U90" s="63"/>
      <c r="V90" s="64"/>
      <c r="W90" s="64"/>
    </row>
    <row r="91" spans="1:23" s="4" customFormat="1" ht="27" customHeight="1">
      <c r="A91" s="16"/>
      <c r="B91" s="33" t="s">
        <v>212</v>
      </c>
      <c r="C91" s="34">
        <v>87</v>
      </c>
      <c r="D91" s="149" t="s">
        <v>109</v>
      </c>
      <c r="E91" s="77">
        <v>2</v>
      </c>
      <c r="F91" s="56">
        <v>20</v>
      </c>
      <c r="G91" s="57">
        <v>190</v>
      </c>
      <c r="H91" s="58">
        <v>1952352</v>
      </c>
      <c r="I91" s="62">
        <f t="shared" si="4"/>
        <v>10275.536842105263</v>
      </c>
      <c r="J91" s="57">
        <v>13433</v>
      </c>
      <c r="K91" s="58">
        <v>1952352</v>
      </c>
      <c r="L91" s="62">
        <f t="shared" si="5"/>
        <v>145.33998362242238</v>
      </c>
      <c r="M91" s="29"/>
      <c r="N91" s="56">
        <v>20</v>
      </c>
      <c r="O91" s="57">
        <v>197</v>
      </c>
      <c r="P91" s="58">
        <v>1988731</v>
      </c>
      <c r="Q91" s="62">
        <f t="shared" si="6"/>
        <v>10095.081218274112</v>
      </c>
      <c r="R91" s="57">
        <v>12764</v>
      </c>
      <c r="S91" s="58">
        <v>1988731</v>
      </c>
      <c r="T91" s="62">
        <f t="shared" si="7"/>
        <v>155.8078188655594</v>
      </c>
      <c r="U91" s="63"/>
      <c r="V91" s="64"/>
      <c r="W91" s="64"/>
    </row>
    <row r="92" spans="1:23" s="4" customFormat="1" ht="27" customHeight="1">
      <c r="A92" s="16"/>
      <c r="B92" s="33" t="s">
        <v>212</v>
      </c>
      <c r="C92" s="34">
        <v>88</v>
      </c>
      <c r="D92" s="149" t="s">
        <v>110</v>
      </c>
      <c r="E92" s="77">
        <v>5</v>
      </c>
      <c r="F92" s="56">
        <v>20</v>
      </c>
      <c r="G92" s="57">
        <v>416</v>
      </c>
      <c r="H92" s="58">
        <v>3502860</v>
      </c>
      <c r="I92" s="62">
        <f t="shared" si="4"/>
        <v>8420.336538461539</v>
      </c>
      <c r="J92" s="57">
        <v>12961</v>
      </c>
      <c r="K92" s="58">
        <v>3502860</v>
      </c>
      <c r="L92" s="62">
        <f t="shared" si="5"/>
        <v>270.26155389244656</v>
      </c>
      <c r="M92" s="29"/>
      <c r="N92" s="56">
        <v>20</v>
      </c>
      <c r="O92" s="57">
        <v>378</v>
      </c>
      <c r="P92" s="58">
        <v>3733790</v>
      </c>
      <c r="Q92" s="62">
        <f t="shared" si="6"/>
        <v>9877.751322751323</v>
      </c>
      <c r="R92" s="57">
        <v>12305</v>
      </c>
      <c r="S92" s="58">
        <v>3733790</v>
      </c>
      <c r="T92" s="62">
        <f t="shared" si="7"/>
        <v>303.4368143031288</v>
      </c>
      <c r="U92" s="63"/>
      <c r="V92" s="64"/>
      <c r="W92" s="64"/>
    </row>
    <row r="93" spans="1:23" s="4" customFormat="1" ht="27" customHeight="1">
      <c r="A93" s="16"/>
      <c r="B93" s="33" t="s">
        <v>212</v>
      </c>
      <c r="C93" s="34">
        <v>89</v>
      </c>
      <c r="D93" s="149" t="s">
        <v>289</v>
      </c>
      <c r="E93" s="77">
        <v>4</v>
      </c>
      <c r="F93" s="56">
        <v>20</v>
      </c>
      <c r="G93" s="57">
        <v>238</v>
      </c>
      <c r="H93" s="58">
        <v>3731730</v>
      </c>
      <c r="I93" s="62">
        <f t="shared" si="4"/>
        <v>15679.53781512605</v>
      </c>
      <c r="J93" s="57">
        <v>21348</v>
      </c>
      <c r="K93" s="58">
        <v>3731730</v>
      </c>
      <c r="L93" s="62">
        <f t="shared" si="5"/>
        <v>174.80466554243958</v>
      </c>
      <c r="M93" s="29"/>
      <c r="N93" s="56">
        <v>20</v>
      </c>
      <c r="O93" s="57">
        <v>260</v>
      </c>
      <c r="P93" s="58">
        <v>4291395</v>
      </c>
      <c r="Q93" s="62">
        <f t="shared" si="6"/>
        <v>16505.365384615383</v>
      </c>
      <c r="R93" s="57">
        <v>23442</v>
      </c>
      <c r="S93" s="58">
        <v>4291395</v>
      </c>
      <c r="T93" s="62">
        <f t="shared" si="7"/>
        <v>183.064371640645</v>
      </c>
      <c r="U93" s="63"/>
      <c r="V93" s="64"/>
      <c r="W93" s="64"/>
    </row>
    <row r="94" spans="1:23" s="4" customFormat="1" ht="27" customHeight="1">
      <c r="A94" s="16"/>
      <c r="B94" s="33" t="s">
        <v>212</v>
      </c>
      <c r="C94" s="34">
        <v>90</v>
      </c>
      <c r="D94" s="149" t="s">
        <v>290</v>
      </c>
      <c r="E94" s="77">
        <v>5</v>
      </c>
      <c r="F94" s="56">
        <v>20</v>
      </c>
      <c r="G94" s="57">
        <v>280</v>
      </c>
      <c r="H94" s="58">
        <v>2334597</v>
      </c>
      <c r="I94" s="62">
        <f t="shared" si="4"/>
        <v>8337.846428571429</v>
      </c>
      <c r="J94" s="57">
        <v>18528</v>
      </c>
      <c r="K94" s="58">
        <v>2334597</v>
      </c>
      <c r="L94" s="62">
        <f t="shared" si="5"/>
        <v>126.00372409326425</v>
      </c>
      <c r="M94" s="29"/>
      <c r="N94" s="56">
        <v>20</v>
      </c>
      <c r="O94" s="57">
        <v>232</v>
      </c>
      <c r="P94" s="58">
        <v>1268238</v>
      </c>
      <c r="Q94" s="62">
        <f t="shared" si="6"/>
        <v>5466.543103448276</v>
      </c>
      <c r="R94" s="57">
        <v>11548</v>
      </c>
      <c r="S94" s="58">
        <v>1268238</v>
      </c>
      <c r="T94" s="62">
        <f t="shared" si="7"/>
        <v>109.82317284378247</v>
      </c>
      <c r="U94" s="63"/>
      <c r="V94" s="64"/>
      <c r="W94" s="64"/>
    </row>
    <row r="95" spans="1:23" s="4" customFormat="1" ht="27" customHeight="1">
      <c r="A95" s="16"/>
      <c r="B95" s="33" t="s">
        <v>212</v>
      </c>
      <c r="C95" s="34">
        <v>91</v>
      </c>
      <c r="D95" s="149" t="s">
        <v>111</v>
      </c>
      <c r="E95" s="77">
        <v>5</v>
      </c>
      <c r="F95" s="56">
        <v>27</v>
      </c>
      <c r="G95" s="57">
        <v>300</v>
      </c>
      <c r="H95" s="58">
        <v>3337320</v>
      </c>
      <c r="I95" s="62">
        <f t="shared" si="4"/>
        <v>11124.4</v>
      </c>
      <c r="J95" s="57">
        <v>26333</v>
      </c>
      <c r="K95" s="58">
        <v>3337320</v>
      </c>
      <c r="L95" s="62">
        <f t="shared" si="5"/>
        <v>126.73527513006493</v>
      </c>
      <c r="M95" s="29"/>
      <c r="N95" s="56">
        <v>27</v>
      </c>
      <c r="O95" s="57">
        <v>276</v>
      </c>
      <c r="P95" s="58">
        <v>3593900</v>
      </c>
      <c r="Q95" s="62">
        <f t="shared" si="6"/>
        <v>13021.376811594202</v>
      </c>
      <c r="R95" s="57">
        <v>27600</v>
      </c>
      <c r="S95" s="58">
        <v>3593900</v>
      </c>
      <c r="T95" s="62">
        <f t="shared" si="7"/>
        <v>130.21376811594203</v>
      </c>
      <c r="U95" s="63"/>
      <c r="V95" s="64"/>
      <c r="W95" s="64"/>
    </row>
    <row r="96" spans="1:23" s="4" customFormat="1" ht="27" customHeight="1">
      <c r="A96" s="16"/>
      <c r="B96" s="33" t="s">
        <v>212</v>
      </c>
      <c r="C96" s="34">
        <v>92</v>
      </c>
      <c r="D96" s="149" t="s">
        <v>112</v>
      </c>
      <c r="E96" s="77">
        <v>2</v>
      </c>
      <c r="F96" s="56">
        <v>20</v>
      </c>
      <c r="G96" s="57">
        <v>287</v>
      </c>
      <c r="H96" s="58">
        <v>1322965</v>
      </c>
      <c r="I96" s="62">
        <f t="shared" si="4"/>
        <v>4609.634146341464</v>
      </c>
      <c r="J96" s="57">
        <v>6293.75</v>
      </c>
      <c r="K96" s="58">
        <v>1322965</v>
      </c>
      <c r="L96" s="62">
        <f t="shared" si="5"/>
        <v>210.20297914597816</v>
      </c>
      <c r="M96" s="29"/>
      <c r="N96" s="56">
        <v>20</v>
      </c>
      <c r="O96" s="57">
        <v>307</v>
      </c>
      <c r="P96" s="58">
        <v>1093540</v>
      </c>
      <c r="Q96" s="62">
        <f t="shared" si="6"/>
        <v>3562.0195439739414</v>
      </c>
      <c r="R96" s="57">
        <v>5129</v>
      </c>
      <c r="S96" s="58">
        <v>1093540</v>
      </c>
      <c r="T96" s="62">
        <f t="shared" si="7"/>
        <v>213.20725287580424</v>
      </c>
      <c r="U96" s="63"/>
      <c r="V96" s="64"/>
      <c r="W96" s="64"/>
    </row>
    <row r="97" spans="1:23" s="4" customFormat="1" ht="27" customHeight="1">
      <c r="A97" s="16"/>
      <c r="B97" s="33" t="s">
        <v>212</v>
      </c>
      <c r="C97" s="34">
        <v>93</v>
      </c>
      <c r="D97" s="149" t="s">
        <v>291</v>
      </c>
      <c r="E97" s="77">
        <v>5</v>
      </c>
      <c r="F97" s="56">
        <v>14</v>
      </c>
      <c r="G97" s="57">
        <v>123</v>
      </c>
      <c r="H97" s="58">
        <v>3045625</v>
      </c>
      <c r="I97" s="62">
        <f t="shared" si="4"/>
        <v>24761.17886178862</v>
      </c>
      <c r="J97" s="57">
        <v>12182.5</v>
      </c>
      <c r="K97" s="58">
        <v>3045625</v>
      </c>
      <c r="L97" s="62">
        <f t="shared" si="5"/>
        <v>250</v>
      </c>
      <c r="M97" s="29"/>
      <c r="N97" s="56">
        <v>14</v>
      </c>
      <c r="O97" s="57">
        <v>126</v>
      </c>
      <c r="P97" s="58">
        <v>3054762</v>
      </c>
      <c r="Q97" s="62">
        <f t="shared" si="6"/>
        <v>24244.14285714286</v>
      </c>
      <c r="R97" s="57">
        <v>13075</v>
      </c>
      <c r="S97" s="58">
        <v>3054762</v>
      </c>
      <c r="T97" s="62">
        <f t="shared" si="7"/>
        <v>233.6338049713193</v>
      </c>
      <c r="U97" s="63"/>
      <c r="V97" s="64"/>
      <c r="W97" s="64"/>
    </row>
    <row r="98" spans="1:23" s="4" customFormat="1" ht="27" customHeight="1">
      <c r="A98" s="16"/>
      <c r="B98" s="33" t="s">
        <v>212</v>
      </c>
      <c r="C98" s="34">
        <v>94</v>
      </c>
      <c r="D98" s="149" t="s">
        <v>292</v>
      </c>
      <c r="E98" s="77">
        <v>4</v>
      </c>
      <c r="F98" s="56">
        <v>10</v>
      </c>
      <c r="G98" s="57">
        <v>55</v>
      </c>
      <c r="H98" s="58">
        <v>571250</v>
      </c>
      <c r="I98" s="62">
        <f t="shared" si="4"/>
        <v>10386.363636363636</v>
      </c>
      <c r="J98" s="57">
        <v>1650</v>
      </c>
      <c r="K98" s="58">
        <v>571250</v>
      </c>
      <c r="L98" s="62">
        <f t="shared" si="5"/>
        <v>346.2121212121212</v>
      </c>
      <c r="M98" s="29"/>
      <c r="N98" s="56"/>
      <c r="O98" s="57"/>
      <c r="P98" s="58"/>
      <c r="Q98" s="62">
        <f t="shared" si="6"/>
        <v>0</v>
      </c>
      <c r="R98" s="57"/>
      <c r="S98" s="58"/>
      <c r="T98" s="62">
        <f t="shared" si="7"/>
        <v>0</v>
      </c>
      <c r="U98" s="63"/>
      <c r="V98" s="65" t="s">
        <v>189</v>
      </c>
      <c r="W98" s="65" t="s">
        <v>266</v>
      </c>
    </row>
    <row r="99" spans="1:23" s="4" customFormat="1" ht="27" customHeight="1">
      <c r="A99" s="16"/>
      <c r="B99" s="33" t="s">
        <v>212</v>
      </c>
      <c r="C99" s="34">
        <v>95</v>
      </c>
      <c r="D99" s="149" t="s">
        <v>293</v>
      </c>
      <c r="E99" s="77">
        <v>2</v>
      </c>
      <c r="F99" s="56">
        <v>10</v>
      </c>
      <c r="G99" s="57">
        <v>118</v>
      </c>
      <c r="H99" s="58">
        <v>772720</v>
      </c>
      <c r="I99" s="62">
        <f t="shared" si="4"/>
        <v>6548.474576271186</v>
      </c>
      <c r="J99" s="57">
        <v>14084</v>
      </c>
      <c r="K99" s="58">
        <v>772720</v>
      </c>
      <c r="L99" s="62">
        <f t="shared" si="5"/>
        <v>54.865095143425165</v>
      </c>
      <c r="M99" s="29"/>
      <c r="N99" s="56">
        <v>10</v>
      </c>
      <c r="O99" s="57">
        <v>108</v>
      </c>
      <c r="P99" s="58">
        <v>736200</v>
      </c>
      <c r="Q99" s="62">
        <f t="shared" si="6"/>
        <v>6816.666666666667</v>
      </c>
      <c r="R99" s="57">
        <v>13260</v>
      </c>
      <c r="S99" s="58">
        <v>736200</v>
      </c>
      <c r="T99" s="62">
        <f t="shared" si="7"/>
        <v>55.52036199095023</v>
      </c>
      <c r="U99" s="63"/>
      <c r="V99" s="64"/>
      <c r="W99" s="64"/>
    </row>
    <row r="100" spans="1:23" s="4" customFormat="1" ht="27" customHeight="1">
      <c r="A100" s="16"/>
      <c r="B100" s="33" t="s">
        <v>212</v>
      </c>
      <c r="C100" s="34">
        <v>96</v>
      </c>
      <c r="D100" s="149" t="s">
        <v>113</v>
      </c>
      <c r="E100" s="77">
        <v>2</v>
      </c>
      <c r="F100" s="56">
        <v>14</v>
      </c>
      <c r="G100" s="57">
        <v>98</v>
      </c>
      <c r="H100" s="58">
        <v>1302818</v>
      </c>
      <c r="I100" s="62">
        <f t="shared" si="4"/>
        <v>13294.061224489797</v>
      </c>
      <c r="J100" s="57">
        <v>10586</v>
      </c>
      <c r="K100" s="58">
        <v>1302818</v>
      </c>
      <c r="L100" s="62">
        <f t="shared" si="5"/>
        <v>123.06990364632533</v>
      </c>
      <c r="M100" s="29"/>
      <c r="N100" s="56">
        <v>14</v>
      </c>
      <c r="O100" s="57">
        <v>106</v>
      </c>
      <c r="P100" s="58">
        <v>1449515</v>
      </c>
      <c r="Q100" s="62">
        <f t="shared" si="6"/>
        <v>13674.669811320755</v>
      </c>
      <c r="R100" s="57">
        <v>11435</v>
      </c>
      <c r="S100" s="58">
        <v>1449515</v>
      </c>
      <c r="T100" s="62">
        <f t="shared" si="7"/>
        <v>126.76125929164844</v>
      </c>
      <c r="U100" s="63"/>
      <c r="V100" s="64"/>
      <c r="W100" s="64"/>
    </row>
    <row r="101" spans="1:23" s="4" customFormat="1" ht="27" customHeight="1">
      <c r="A101" s="16"/>
      <c r="B101" s="33" t="s">
        <v>212</v>
      </c>
      <c r="C101" s="34">
        <v>97</v>
      </c>
      <c r="D101" s="149" t="s">
        <v>114</v>
      </c>
      <c r="E101" s="77">
        <v>4</v>
      </c>
      <c r="F101" s="56">
        <v>20</v>
      </c>
      <c r="G101" s="57">
        <v>288</v>
      </c>
      <c r="H101" s="58">
        <v>3636703</v>
      </c>
      <c r="I101" s="62">
        <f t="shared" si="4"/>
        <v>12627.440972222223</v>
      </c>
      <c r="J101" s="57">
        <v>32256</v>
      </c>
      <c r="K101" s="58">
        <v>3636703</v>
      </c>
      <c r="L101" s="62">
        <f t="shared" si="5"/>
        <v>112.74500868055556</v>
      </c>
      <c r="M101" s="29"/>
      <c r="N101" s="56">
        <v>20</v>
      </c>
      <c r="O101" s="57">
        <v>254</v>
      </c>
      <c r="P101" s="58">
        <v>3321128</v>
      </c>
      <c r="Q101" s="62">
        <f t="shared" si="6"/>
        <v>13075.307086614173</v>
      </c>
      <c r="R101" s="57">
        <v>24580</v>
      </c>
      <c r="S101" s="58">
        <v>3321128</v>
      </c>
      <c r="T101" s="62">
        <f t="shared" si="7"/>
        <v>135.11505288852726</v>
      </c>
      <c r="U101" s="63"/>
      <c r="V101" s="64"/>
      <c r="W101" s="64"/>
    </row>
    <row r="102" spans="1:23" s="4" customFormat="1" ht="27" customHeight="1">
      <c r="A102" s="16"/>
      <c r="B102" s="33" t="s">
        <v>212</v>
      </c>
      <c r="C102" s="34">
        <v>98</v>
      </c>
      <c r="D102" s="149" t="s">
        <v>115</v>
      </c>
      <c r="E102" s="77">
        <v>5</v>
      </c>
      <c r="F102" s="56">
        <v>40</v>
      </c>
      <c r="G102" s="57">
        <v>255</v>
      </c>
      <c r="H102" s="58">
        <v>3418700</v>
      </c>
      <c r="I102" s="62">
        <f t="shared" si="4"/>
        <v>13406.666666666666</v>
      </c>
      <c r="J102" s="57">
        <v>27795.5</v>
      </c>
      <c r="K102" s="58">
        <v>3418700</v>
      </c>
      <c r="L102" s="62">
        <f t="shared" si="5"/>
        <v>122.99472936266662</v>
      </c>
      <c r="M102" s="29"/>
      <c r="N102" s="56">
        <v>40</v>
      </c>
      <c r="O102" s="57">
        <v>244</v>
      </c>
      <c r="P102" s="58">
        <v>3567715</v>
      </c>
      <c r="Q102" s="62">
        <f t="shared" si="6"/>
        <v>14621.782786885246</v>
      </c>
      <c r="R102" s="57">
        <v>27610</v>
      </c>
      <c r="S102" s="58">
        <v>3567715</v>
      </c>
      <c r="T102" s="62">
        <f t="shared" si="7"/>
        <v>129.21821803694314</v>
      </c>
      <c r="U102" s="63"/>
      <c r="V102" s="64"/>
      <c r="W102" s="64"/>
    </row>
    <row r="103" spans="1:23" s="4" customFormat="1" ht="27" customHeight="1">
      <c r="A103" s="16"/>
      <c r="B103" s="33" t="s">
        <v>212</v>
      </c>
      <c r="C103" s="34">
        <v>99</v>
      </c>
      <c r="D103" s="149" t="s">
        <v>116</v>
      </c>
      <c r="E103" s="77">
        <v>5</v>
      </c>
      <c r="F103" s="56">
        <v>40</v>
      </c>
      <c r="G103" s="57">
        <v>382</v>
      </c>
      <c r="H103" s="58">
        <v>4855060</v>
      </c>
      <c r="I103" s="62">
        <f t="shared" si="4"/>
        <v>12709.58115183246</v>
      </c>
      <c r="J103" s="57">
        <v>36696</v>
      </c>
      <c r="K103" s="58">
        <v>4855060</v>
      </c>
      <c r="L103" s="62">
        <f t="shared" si="5"/>
        <v>132.30488336603443</v>
      </c>
      <c r="M103" s="29"/>
      <c r="N103" s="56">
        <v>40</v>
      </c>
      <c r="O103" s="57">
        <v>397</v>
      </c>
      <c r="P103" s="58">
        <v>5442010</v>
      </c>
      <c r="Q103" s="62">
        <f t="shared" si="6"/>
        <v>13707.833753148614</v>
      </c>
      <c r="R103" s="57">
        <v>35496</v>
      </c>
      <c r="S103" s="58">
        <v>5442010</v>
      </c>
      <c r="T103" s="62">
        <f t="shared" si="7"/>
        <v>153.31333107955825</v>
      </c>
      <c r="U103" s="63"/>
      <c r="V103" s="64"/>
      <c r="W103" s="64"/>
    </row>
    <row r="104" spans="1:23" s="4" customFormat="1" ht="27" customHeight="1">
      <c r="A104" s="16"/>
      <c r="B104" s="33" t="s">
        <v>212</v>
      </c>
      <c r="C104" s="34">
        <v>100</v>
      </c>
      <c r="D104" s="149" t="s">
        <v>294</v>
      </c>
      <c r="E104" s="77">
        <v>2</v>
      </c>
      <c r="F104" s="56">
        <v>20</v>
      </c>
      <c r="G104" s="57">
        <v>219</v>
      </c>
      <c r="H104" s="58">
        <v>6014783</v>
      </c>
      <c r="I104" s="62">
        <f t="shared" si="4"/>
        <v>27464.762557077625</v>
      </c>
      <c r="J104" s="57">
        <v>20538</v>
      </c>
      <c r="K104" s="58">
        <v>6014783</v>
      </c>
      <c r="L104" s="62">
        <f t="shared" si="5"/>
        <v>292.86118414646023</v>
      </c>
      <c r="M104" s="29"/>
      <c r="N104" s="56">
        <v>20</v>
      </c>
      <c r="O104" s="57">
        <v>226</v>
      </c>
      <c r="P104" s="58">
        <v>6266378</v>
      </c>
      <c r="Q104" s="62">
        <f t="shared" si="6"/>
        <v>27727.33628318584</v>
      </c>
      <c r="R104" s="57">
        <v>20650</v>
      </c>
      <c r="S104" s="58">
        <v>6266378</v>
      </c>
      <c r="T104" s="62">
        <f t="shared" si="7"/>
        <v>303.4565617433414</v>
      </c>
      <c r="U104" s="63"/>
      <c r="V104" s="64"/>
      <c r="W104" s="64"/>
    </row>
    <row r="105" spans="1:23" s="4" customFormat="1" ht="27" customHeight="1">
      <c r="A105" s="16"/>
      <c r="B105" s="33" t="s">
        <v>212</v>
      </c>
      <c r="C105" s="34">
        <v>101</v>
      </c>
      <c r="D105" s="149" t="s">
        <v>295</v>
      </c>
      <c r="E105" s="77">
        <v>5</v>
      </c>
      <c r="F105" s="56">
        <v>20</v>
      </c>
      <c r="G105" s="57">
        <v>652</v>
      </c>
      <c r="H105" s="58">
        <v>9041718</v>
      </c>
      <c r="I105" s="62">
        <f t="shared" si="4"/>
        <v>13867.665644171779</v>
      </c>
      <c r="J105" s="57">
        <v>30098.5</v>
      </c>
      <c r="K105" s="58">
        <v>9041718</v>
      </c>
      <c r="L105" s="62">
        <f t="shared" si="5"/>
        <v>300.40427263817134</v>
      </c>
      <c r="M105" s="29"/>
      <c r="N105" s="56">
        <v>20</v>
      </c>
      <c r="O105" s="57">
        <v>495</v>
      </c>
      <c r="P105" s="58">
        <v>7722715</v>
      </c>
      <c r="Q105" s="62">
        <f t="shared" si="6"/>
        <v>15601.444444444445</v>
      </c>
      <c r="R105" s="57">
        <v>23937.5</v>
      </c>
      <c r="S105" s="58">
        <v>7722715</v>
      </c>
      <c r="T105" s="62">
        <f t="shared" si="7"/>
        <v>322.61994778067884</v>
      </c>
      <c r="U105" s="63"/>
      <c r="V105" s="64"/>
      <c r="W105" s="64"/>
    </row>
    <row r="106" spans="1:23" s="4" customFormat="1" ht="27" customHeight="1">
      <c r="A106" s="16"/>
      <c r="B106" s="33" t="s">
        <v>212</v>
      </c>
      <c r="C106" s="34">
        <v>102</v>
      </c>
      <c r="D106" s="149" t="s">
        <v>296</v>
      </c>
      <c r="E106" s="77">
        <v>2</v>
      </c>
      <c r="F106" s="56">
        <v>10</v>
      </c>
      <c r="G106" s="57">
        <v>96</v>
      </c>
      <c r="H106" s="58">
        <v>1211854</v>
      </c>
      <c r="I106" s="62">
        <f t="shared" si="4"/>
        <v>12623.479166666666</v>
      </c>
      <c r="J106" s="57">
        <v>7666</v>
      </c>
      <c r="K106" s="58">
        <v>1211854</v>
      </c>
      <c r="L106" s="62">
        <f t="shared" si="5"/>
        <v>158.08165927471953</v>
      </c>
      <c r="M106" s="29"/>
      <c r="N106" s="56">
        <v>10</v>
      </c>
      <c r="O106" s="57">
        <v>96</v>
      </c>
      <c r="P106" s="58">
        <v>1358037</v>
      </c>
      <c r="Q106" s="62">
        <f t="shared" si="6"/>
        <v>14146.21875</v>
      </c>
      <c r="R106" s="57">
        <v>7291</v>
      </c>
      <c r="S106" s="58">
        <v>1358037</v>
      </c>
      <c r="T106" s="62">
        <f t="shared" si="7"/>
        <v>186.26210396379096</v>
      </c>
      <c r="U106" s="63"/>
      <c r="V106" s="64"/>
      <c r="W106" s="64"/>
    </row>
    <row r="107" spans="1:23" s="4" customFormat="1" ht="27" customHeight="1">
      <c r="A107" s="16"/>
      <c r="B107" s="33" t="s">
        <v>212</v>
      </c>
      <c r="C107" s="34">
        <v>103</v>
      </c>
      <c r="D107" s="149" t="s">
        <v>267</v>
      </c>
      <c r="E107" s="77">
        <v>4</v>
      </c>
      <c r="F107" s="56">
        <v>10</v>
      </c>
      <c r="G107" s="57">
        <v>131</v>
      </c>
      <c r="H107" s="58">
        <v>1949368</v>
      </c>
      <c r="I107" s="62">
        <f t="shared" si="4"/>
        <v>14880.67175572519</v>
      </c>
      <c r="J107" s="57">
        <v>15666</v>
      </c>
      <c r="K107" s="58">
        <v>1949368</v>
      </c>
      <c r="L107" s="62">
        <f t="shared" si="5"/>
        <v>124.43303970381719</v>
      </c>
      <c r="M107" s="29"/>
      <c r="N107" s="56"/>
      <c r="O107" s="57"/>
      <c r="P107" s="58"/>
      <c r="Q107" s="62">
        <f t="shared" si="6"/>
        <v>0</v>
      </c>
      <c r="R107" s="57"/>
      <c r="S107" s="58"/>
      <c r="T107" s="62">
        <f t="shared" si="7"/>
        <v>0</v>
      </c>
      <c r="U107" s="63"/>
      <c r="V107" s="65" t="s">
        <v>189</v>
      </c>
      <c r="W107" s="65" t="s">
        <v>266</v>
      </c>
    </row>
    <row r="108" spans="1:23" s="4" customFormat="1" ht="27" customHeight="1">
      <c r="A108" s="16"/>
      <c r="B108" s="33" t="s">
        <v>212</v>
      </c>
      <c r="C108" s="34">
        <v>104</v>
      </c>
      <c r="D108" s="149" t="s">
        <v>117</v>
      </c>
      <c r="E108" s="77">
        <v>2</v>
      </c>
      <c r="F108" s="56">
        <v>28</v>
      </c>
      <c r="G108" s="57">
        <v>327</v>
      </c>
      <c r="H108" s="58">
        <v>5023920</v>
      </c>
      <c r="I108" s="62">
        <f t="shared" si="4"/>
        <v>15363.669724770642</v>
      </c>
      <c r="J108" s="57">
        <v>22851.75</v>
      </c>
      <c r="K108" s="58">
        <v>5023920</v>
      </c>
      <c r="L108" s="62">
        <f t="shared" si="5"/>
        <v>219.84837047490893</v>
      </c>
      <c r="M108" s="29"/>
      <c r="N108" s="56">
        <v>28</v>
      </c>
      <c r="O108" s="57">
        <v>340</v>
      </c>
      <c r="P108" s="58">
        <v>3775192</v>
      </c>
      <c r="Q108" s="62">
        <f t="shared" si="6"/>
        <v>11103.505882352942</v>
      </c>
      <c r="R108" s="57">
        <v>23227.25</v>
      </c>
      <c r="S108" s="58">
        <v>3775192</v>
      </c>
      <c r="T108" s="62">
        <f t="shared" si="7"/>
        <v>162.53288701848044</v>
      </c>
      <c r="U108" s="63"/>
      <c r="V108" s="64"/>
      <c r="W108" s="64"/>
    </row>
    <row r="109" spans="1:23" s="4" customFormat="1" ht="27" customHeight="1">
      <c r="A109" s="16"/>
      <c r="B109" s="33" t="s">
        <v>212</v>
      </c>
      <c r="C109" s="34">
        <v>105</v>
      </c>
      <c r="D109" s="149" t="s">
        <v>118</v>
      </c>
      <c r="E109" s="77">
        <v>1</v>
      </c>
      <c r="F109" s="56">
        <v>10</v>
      </c>
      <c r="G109" s="57">
        <v>88</v>
      </c>
      <c r="H109" s="58">
        <v>739996</v>
      </c>
      <c r="I109" s="62">
        <f t="shared" si="4"/>
        <v>8409.045454545454</v>
      </c>
      <c r="J109" s="57">
        <v>8409</v>
      </c>
      <c r="K109" s="58">
        <v>739996</v>
      </c>
      <c r="L109" s="62">
        <f t="shared" si="5"/>
        <v>88.00047568081817</v>
      </c>
      <c r="M109" s="29"/>
      <c r="N109" s="56">
        <v>10</v>
      </c>
      <c r="O109" s="57">
        <v>96</v>
      </c>
      <c r="P109" s="58">
        <v>574902</v>
      </c>
      <c r="Q109" s="62">
        <f t="shared" si="6"/>
        <v>5988.5625</v>
      </c>
      <c r="R109" s="57">
        <v>6723</v>
      </c>
      <c r="S109" s="58">
        <v>574902</v>
      </c>
      <c r="T109" s="62">
        <f t="shared" si="7"/>
        <v>85.51271753681392</v>
      </c>
      <c r="U109" s="63"/>
      <c r="V109" s="64"/>
      <c r="W109" s="64"/>
    </row>
    <row r="110" spans="1:23" s="4" customFormat="1" ht="27" customHeight="1">
      <c r="A110" s="16"/>
      <c r="B110" s="33" t="s">
        <v>212</v>
      </c>
      <c r="C110" s="34">
        <v>106</v>
      </c>
      <c r="D110" s="149" t="s">
        <v>119</v>
      </c>
      <c r="E110" s="77">
        <v>5</v>
      </c>
      <c r="F110" s="56">
        <v>25</v>
      </c>
      <c r="G110" s="57">
        <v>280</v>
      </c>
      <c r="H110" s="58">
        <v>1907656</v>
      </c>
      <c r="I110" s="62">
        <f t="shared" si="4"/>
        <v>6813.057142857143</v>
      </c>
      <c r="J110" s="57">
        <v>27400</v>
      </c>
      <c r="K110" s="58">
        <v>1907656</v>
      </c>
      <c r="L110" s="62">
        <f t="shared" si="5"/>
        <v>69.62248175182482</v>
      </c>
      <c r="M110" s="29"/>
      <c r="N110" s="56">
        <v>25</v>
      </c>
      <c r="O110" s="57">
        <v>334</v>
      </c>
      <c r="P110" s="58">
        <v>2371031</v>
      </c>
      <c r="Q110" s="62">
        <f t="shared" si="6"/>
        <v>7098.895209580838</v>
      </c>
      <c r="R110" s="57">
        <v>33600</v>
      </c>
      <c r="S110" s="58">
        <v>2371031</v>
      </c>
      <c r="T110" s="62">
        <f t="shared" si="7"/>
        <v>70.5663988095238</v>
      </c>
      <c r="U110" s="63"/>
      <c r="V110" s="64"/>
      <c r="W110" s="64"/>
    </row>
    <row r="111" spans="1:23" s="4" customFormat="1" ht="27" customHeight="1">
      <c r="A111" s="16"/>
      <c r="B111" s="33" t="s">
        <v>212</v>
      </c>
      <c r="C111" s="34">
        <v>107</v>
      </c>
      <c r="D111" s="146" t="s">
        <v>297</v>
      </c>
      <c r="E111" s="77">
        <v>6</v>
      </c>
      <c r="F111" s="56">
        <v>20</v>
      </c>
      <c r="G111" s="57">
        <v>120</v>
      </c>
      <c r="H111" s="58">
        <v>1735134</v>
      </c>
      <c r="I111" s="62">
        <f t="shared" si="4"/>
        <v>14459.45</v>
      </c>
      <c r="J111" s="57">
        <v>14229</v>
      </c>
      <c r="K111" s="58">
        <v>1735134</v>
      </c>
      <c r="L111" s="62">
        <f t="shared" si="5"/>
        <v>121.94349567784103</v>
      </c>
      <c r="M111" s="29"/>
      <c r="N111" s="56"/>
      <c r="O111" s="57"/>
      <c r="P111" s="58"/>
      <c r="Q111" s="62">
        <f t="shared" si="6"/>
        <v>0</v>
      </c>
      <c r="R111" s="57"/>
      <c r="S111" s="58"/>
      <c r="T111" s="62">
        <f t="shared" si="7"/>
        <v>0</v>
      </c>
      <c r="U111" s="63"/>
      <c r="V111" s="65" t="s">
        <v>263</v>
      </c>
      <c r="W111" s="65" t="s">
        <v>264</v>
      </c>
    </row>
    <row r="112" spans="1:23" s="4" customFormat="1" ht="27" customHeight="1">
      <c r="A112" s="16"/>
      <c r="B112" s="33" t="s">
        <v>212</v>
      </c>
      <c r="C112" s="34">
        <v>108</v>
      </c>
      <c r="D112" s="148" t="s">
        <v>298</v>
      </c>
      <c r="E112" s="77">
        <v>2</v>
      </c>
      <c r="F112" s="56">
        <v>25</v>
      </c>
      <c r="G112" s="57">
        <v>549</v>
      </c>
      <c r="H112" s="58">
        <v>5518568</v>
      </c>
      <c r="I112" s="62">
        <f t="shared" si="4"/>
        <v>10052.036429872496</v>
      </c>
      <c r="J112" s="57">
        <v>30782.75</v>
      </c>
      <c r="K112" s="58">
        <v>5518568</v>
      </c>
      <c r="L112" s="62">
        <f t="shared" si="5"/>
        <v>179.27469118256167</v>
      </c>
      <c r="M112" s="29"/>
      <c r="N112" s="56">
        <v>25</v>
      </c>
      <c r="O112" s="57">
        <v>479</v>
      </c>
      <c r="P112" s="58">
        <v>5588250</v>
      </c>
      <c r="Q112" s="62">
        <f t="shared" si="6"/>
        <v>11666.492693110647</v>
      </c>
      <c r="R112" s="57">
        <v>30874</v>
      </c>
      <c r="S112" s="58">
        <v>5588250</v>
      </c>
      <c r="T112" s="62">
        <f t="shared" si="7"/>
        <v>181.00181382392952</v>
      </c>
      <c r="U112" s="63"/>
      <c r="V112" s="64"/>
      <c r="W112" s="64"/>
    </row>
    <row r="113" spans="1:23" s="4" customFormat="1" ht="27" customHeight="1">
      <c r="A113" s="16"/>
      <c r="B113" s="33" t="s">
        <v>212</v>
      </c>
      <c r="C113" s="34">
        <v>109</v>
      </c>
      <c r="D113" s="148" t="s">
        <v>299</v>
      </c>
      <c r="E113" s="77">
        <v>2</v>
      </c>
      <c r="F113" s="56">
        <v>50</v>
      </c>
      <c r="G113" s="57">
        <v>627</v>
      </c>
      <c r="H113" s="58">
        <v>13047900</v>
      </c>
      <c r="I113" s="62">
        <f t="shared" si="4"/>
        <v>20810.047846889953</v>
      </c>
      <c r="J113" s="57">
        <v>39464</v>
      </c>
      <c r="K113" s="58">
        <v>13047900</v>
      </c>
      <c r="L113" s="62">
        <f t="shared" si="5"/>
        <v>330.6279140482465</v>
      </c>
      <c r="M113" s="29"/>
      <c r="N113" s="56">
        <v>50</v>
      </c>
      <c r="O113" s="57">
        <v>606</v>
      </c>
      <c r="P113" s="58">
        <v>15554880</v>
      </c>
      <c r="Q113" s="62">
        <f t="shared" si="6"/>
        <v>25668.118811881188</v>
      </c>
      <c r="R113" s="57">
        <v>46475</v>
      </c>
      <c r="S113" s="58">
        <v>15554880</v>
      </c>
      <c r="T113" s="62">
        <f t="shared" si="7"/>
        <v>334.69349112426033</v>
      </c>
      <c r="U113" s="63"/>
      <c r="V113" s="64"/>
      <c r="W113" s="64"/>
    </row>
    <row r="114" spans="1:23" s="4" customFormat="1" ht="27" customHeight="1">
      <c r="A114" s="16"/>
      <c r="B114" s="33" t="s">
        <v>212</v>
      </c>
      <c r="C114" s="34">
        <v>110</v>
      </c>
      <c r="D114" s="148" t="s">
        <v>300</v>
      </c>
      <c r="E114" s="77">
        <v>2</v>
      </c>
      <c r="F114" s="56">
        <v>40</v>
      </c>
      <c r="G114" s="57">
        <v>488</v>
      </c>
      <c r="H114" s="58">
        <v>12449931</v>
      </c>
      <c r="I114" s="62">
        <f t="shared" si="4"/>
        <v>25512.15368852459</v>
      </c>
      <c r="J114" s="57">
        <v>51593</v>
      </c>
      <c r="K114" s="58">
        <v>12449931</v>
      </c>
      <c r="L114" s="62">
        <f t="shared" si="5"/>
        <v>241.31046847440544</v>
      </c>
      <c r="M114" s="29"/>
      <c r="N114" s="56">
        <v>40</v>
      </c>
      <c r="O114" s="57">
        <v>503</v>
      </c>
      <c r="P114" s="58">
        <v>12985204</v>
      </c>
      <c r="Q114" s="62">
        <f t="shared" si="6"/>
        <v>25815.51491053678</v>
      </c>
      <c r="R114" s="57">
        <v>53568</v>
      </c>
      <c r="S114" s="58">
        <v>12985204</v>
      </c>
      <c r="T114" s="62">
        <f t="shared" si="7"/>
        <v>242.40598864994027</v>
      </c>
      <c r="U114" s="63"/>
      <c r="V114" s="64"/>
      <c r="W114" s="64"/>
    </row>
    <row r="115" spans="1:23" s="4" customFormat="1" ht="27" customHeight="1">
      <c r="A115" s="16"/>
      <c r="B115" s="33" t="s">
        <v>212</v>
      </c>
      <c r="C115" s="34">
        <v>111</v>
      </c>
      <c r="D115" s="148" t="s">
        <v>120</v>
      </c>
      <c r="E115" s="77">
        <v>2</v>
      </c>
      <c r="F115" s="56">
        <v>34</v>
      </c>
      <c r="G115" s="57">
        <v>426</v>
      </c>
      <c r="H115" s="58">
        <v>7169733</v>
      </c>
      <c r="I115" s="62">
        <f t="shared" si="4"/>
        <v>16830.359154929578</v>
      </c>
      <c r="J115" s="57">
        <v>39266</v>
      </c>
      <c r="K115" s="58">
        <v>7169733</v>
      </c>
      <c r="L115" s="62">
        <f t="shared" si="5"/>
        <v>182.59392349615445</v>
      </c>
      <c r="M115" s="29"/>
      <c r="N115" s="56">
        <v>34</v>
      </c>
      <c r="O115" s="57">
        <v>385</v>
      </c>
      <c r="P115" s="58">
        <v>5526107</v>
      </c>
      <c r="Q115" s="62">
        <f t="shared" si="6"/>
        <v>14353.524675324676</v>
      </c>
      <c r="R115" s="57">
        <v>40596</v>
      </c>
      <c r="S115" s="58">
        <v>5526107</v>
      </c>
      <c r="T115" s="62">
        <f t="shared" si="7"/>
        <v>136.12442112523402</v>
      </c>
      <c r="U115" s="63"/>
      <c r="V115" s="64"/>
      <c r="W115" s="64"/>
    </row>
    <row r="116" spans="1:23" s="4" customFormat="1" ht="27" customHeight="1">
      <c r="A116" s="16"/>
      <c r="B116" s="33" t="s">
        <v>212</v>
      </c>
      <c r="C116" s="34">
        <v>112</v>
      </c>
      <c r="D116" s="148" t="s">
        <v>121</v>
      </c>
      <c r="E116" s="77">
        <v>2</v>
      </c>
      <c r="F116" s="56">
        <v>32</v>
      </c>
      <c r="G116" s="57">
        <v>352</v>
      </c>
      <c r="H116" s="58">
        <v>2913513</v>
      </c>
      <c r="I116" s="62">
        <f t="shared" si="4"/>
        <v>8277.025568181818</v>
      </c>
      <c r="J116" s="57">
        <v>36509</v>
      </c>
      <c r="K116" s="58">
        <v>2913513</v>
      </c>
      <c r="L116" s="62">
        <f t="shared" si="5"/>
        <v>79.8025966200115</v>
      </c>
      <c r="M116" s="29"/>
      <c r="N116" s="56">
        <v>32</v>
      </c>
      <c r="O116" s="57">
        <v>348</v>
      </c>
      <c r="P116" s="58">
        <v>3094454</v>
      </c>
      <c r="Q116" s="62">
        <f t="shared" si="6"/>
        <v>8892.1091954023</v>
      </c>
      <c r="R116" s="57">
        <v>37014</v>
      </c>
      <c r="S116" s="58">
        <v>3094454</v>
      </c>
      <c r="T116" s="62">
        <f t="shared" si="7"/>
        <v>83.60225860485222</v>
      </c>
      <c r="U116" s="63"/>
      <c r="V116" s="64"/>
      <c r="W116" s="64"/>
    </row>
    <row r="117" spans="1:23" s="4" customFormat="1" ht="27" customHeight="1">
      <c r="A117" s="16"/>
      <c r="B117" s="33" t="s">
        <v>212</v>
      </c>
      <c r="C117" s="34">
        <v>113</v>
      </c>
      <c r="D117" s="148" t="s">
        <v>122</v>
      </c>
      <c r="E117" s="77">
        <v>2</v>
      </c>
      <c r="F117" s="56">
        <v>30</v>
      </c>
      <c r="G117" s="57">
        <v>444</v>
      </c>
      <c r="H117" s="58">
        <v>3567375</v>
      </c>
      <c r="I117" s="62">
        <f t="shared" si="4"/>
        <v>8034.628378378378</v>
      </c>
      <c r="J117" s="57">
        <v>32781</v>
      </c>
      <c r="K117" s="58">
        <v>3567375</v>
      </c>
      <c r="L117" s="62">
        <f t="shared" si="5"/>
        <v>108.82447149263292</v>
      </c>
      <c r="M117" s="29"/>
      <c r="N117" s="56">
        <v>30</v>
      </c>
      <c r="O117" s="57">
        <v>442</v>
      </c>
      <c r="P117" s="58">
        <v>3796880</v>
      </c>
      <c r="Q117" s="62">
        <f t="shared" si="6"/>
        <v>8590.226244343892</v>
      </c>
      <c r="R117" s="57">
        <v>23625</v>
      </c>
      <c r="S117" s="58">
        <v>3796880</v>
      </c>
      <c r="T117" s="62">
        <f t="shared" si="7"/>
        <v>160.71449735449735</v>
      </c>
      <c r="U117" s="63"/>
      <c r="V117" s="64"/>
      <c r="W117" s="64"/>
    </row>
    <row r="118" spans="1:23" s="4" customFormat="1" ht="27" customHeight="1">
      <c r="A118" s="16"/>
      <c r="B118" s="33" t="s">
        <v>212</v>
      </c>
      <c r="C118" s="34">
        <v>114</v>
      </c>
      <c r="D118" s="148" t="s">
        <v>301</v>
      </c>
      <c r="E118" s="77">
        <v>2</v>
      </c>
      <c r="F118" s="56">
        <v>40</v>
      </c>
      <c r="G118" s="57">
        <v>514</v>
      </c>
      <c r="H118" s="58">
        <v>2581344</v>
      </c>
      <c r="I118" s="62">
        <f t="shared" si="4"/>
        <v>5022.070038910506</v>
      </c>
      <c r="J118" s="57">
        <v>38763</v>
      </c>
      <c r="K118" s="58">
        <v>2581344</v>
      </c>
      <c r="L118" s="62">
        <f t="shared" si="5"/>
        <v>66.59298815881124</v>
      </c>
      <c r="M118" s="29"/>
      <c r="N118" s="56">
        <v>40</v>
      </c>
      <c r="O118" s="57">
        <v>470</v>
      </c>
      <c r="P118" s="58">
        <v>3082613</v>
      </c>
      <c r="Q118" s="62">
        <f t="shared" si="6"/>
        <v>6558.751063829787</v>
      </c>
      <c r="R118" s="57">
        <v>53566</v>
      </c>
      <c r="S118" s="58">
        <v>3082613</v>
      </c>
      <c r="T118" s="62">
        <f t="shared" si="7"/>
        <v>57.547940858006946</v>
      </c>
      <c r="U118" s="63"/>
      <c r="V118" s="64"/>
      <c r="W118" s="64"/>
    </row>
    <row r="119" spans="1:23" s="4" customFormat="1" ht="27" customHeight="1">
      <c r="A119" s="16"/>
      <c r="B119" s="33" t="s">
        <v>212</v>
      </c>
      <c r="C119" s="34">
        <v>115</v>
      </c>
      <c r="D119" s="148" t="s">
        <v>123</v>
      </c>
      <c r="E119" s="77">
        <v>2</v>
      </c>
      <c r="F119" s="56">
        <v>20</v>
      </c>
      <c r="G119" s="57">
        <v>227</v>
      </c>
      <c r="H119" s="58">
        <v>4298637</v>
      </c>
      <c r="I119" s="62">
        <f t="shared" si="4"/>
        <v>18936.726872246694</v>
      </c>
      <c r="J119" s="57">
        <v>22110</v>
      </c>
      <c r="K119" s="58">
        <v>4298637</v>
      </c>
      <c r="L119" s="62">
        <f t="shared" si="5"/>
        <v>194.42048846675712</v>
      </c>
      <c r="M119" s="29"/>
      <c r="N119" s="56">
        <v>14</v>
      </c>
      <c r="O119" s="57">
        <v>212</v>
      </c>
      <c r="P119" s="58">
        <v>4442500</v>
      </c>
      <c r="Q119" s="62">
        <f t="shared" si="6"/>
        <v>20955.188679245282</v>
      </c>
      <c r="R119" s="57">
        <v>21875</v>
      </c>
      <c r="S119" s="58">
        <v>4442500</v>
      </c>
      <c r="T119" s="62">
        <f t="shared" si="7"/>
        <v>203.0857142857143</v>
      </c>
      <c r="U119" s="63"/>
      <c r="V119" s="64"/>
      <c r="W119" s="64"/>
    </row>
    <row r="120" spans="1:23" s="4" customFormat="1" ht="27" customHeight="1">
      <c r="A120" s="16"/>
      <c r="B120" s="33" t="s">
        <v>212</v>
      </c>
      <c r="C120" s="34">
        <v>116</v>
      </c>
      <c r="D120" s="148" t="s">
        <v>124</v>
      </c>
      <c r="E120" s="77">
        <v>2</v>
      </c>
      <c r="F120" s="56">
        <v>29</v>
      </c>
      <c r="G120" s="57">
        <v>336</v>
      </c>
      <c r="H120" s="58">
        <v>3867908</v>
      </c>
      <c r="I120" s="62">
        <f t="shared" si="4"/>
        <v>11511.630952380952</v>
      </c>
      <c r="J120" s="57">
        <v>38620</v>
      </c>
      <c r="K120" s="58">
        <v>3867908</v>
      </c>
      <c r="L120" s="62">
        <f t="shared" si="5"/>
        <v>100.15297773174521</v>
      </c>
      <c r="M120" s="29"/>
      <c r="N120" s="56">
        <v>29</v>
      </c>
      <c r="O120" s="57">
        <v>332</v>
      </c>
      <c r="P120" s="58">
        <v>4638150</v>
      </c>
      <c r="Q120" s="62">
        <f t="shared" si="6"/>
        <v>13970.331325301206</v>
      </c>
      <c r="R120" s="57">
        <v>37514</v>
      </c>
      <c r="S120" s="58">
        <v>4638150</v>
      </c>
      <c r="T120" s="62">
        <f t="shared" si="7"/>
        <v>123.63784187236764</v>
      </c>
      <c r="U120" s="63"/>
      <c r="V120" s="64"/>
      <c r="W120" s="64"/>
    </row>
    <row r="121" spans="1:23" s="4" customFormat="1" ht="27" customHeight="1">
      <c r="A121" s="16"/>
      <c r="B121" s="33" t="s">
        <v>212</v>
      </c>
      <c r="C121" s="34">
        <v>117</v>
      </c>
      <c r="D121" s="150" t="s">
        <v>125</v>
      </c>
      <c r="E121" s="77">
        <v>2</v>
      </c>
      <c r="F121" s="56">
        <v>25</v>
      </c>
      <c r="G121" s="57">
        <v>489</v>
      </c>
      <c r="H121" s="58">
        <v>7553410</v>
      </c>
      <c r="I121" s="62">
        <f t="shared" si="4"/>
        <v>15446.646216768917</v>
      </c>
      <c r="J121" s="57">
        <v>75775</v>
      </c>
      <c r="K121" s="58">
        <v>7553410</v>
      </c>
      <c r="L121" s="62">
        <f t="shared" si="5"/>
        <v>99.6820851204223</v>
      </c>
      <c r="M121" s="29"/>
      <c r="N121" s="56">
        <v>25</v>
      </c>
      <c r="O121" s="57">
        <v>180</v>
      </c>
      <c r="P121" s="58">
        <v>4088180</v>
      </c>
      <c r="Q121" s="62">
        <f t="shared" si="6"/>
        <v>22712.11111111111</v>
      </c>
      <c r="R121" s="57">
        <v>27415</v>
      </c>
      <c r="S121" s="58">
        <v>4088180</v>
      </c>
      <c r="T121" s="62">
        <f t="shared" si="7"/>
        <v>149.12201349626116</v>
      </c>
      <c r="U121" s="63"/>
      <c r="V121" s="64"/>
      <c r="W121" s="64"/>
    </row>
    <row r="122" spans="1:23" s="4" customFormat="1" ht="27" customHeight="1">
      <c r="A122" s="16"/>
      <c r="B122" s="33" t="s">
        <v>212</v>
      </c>
      <c r="C122" s="34">
        <v>118</v>
      </c>
      <c r="D122" s="149" t="s">
        <v>302</v>
      </c>
      <c r="E122" s="77">
        <v>2</v>
      </c>
      <c r="F122" s="56">
        <v>60</v>
      </c>
      <c r="G122" s="57">
        <v>734</v>
      </c>
      <c r="H122" s="58">
        <v>8146750</v>
      </c>
      <c r="I122" s="62">
        <f t="shared" si="4"/>
        <v>11099.114441416894</v>
      </c>
      <c r="J122" s="57">
        <v>69027</v>
      </c>
      <c r="K122" s="58">
        <v>8146750</v>
      </c>
      <c r="L122" s="62">
        <f t="shared" si="5"/>
        <v>118.0226578005708</v>
      </c>
      <c r="M122" s="29"/>
      <c r="N122" s="56">
        <v>60</v>
      </c>
      <c r="O122" s="57">
        <v>717</v>
      </c>
      <c r="P122" s="58">
        <v>8764466</v>
      </c>
      <c r="Q122" s="62">
        <f t="shared" si="6"/>
        <v>12223.801952580196</v>
      </c>
      <c r="R122" s="57">
        <v>57440</v>
      </c>
      <c r="S122" s="58">
        <v>8764466</v>
      </c>
      <c r="T122" s="62">
        <f t="shared" si="7"/>
        <v>152.58471448467967</v>
      </c>
      <c r="U122" s="63"/>
      <c r="V122" s="64"/>
      <c r="W122" s="64"/>
    </row>
    <row r="123" spans="1:23" s="4" customFormat="1" ht="27" customHeight="1">
      <c r="A123" s="16"/>
      <c r="B123" s="33" t="s">
        <v>212</v>
      </c>
      <c r="C123" s="34">
        <v>119</v>
      </c>
      <c r="D123" s="149" t="s">
        <v>303</v>
      </c>
      <c r="E123" s="77">
        <v>5</v>
      </c>
      <c r="F123" s="56">
        <v>20</v>
      </c>
      <c r="G123" s="57">
        <v>196</v>
      </c>
      <c r="H123" s="58">
        <v>1695251</v>
      </c>
      <c r="I123" s="62">
        <f t="shared" si="4"/>
        <v>8649.239795918367</v>
      </c>
      <c r="J123" s="57">
        <v>13591</v>
      </c>
      <c r="K123" s="58">
        <v>1695251</v>
      </c>
      <c r="L123" s="62">
        <f t="shared" si="5"/>
        <v>124.73335295416084</v>
      </c>
      <c r="M123" s="29"/>
      <c r="N123" s="56">
        <v>20</v>
      </c>
      <c r="O123" s="57">
        <v>245</v>
      </c>
      <c r="P123" s="58">
        <v>2225765</v>
      </c>
      <c r="Q123" s="62">
        <f t="shared" si="6"/>
        <v>9084.755102040815</v>
      </c>
      <c r="R123" s="57">
        <v>18045</v>
      </c>
      <c r="S123" s="58">
        <v>2225765</v>
      </c>
      <c r="T123" s="62">
        <f t="shared" si="7"/>
        <v>123.34524799113328</v>
      </c>
      <c r="U123" s="63"/>
      <c r="V123" s="64"/>
      <c r="W123" s="64"/>
    </row>
    <row r="124" spans="1:23" s="4" customFormat="1" ht="27" customHeight="1">
      <c r="A124" s="16"/>
      <c r="B124" s="33" t="s">
        <v>212</v>
      </c>
      <c r="C124" s="34">
        <v>120</v>
      </c>
      <c r="D124" s="149" t="s">
        <v>304</v>
      </c>
      <c r="E124" s="77">
        <v>5</v>
      </c>
      <c r="F124" s="56">
        <v>14</v>
      </c>
      <c r="G124" s="57">
        <v>272</v>
      </c>
      <c r="H124" s="58">
        <v>1124913</v>
      </c>
      <c r="I124" s="62">
        <f t="shared" si="4"/>
        <v>4135.70955882353</v>
      </c>
      <c r="J124" s="57">
        <v>11308.7</v>
      </c>
      <c r="K124" s="58">
        <v>1124913</v>
      </c>
      <c r="L124" s="62">
        <f t="shared" si="5"/>
        <v>99.4732374189783</v>
      </c>
      <c r="M124" s="29"/>
      <c r="N124" s="56">
        <v>14</v>
      </c>
      <c r="O124" s="57">
        <v>202</v>
      </c>
      <c r="P124" s="58">
        <v>1346051</v>
      </c>
      <c r="Q124" s="62">
        <f t="shared" si="6"/>
        <v>6663.618811881188</v>
      </c>
      <c r="R124" s="57">
        <v>11918</v>
      </c>
      <c r="S124" s="58">
        <v>1346051</v>
      </c>
      <c r="T124" s="62">
        <f t="shared" si="7"/>
        <v>112.9426917267998</v>
      </c>
      <c r="U124" s="63"/>
      <c r="V124" s="64"/>
      <c r="W124" s="64"/>
    </row>
    <row r="125" spans="1:23" s="4" customFormat="1" ht="27" customHeight="1">
      <c r="A125" s="16"/>
      <c r="B125" s="33" t="s">
        <v>212</v>
      </c>
      <c r="C125" s="34">
        <v>121</v>
      </c>
      <c r="D125" s="149" t="s">
        <v>305</v>
      </c>
      <c r="E125" s="77">
        <v>5</v>
      </c>
      <c r="F125" s="56">
        <v>20</v>
      </c>
      <c r="G125" s="57">
        <v>237</v>
      </c>
      <c r="H125" s="58">
        <v>4591093</v>
      </c>
      <c r="I125" s="62">
        <f t="shared" si="4"/>
        <v>19371.70042194093</v>
      </c>
      <c r="J125" s="57">
        <v>13735</v>
      </c>
      <c r="K125" s="58">
        <v>4591093</v>
      </c>
      <c r="L125" s="62">
        <f t="shared" si="5"/>
        <v>334.2623225336731</v>
      </c>
      <c r="M125" s="29"/>
      <c r="N125" s="56">
        <v>20</v>
      </c>
      <c r="O125" s="57">
        <v>172</v>
      </c>
      <c r="P125" s="58">
        <v>3156397</v>
      </c>
      <c r="Q125" s="62">
        <f t="shared" si="6"/>
        <v>18351.14534883721</v>
      </c>
      <c r="R125" s="57">
        <v>10302</v>
      </c>
      <c r="S125" s="58">
        <v>3156397</v>
      </c>
      <c r="T125" s="62">
        <f t="shared" si="7"/>
        <v>306.38681809357405</v>
      </c>
      <c r="U125" s="63"/>
      <c r="V125" s="64"/>
      <c r="W125" s="64"/>
    </row>
    <row r="126" spans="1:23" s="4" customFormat="1" ht="27" customHeight="1">
      <c r="A126" s="16"/>
      <c r="B126" s="33" t="s">
        <v>212</v>
      </c>
      <c r="C126" s="34">
        <v>122</v>
      </c>
      <c r="D126" s="149" t="s">
        <v>306</v>
      </c>
      <c r="E126" s="77">
        <v>5</v>
      </c>
      <c r="F126" s="56">
        <v>20</v>
      </c>
      <c r="G126" s="57">
        <v>167</v>
      </c>
      <c r="H126" s="58">
        <v>1337732</v>
      </c>
      <c r="I126" s="62">
        <f t="shared" si="4"/>
        <v>8010.37125748503</v>
      </c>
      <c r="J126" s="57">
        <v>13261</v>
      </c>
      <c r="K126" s="58">
        <v>1337732</v>
      </c>
      <c r="L126" s="62">
        <f t="shared" si="5"/>
        <v>100.87715858532539</v>
      </c>
      <c r="M126" s="29"/>
      <c r="N126" s="56">
        <v>20</v>
      </c>
      <c r="O126" s="57">
        <v>162</v>
      </c>
      <c r="P126" s="58">
        <v>1761486</v>
      </c>
      <c r="Q126" s="62">
        <f t="shared" si="6"/>
        <v>10873.37037037037</v>
      </c>
      <c r="R126" s="57">
        <v>12941</v>
      </c>
      <c r="S126" s="58">
        <v>1761486</v>
      </c>
      <c r="T126" s="62">
        <f t="shared" si="7"/>
        <v>136.11668340931922</v>
      </c>
      <c r="U126" s="63"/>
      <c r="V126" s="64"/>
      <c r="W126" s="64"/>
    </row>
    <row r="127" spans="1:23" s="4" customFormat="1" ht="27" customHeight="1">
      <c r="A127" s="16"/>
      <c r="B127" s="33" t="s">
        <v>212</v>
      </c>
      <c r="C127" s="34">
        <v>123</v>
      </c>
      <c r="D127" s="149" t="s">
        <v>307</v>
      </c>
      <c r="E127" s="77">
        <v>2</v>
      </c>
      <c r="F127" s="56">
        <v>10</v>
      </c>
      <c r="G127" s="57">
        <v>162</v>
      </c>
      <c r="H127" s="58">
        <v>1022985</v>
      </c>
      <c r="I127" s="62">
        <f t="shared" si="4"/>
        <v>6314.722222222223</v>
      </c>
      <c r="J127" s="57">
        <v>16545</v>
      </c>
      <c r="K127" s="58">
        <v>1022985</v>
      </c>
      <c r="L127" s="62">
        <f t="shared" si="5"/>
        <v>61.830462375339984</v>
      </c>
      <c r="M127" s="29"/>
      <c r="N127" s="56">
        <v>10</v>
      </c>
      <c r="O127" s="57">
        <v>137</v>
      </c>
      <c r="P127" s="58">
        <v>1018900</v>
      </c>
      <c r="Q127" s="62">
        <f t="shared" si="6"/>
        <v>7437.226277372263</v>
      </c>
      <c r="R127" s="57">
        <v>16722</v>
      </c>
      <c r="S127" s="58">
        <v>1018900</v>
      </c>
      <c r="T127" s="62">
        <f t="shared" si="7"/>
        <v>60.9317067336443</v>
      </c>
      <c r="U127" s="63"/>
      <c r="V127" s="64"/>
      <c r="W127" s="64"/>
    </row>
    <row r="128" spans="1:23" s="4" customFormat="1" ht="27" customHeight="1">
      <c r="A128" s="16"/>
      <c r="B128" s="33" t="s">
        <v>212</v>
      </c>
      <c r="C128" s="34">
        <v>124</v>
      </c>
      <c r="D128" s="149" t="s">
        <v>308</v>
      </c>
      <c r="E128" s="77">
        <v>2</v>
      </c>
      <c r="F128" s="56">
        <v>20</v>
      </c>
      <c r="G128" s="57">
        <v>216</v>
      </c>
      <c r="H128" s="58">
        <v>1228577</v>
      </c>
      <c r="I128" s="62">
        <f t="shared" si="4"/>
        <v>5687.856481481482</v>
      </c>
      <c r="J128" s="57">
        <v>72252</v>
      </c>
      <c r="K128" s="58">
        <v>1228577</v>
      </c>
      <c r="L128" s="62">
        <f t="shared" si="5"/>
        <v>17.004055251065715</v>
      </c>
      <c r="M128" s="29"/>
      <c r="N128" s="56">
        <v>20</v>
      </c>
      <c r="O128" s="57">
        <v>228</v>
      </c>
      <c r="P128" s="58">
        <v>1316105</v>
      </c>
      <c r="Q128" s="62">
        <f t="shared" si="6"/>
        <v>5772.390350877193</v>
      </c>
      <c r="R128" s="57">
        <v>23856</v>
      </c>
      <c r="S128" s="58">
        <v>1316105</v>
      </c>
      <c r="T128" s="62">
        <f t="shared" si="7"/>
        <v>55.16872065727699</v>
      </c>
      <c r="U128" s="63"/>
      <c r="V128" s="64"/>
      <c r="W128" s="64"/>
    </row>
    <row r="129" spans="1:23" s="4" customFormat="1" ht="27" customHeight="1">
      <c r="A129" s="16"/>
      <c r="B129" s="33" t="s">
        <v>212</v>
      </c>
      <c r="C129" s="34">
        <v>125</v>
      </c>
      <c r="D129" s="149" t="s">
        <v>309</v>
      </c>
      <c r="E129" s="77">
        <v>2</v>
      </c>
      <c r="F129" s="56">
        <v>25</v>
      </c>
      <c r="G129" s="57">
        <v>230</v>
      </c>
      <c r="H129" s="58">
        <v>2120903</v>
      </c>
      <c r="I129" s="62">
        <f t="shared" si="4"/>
        <v>9221.317391304348</v>
      </c>
      <c r="J129" s="57">
        <v>19909</v>
      </c>
      <c r="K129" s="58">
        <v>2120903</v>
      </c>
      <c r="L129" s="62">
        <f t="shared" si="5"/>
        <v>106.5298608669446</v>
      </c>
      <c r="M129" s="29"/>
      <c r="N129" s="56">
        <v>25</v>
      </c>
      <c r="O129" s="57">
        <v>238</v>
      </c>
      <c r="P129" s="58">
        <v>2320550</v>
      </c>
      <c r="Q129" s="62">
        <f t="shared" si="6"/>
        <v>9750.210084033613</v>
      </c>
      <c r="R129" s="57">
        <v>22311</v>
      </c>
      <c r="S129" s="58">
        <v>2320550</v>
      </c>
      <c r="T129" s="62">
        <f t="shared" si="7"/>
        <v>104.00923311371072</v>
      </c>
      <c r="U129" s="63"/>
      <c r="V129" s="64"/>
      <c r="W129" s="64"/>
    </row>
    <row r="130" spans="1:23" s="4" customFormat="1" ht="27" customHeight="1">
      <c r="A130" s="16"/>
      <c r="B130" s="33" t="s">
        <v>212</v>
      </c>
      <c r="C130" s="34">
        <v>126</v>
      </c>
      <c r="D130" s="149" t="s">
        <v>310</v>
      </c>
      <c r="E130" s="77">
        <v>5</v>
      </c>
      <c r="F130" s="56">
        <v>20</v>
      </c>
      <c r="G130" s="57">
        <v>222</v>
      </c>
      <c r="H130" s="58">
        <v>1306575</v>
      </c>
      <c r="I130" s="62">
        <f t="shared" si="4"/>
        <v>5885.472972972973</v>
      </c>
      <c r="J130" s="57">
        <v>11310</v>
      </c>
      <c r="K130" s="58">
        <v>1306575</v>
      </c>
      <c r="L130" s="62">
        <f t="shared" si="5"/>
        <v>115.5238726790451</v>
      </c>
      <c r="M130" s="29"/>
      <c r="N130" s="56">
        <v>14</v>
      </c>
      <c r="O130" s="57">
        <v>226</v>
      </c>
      <c r="P130" s="58">
        <v>1405735</v>
      </c>
      <c r="Q130" s="62">
        <f t="shared" si="6"/>
        <v>6220.066371681416</v>
      </c>
      <c r="R130" s="57">
        <v>10880</v>
      </c>
      <c r="S130" s="58">
        <v>1405735</v>
      </c>
      <c r="T130" s="62">
        <f t="shared" si="7"/>
        <v>129.20358455882354</v>
      </c>
      <c r="U130" s="63"/>
      <c r="V130" s="64"/>
      <c r="W130" s="64"/>
    </row>
    <row r="131" spans="1:23" s="4" customFormat="1" ht="27" customHeight="1">
      <c r="A131" s="16"/>
      <c r="B131" s="33" t="s">
        <v>212</v>
      </c>
      <c r="C131" s="34">
        <v>127</v>
      </c>
      <c r="D131" s="149" t="s">
        <v>311</v>
      </c>
      <c r="E131" s="77">
        <v>2</v>
      </c>
      <c r="F131" s="56">
        <v>20</v>
      </c>
      <c r="G131" s="57">
        <v>239</v>
      </c>
      <c r="H131" s="58">
        <v>3153535</v>
      </c>
      <c r="I131" s="62">
        <f t="shared" si="4"/>
        <v>13194.707112970711</v>
      </c>
      <c r="J131" s="57">
        <v>26724</v>
      </c>
      <c r="K131" s="58">
        <v>3153535</v>
      </c>
      <c r="L131" s="62">
        <f t="shared" si="5"/>
        <v>118.0038542134411</v>
      </c>
      <c r="M131" s="29"/>
      <c r="N131" s="56">
        <v>25</v>
      </c>
      <c r="O131" s="57">
        <v>228</v>
      </c>
      <c r="P131" s="58">
        <v>3200862</v>
      </c>
      <c r="Q131" s="62">
        <f t="shared" si="6"/>
        <v>14038.868421052632</v>
      </c>
      <c r="R131" s="57">
        <v>27018</v>
      </c>
      <c r="S131" s="58">
        <v>3200862</v>
      </c>
      <c r="T131" s="62">
        <f t="shared" si="7"/>
        <v>118.47146346879858</v>
      </c>
      <c r="U131" s="63"/>
      <c r="V131" s="64"/>
      <c r="W131" s="64"/>
    </row>
    <row r="132" spans="1:23" s="4" customFormat="1" ht="27" customHeight="1">
      <c r="A132" s="16"/>
      <c r="B132" s="33" t="s">
        <v>212</v>
      </c>
      <c r="C132" s="34">
        <v>128</v>
      </c>
      <c r="D132" s="149" t="s">
        <v>312</v>
      </c>
      <c r="E132" s="77">
        <v>2</v>
      </c>
      <c r="F132" s="56">
        <v>24</v>
      </c>
      <c r="G132" s="57">
        <v>400</v>
      </c>
      <c r="H132" s="58">
        <v>7470507</v>
      </c>
      <c r="I132" s="62">
        <f aca="true" t="shared" si="8" ref="I132:I194">IF(AND(G132&gt;0,H132&gt;0),H132/G132,0)</f>
        <v>18676.2675</v>
      </c>
      <c r="J132" s="57">
        <v>15627</v>
      </c>
      <c r="K132" s="58">
        <v>7470507</v>
      </c>
      <c r="L132" s="62">
        <f aca="true" t="shared" si="9" ref="L132:L194">IF(AND(J132&gt;0,K132&gt;0),K132/J132,0)</f>
        <v>478.0512574390478</v>
      </c>
      <c r="M132" s="29"/>
      <c r="N132" s="56">
        <v>20</v>
      </c>
      <c r="O132" s="57">
        <v>404</v>
      </c>
      <c r="P132" s="58">
        <v>6331415</v>
      </c>
      <c r="Q132" s="62">
        <f aca="true" t="shared" si="10" ref="Q132:Q194">IF(AND(O132&gt;0,P132&gt;0),P132/O132,0)</f>
        <v>15671.819306930693</v>
      </c>
      <c r="R132" s="57">
        <v>14052.5</v>
      </c>
      <c r="S132" s="58">
        <v>6331415</v>
      </c>
      <c r="T132" s="62">
        <f aca="true" t="shared" si="11" ref="T132:T194">IF(AND(R132&gt;0,S132&gt;0),S132/R132,0)</f>
        <v>450.5543497598292</v>
      </c>
      <c r="U132" s="63"/>
      <c r="V132" s="64"/>
      <c r="W132" s="64"/>
    </row>
    <row r="133" spans="1:23" s="4" customFormat="1" ht="27" customHeight="1">
      <c r="A133" s="16"/>
      <c r="B133" s="33" t="s">
        <v>212</v>
      </c>
      <c r="C133" s="34">
        <v>129</v>
      </c>
      <c r="D133" s="149" t="s">
        <v>313</v>
      </c>
      <c r="E133" s="77">
        <v>5</v>
      </c>
      <c r="F133" s="56">
        <v>20</v>
      </c>
      <c r="G133" s="57">
        <v>232</v>
      </c>
      <c r="H133" s="58">
        <v>7117151</v>
      </c>
      <c r="I133" s="62">
        <f t="shared" si="8"/>
        <v>30677.375</v>
      </c>
      <c r="J133" s="57">
        <v>21357</v>
      </c>
      <c r="K133" s="58">
        <v>7117151</v>
      </c>
      <c r="L133" s="62">
        <f t="shared" si="9"/>
        <v>333.2467575033947</v>
      </c>
      <c r="M133" s="29"/>
      <c r="N133" s="56">
        <v>20</v>
      </c>
      <c r="O133" s="57">
        <v>229</v>
      </c>
      <c r="P133" s="58">
        <v>7357042</v>
      </c>
      <c r="Q133" s="62">
        <f t="shared" si="10"/>
        <v>32126.82096069869</v>
      </c>
      <c r="R133" s="57">
        <v>24395</v>
      </c>
      <c r="S133" s="58">
        <v>7357042</v>
      </c>
      <c r="T133" s="62">
        <f t="shared" si="11"/>
        <v>301.5799139167862</v>
      </c>
      <c r="U133" s="63"/>
      <c r="V133" s="64"/>
      <c r="W133" s="64"/>
    </row>
    <row r="134" spans="1:23" s="4" customFormat="1" ht="27" customHeight="1">
      <c r="A134" s="16"/>
      <c r="B134" s="33" t="s">
        <v>212</v>
      </c>
      <c r="C134" s="34">
        <v>130</v>
      </c>
      <c r="D134" s="149" t="s">
        <v>314</v>
      </c>
      <c r="E134" s="77">
        <v>4</v>
      </c>
      <c r="F134" s="56">
        <v>10</v>
      </c>
      <c r="G134" s="57">
        <v>102</v>
      </c>
      <c r="H134" s="58">
        <v>1229582</v>
      </c>
      <c r="I134" s="62">
        <f t="shared" si="8"/>
        <v>12054.725490196079</v>
      </c>
      <c r="J134" s="57">
        <v>11549</v>
      </c>
      <c r="K134" s="58">
        <v>1229582</v>
      </c>
      <c r="L134" s="62">
        <f t="shared" si="9"/>
        <v>106.46653389903888</v>
      </c>
      <c r="M134" s="29"/>
      <c r="N134" s="56"/>
      <c r="O134" s="57"/>
      <c r="P134" s="58"/>
      <c r="Q134" s="62">
        <f t="shared" si="10"/>
        <v>0</v>
      </c>
      <c r="R134" s="57"/>
      <c r="S134" s="58"/>
      <c r="T134" s="62">
        <f t="shared" si="11"/>
        <v>0</v>
      </c>
      <c r="U134" s="63"/>
      <c r="V134" s="65" t="s">
        <v>189</v>
      </c>
      <c r="W134" s="65" t="s">
        <v>266</v>
      </c>
    </row>
    <row r="135" spans="1:23" s="4" customFormat="1" ht="27" customHeight="1">
      <c r="A135" s="16"/>
      <c r="B135" s="33" t="s">
        <v>212</v>
      </c>
      <c r="C135" s="34">
        <v>131</v>
      </c>
      <c r="D135" s="149" t="s">
        <v>126</v>
      </c>
      <c r="E135" s="77">
        <v>2</v>
      </c>
      <c r="F135" s="56">
        <v>40</v>
      </c>
      <c r="G135" s="57">
        <v>484</v>
      </c>
      <c r="H135" s="58">
        <v>3277580</v>
      </c>
      <c r="I135" s="62">
        <f t="shared" si="8"/>
        <v>6771.859504132231</v>
      </c>
      <c r="J135" s="57">
        <v>28350</v>
      </c>
      <c r="K135" s="58">
        <v>3277580</v>
      </c>
      <c r="L135" s="62">
        <f t="shared" si="9"/>
        <v>115.61128747795415</v>
      </c>
      <c r="M135" s="29"/>
      <c r="N135" s="56">
        <v>40</v>
      </c>
      <c r="O135" s="57">
        <v>451</v>
      </c>
      <c r="P135" s="58">
        <v>4086032</v>
      </c>
      <c r="Q135" s="62">
        <f t="shared" si="10"/>
        <v>9059.937915742794</v>
      </c>
      <c r="R135" s="57">
        <v>22642</v>
      </c>
      <c r="S135" s="58">
        <v>4086032</v>
      </c>
      <c r="T135" s="62">
        <f t="shared" si="11"/>
        <v>180.46250331242823</v>
      </c>
      <c r="U135" s="63"/>
      <c r="V135" s="64"/>
      <c r="W135" s="64"/>
    </row>
    <row r="136" spans="1:23" s="4" customFormat="1" ht="27" customHeight="1">
      <c r="A136" s="16"/>
      <c r="B136" s="33" t="s">
        <v>212</v>
      </c>
      <c r="C136" s="34">
        <v>132</v>
      </c>
      <c r="D136" s="149" t="s">
        <v>315</v>
      </c>
      <c r="E136" s="77">
        <v>2</v>
      </c>
      <c r="F136" s="56">
        <v>50</v>
      </c>
      <c r="G136" s="57">
        <v>348</v>
      </c>
      <c r="H136" s="58">
        <v>2088000</v>
      </c>
      <c r="I136" s="62">
        <f t="shared" si="8"/>
        <v>6000</v>
      </c>
      <c r="J136" s="57">
        <v>34529</v>
      </c>
      <c r="K136" s="58">
        <v>2088000</v>
      </c>
      <c r="L136" s="62">
        <f t="shared" si="9"/>
        <v>60.47090851168583</v>
      </c>
      <c r="M136" s="29"/>
      <c r="N136" s="56">
        <v>30</v>
      </c>
      <c r="O136" s="57">
        <v>328</v>
      </c>
      <c r="P136" s="58">
        <v>2176320</v>
      </c>
      <c r="Q136" s="62">
        <f t="shared" si="10"/>
        <v>6635.121951219512</v>
      </c>
      <c r="R136" s="57">
        <v>34686</v>
      </c>
      <c r="S136" s="58">
        <v>2176320</v>
      </c>
      <c r="T136" s="62">
        <f t="shared" si="11"/>
        <v>62.743469987891366</v>
      </c>
      <c r="U136" s="63"/>
      <c r="V136" s="64"/>
      <c r="W136" s="64"/>
    </row>
    <row r="137" spans="1:23" s="4" customFormat="1" ht="27" customHeight="1">
      <c r="A137" s="16"/>
      <c r="B137" s="33" t="s">
        <v>212</v>
      </c>
      <c r="C137" s="34">
        <v>133</v>
      </c>
      <c r="D137" s="149" t="s">
        <v>316</v>
      </c>
      <c r="E137" s="77">
        <v>5</v>
      </c>
      <c r="F137" s="56">
        <v>20</v>
      </c>
      <c r="G137" s="57">
        <v>145</v>
      </c>
      <c r="H137" s="58">
        <v>680150</v>
      </c>
      <c r="I137" s="62">
        <f t="shared" si="8"/>
        <v>4690.689655172414</v>
      </c>
      <c r="J137" s="57">
        <v>9632</v>
      </c>
      <c r="K137" s="58">
        <v>680150</v>
      </c>
      <c r="L137" s="62">
        <f t="shared" si="9"/>
        <v>70.61357973421927</v>
      </c>
      <c r="M137" s="29"/>
      <c r="N137" s="56">
        <v>0</v>
      </c>
      <c r="O137" s="57">
        <v>158</v>
      </c>
      <c r="P137" s="58">
        <v>734235</v>
      </c>
      <c r="Q137" s="62">
        <f t="shared" si="10"/>
        <v>4647.056962025316</v>
      </c>
      <c r="R137" s="57">
        <v>10597</v>
      </c>
      <c r="S137" s="58">
        <v>734235</v>
      </c>
      <c r="T137" s="62">
        <f t="shared" si="11"/>
        <v>69.28706237614419</v>
      </c>
      <c r="U137" s="63"/>
      <c r="V137" s="64"/>
      <c r="W137" s="64"/>
    </row>
    <row r="138" spans="1:23" s="4" customFormat="1" ht="27" customHeight="1">
      <c r="A138" s="16"/>
      <c r="B138" s="33" t="s">
        <v>212</v>
      </c>
      <c r="C138" s="34">
        <v>134</v>
      </c>
      <c r="D138" s="149" t="s">
        <v>317</v>
      </c>
      <c r="E138" s="77">
        <v>2</v>
      </c>
      <c r="F138" s="56">
        <v>20</v>
      </c>
      <c r="G138" s="57">
        <v>182</v>
      </c>
      <c r="H138" s="58">
        <v>2720041</v>
      </c>
      <c r="I138" s="62">
        <f t="shared" si="8"/>
        <v>14945.28021978022</v>
      </c>
      <c r="J138" s="57">
        <v>13992</v>
      </c>
      <c r="K138" s="58">
        <v>2720041</v>
      </c>
      <c r="L138" s="62">
        <f t="shared" si="9"/>
        <v>194.39972841623785</v>
      </c>
      <c r="M138" s="29"/>
      <c r="N138" s="56">
        <v>20</v>
      </c>
      <c r="O138" s="57">
        <v>237</v>
      </c>
      <c r="P138" s="58">
        <v>2968435</v>
      </c>
      <c r="Q138" s="62">
        <f t="shared" si="10"/>
        <v>12525.042194092826</v>
      </c>
      <c r="R138" s="57">
        <v>19780.15</v>
      </c>
      <c r="S138" s="58">
        <v>2968435</v>
      </c>
      <c r="T138" s="62">
        <f t="shared" si="11"/>
        <v>150.07140997414072</v>
      </c>
      <c r="U138" s="63"/>
      <c r="V138" s="64"/>
      <c r="W138" s="64"/>
    </row>
    <row r="139" spans="1:23" s="4" customFormat="1" ht="27" customHeight="1">
      <c r="A139" s="16"/>
      <c r="B139" s="33" t="s">
        <v>212</v>
      </c>
      <c r="C139" s="34">
        <v>135</v>
      </c>
      <c r="D139" s="149" t="s">
        <v>318</v>
      </c>
      <c r="E139" s="77">
        <v>5</v>
      </c>
      <c r="F139" s="56">
        <v>10</v>
      </c>
      <c r="G139" s="57">
        <v>98</v>
      </c>
      <c r="H139" s="58">
        <v>732500</v>
      </c>
      <c r="I139" s="62">
        <f t="shared" si="8"/>
        <v>7474.489795918367</v>
      </c>
      <c r="J139" s="57">
        <v>11556</v>
      </c>
      <c r="K139" s="58">
        <v>732500</v>
      </c>
      <c r="L139" s="62">
        <f t="shared" si="9"/>
        <v>63.38698511595708</v>
      </c>
      <c r="M139" s="29"/>
      <c r="N139" s="56">
        <v>10</v>
      </c>
      <c r="O139" s="57">
        <v>111</v>
      </c>
      <c r="P139" s="58">
        <v>889000</v>
      </c>
      <c r="Q139" s="62">
        <f t="shared" si="10"/>
        <v>8009.009009009009</v>
      </c>
      <c r="R139" s="57">
        <v>13140</v>
      </c>
      <c r="S139" s="58">
        <v>889000</v>
      </c>
      <c r="T139" s="62">
        <f t="shared" si="11"/>
        <v>67.65601217656013</v>
      </c>
      <c r="U139" s="63"/>
      <c r="V139" s="64"/>
      <c r="W139" s="64"/>
    </row>
    <row r="140" spans="1:23" s="4" customFormat="1" ht="27" customHeight="1">
      <c r="A140" s="16"/>
      <c r="B140" s="33" t="s">
        <v>212</v>
      </c>
      <c r="C140" s="34">
        <v>136</v>
      </c>
      <c r="D140" s="149" t="s">
        <v>319</v>
      </c>
      <c r="E140" s="77">
        <v>5</v>
      </c>
      <c r="F140" s="56">
        <v>20</v>
      </c>
      <c r="G140" s="57">
        <v>134</v>
      </c>
      <c r="H140" s="58">
        <v>560850</v>
      </c>
      <c r="I140" s="62">
        <f t="shared" si="8"/>
        <v>4185.44776119403</v>
      </c>
      <c r="J140" s="57">
        <v>10857</v>
      </c>
      <c r="K140" s="58">
        <v>560850</v>
      </c>
      <c r="L140" s="62">
        <f t="shared" si="9"/>
        <v>51.657916551533575</v>
      </c>
      <c r="M140" s="29"/>
      <c r="N140" s="56">
        <v>20</v>
      </c>
      <c r="O140" s="57">
        <v>168</v>
      </c>
      <c r="P140" s="58">
        <v>892365</v>
      </c>
      <c r="Q140" s="62">
        <f t="shared" si="10"/>
        <v>5311.696428571428</v>
      </c>
      <c r="R140" s="57">
        <v>14044.8</v>
      </c>
      <c r="S140" s="58">
        <v>892365</v>
      </c>
      <c r="T140" s="62">
        <f t="shared" si="11"/>
        <v>63.537038619275464</v>
      </c>
      <c r="U140" s="63"/>
      <c r="V140" s="64"/>
      <c r="W140" s="64"/>
    </row>
    <row r="141" spans="1:23" s="4" customFormat="1" ht="27" customHeight="1">
      <c r="A141" s="16"/>
      <c r="B141" s="33" t="s">
        <v>212</v>
      </c>
      <c r="C141" s="34">
        <v>137</v>
      </c>
      <c r="D141" s="149" t="s">
        <v>320</v>
      </c>
      <c r="E141" s="77">
        <v>2</v>
      </c>
      <c r="F141" s="56">
        <v>20</v>
      </c>
      <c r="G141" s="57">
        <v>235</v>
      </c>
      <c r="H141" s="58">
        <v>1389420</v>
      </c>
      <c r="I141" s="62">
        <f t="shared" si="8"/>
        <v>5912.425531914893</v>
      </c>
      <c r="J141" s="57">
        <v>14399</v>
      </c>
      <c r="K141" s="58">
        <v>1389420</v>
      </c>
      <c r="L141" s="62">
        <f t="shared" si="9"/>
        <v>96.49420098617959</v>
      </c>
      <c r="M141" s="29"/>
      <c r="N141" s="56">
        <v>20</v>
      </c>
      <c r="O141" s="57">
        <v>210</v>
      </c>
      <c r="P141" s="58">
        <v>1535200</v>
      </c>
      <c r="Q141" s="62">
        <f t="shared" si="10"/>
        <v>7310.476190476191</v>
      </c>
      <c r="R141" s="57">
        <v>14430</v>
      </c>
      <c r="S141" s="58">
        <v>1535200</v>
      </c>
      <c r="T141" s="62">
        <f t="shared" si="11"/>
        <v>106.38946638946639</v>
      </c>
      <c r="U141" s="63"/>
      <c r="V141" s="64"/>
      <c r="W141" s="64"/>
    </row>
    <row r="142" spans="1:23" s="4" customFormat="1" ht="27" customHeight="1">
      <c r="A142" s="16"/>
      <c r="B142" s="33" t="s">
        <v>212</v>
      </c>
      <c r="C142" s="34">
        <v>138</v>
      </c>
      <c r="D142" s="149" t="s">
        <v>321</v>
      </c>
      <c r="E142" s="77">
        <v>5</v>
      </c>
      <c r="F142" s="56">
        <v>20</v>
      </c>
      <c r="G142" s="57">
        <v>258</v>
      </c>
      <c r="H142" s="58">
        <v>1000953</v>
      </c>
      <c r="I142" s="62">
        <f t="shared" si="8"/>
        <v>3879.6627906976746</v>
      </c>
      <c r="J142" s="57">
        <v>7604.5</v>
      </c>
      <c r="K142" s="58">
        <v>1000953</v>
      </c>
      <c r="L142" s="62">
        <f t="shared" si="9"/>
        <v>131.6264054178447</v>
      </c>
      <c r="M142" s="29"/>
      <c r="N142" s="56">
        <v>20</v>
      </c>
      <c r="O142" s="57">
        <v>242</v>
      </c>
      <c r="P142" s="58">
        <v>1310373</v>
      </c>
      <c r="Q142" s="62">
        <f t="shared" si="10"/>
        <v>5414.764462809917</v>
      </c>
      <c r="R142" s="57">
        <v>6390.85</v>
      </c>
      <c r="S142" s="58">
        <v>1310373</v>
      </c>
      <c r="T142" s="62">
        <f t="shared" si="11"/>
        <v>205.03892283499064</v>
      </c>
      <c r="U142" s="63"/>
      <c r="V142" s="64"/>
      <c r="W142" s="64"/>
    </row>
    <row r="143" spans="1:23" s="4" customFormat="1" ht="27" customHeight="1">
      <c r="A143" s="16"/>
      <c r="B143" s="33" t="s">
        <v>212</v>
      </c>
      <c r="C143" s="34">
        <v>139</v>
      </c>
      <c r="D143" s="149" t="s">
        <v>322</v>
      </c>
      <c r="E143" s="77">
        <v>5</v>
      </c>
      <c r="F143" s="56">
        <v>20</v>
      </c>
      <c r="G143" s="57">
        <v>250</v>
      </c>
      <c r="H143" s="58">
        <v>1863500</v>
      </c>
      <c r="I143" s="62">
        <f t="shared" si="8"/>
        <v>7454</v>
      </c>
      <c r="J143" s="57">
        <v>8971</v>
      </c>
      <c r="K143" s="58">
        <v>1863500</v>
      </c>
      <c r="L143" s="62">
        <f t="shared" si="9"/>
        <v>207.72489131646415</v>
      </c>
      <c r="M143" s="29"/>
      <c r="N143" s="56">
        <v>20</v>
      </c>
      <c r="O143" s="57">
        <v>228</v>
      </c>
      <c r="P143" s="58">
        <v>1550480</v>
      </c>
      <c r="Q143" s="62">
        <f t="shared" si="10"/>
        <v>6800.350877192983</v>
      </c>
      <c r="R143" s="57">
        <v>9367</v>
      </c>
      <c r="S143" s="58">
        <v>1550480</v>
      </c>
      <c r="T143" s="62">
        <f t="shared" si="11"/>
        <v>165.52578200064053</v>
      </c>
      <c r="U143" s="63"/>
      <c r="V143" s="64"/>
      <c r="W143" s="64"/>
    </row>
    <row r="144" spans="1:23" s="4" customFormat="1" ht="27" customHeight="1">
      <c r="A144" s="16"/>
      <c r="B144" s="33" t="s">
        <v>212</v>
      </c>
      <c r="C144" s="34">
        <v>140</v>
      </c>
      <c r="D144" s="149" t="s">
        <v>323</v>
      </c>
      <c r="E144" s="77">
        <v>5</v>
      </c>
      <c r="F144" s="56">
        <v>20</v>
      </c>
      <c r="G144" s="57">
        <v>71</v>
      </c>
      <c r="H144" s="58">
        <v>1507670</v>
      </c>
      <c r="I144" s="62">
        <f t="shared" si="8"/>
        <v>21234.788732394365</v>
      </c>
      <c r="J144" s="57">
        <v>8958</v>
      </c>
      <c r="K144" s="58">
        <v>1507670</v>
      </c>
      <c r="L144" s="62">
        <f t="shared" si="9"/>
        <v>168.3043089975441</v>
      </c>
      <c r="M144" s="29"/>
      <c r="N144" s="56">
        <v>20</v>
      </c>
      <c r="O144" s="57">
        <v>62</v>
      </c>
      <c r="P144" s="58">
        <v>1573000</v>
      </c>
      <c r="Q144" s="62">
        <f t="shared" si="10"/>
        <v>25370.967741935485</v>
      </c>
      <c r="R144" s="57">
        <v>8526</v>
      </c>
      <c r="S144" s="58">
        <v>1573000</v>
      </c>
      <c r="T144" s="62">
        <f t="shared" si="11"/>
        <v>184.49448745015246</v>
      </c>
      <c r="U144" s="63"/>
      <c r="V144" s="64"/>
      <c r="W144" s="64"/>
    </row>
    <row r="145" spans="1:23" s="4" customFormat="1" ht="27" customHeight="1">
      <c r="A145" s="16"/>
      <c r="B145" s="33" t="s">
        <v>212</v>
      </c>
      <c r="C145" s="34">
        <v>141</v>
      </c>
      <c r="D145" s="148" t="s">
        <v>127</v>
      </c>
      <c r="E145" s="77">
        <v>2</v>
      </c>
      <c r="F145" s="56">
        <v>30</v>
      </c>
      <c r="G145" s="57">
        <v>275</v>
      </c>
      <c r="H145" s="58">
        <v>2983000</v>
      </c>
      <c r="I145" s="62">
        <f t="shared" si="8"/>
        <v>10847.272727272728</v>
      </c>
      <c r="J145" s="57">
        <v>21064</v>
      </c>
      <c r="K145" s="58">
        <v>2983000</v>
      </c>
      <c r="L145" s="62">
        <f t="shared" si="9"/>
        <v>141.61602734523356</v>
      </c>
      <c r="M145" s="29"/>
      <c r="N145" s="56">
        <v>30</v>
      </c>
      <c r="O145" s="57">
        <v>288</v>
      </c>
      <c r="P145" s="58">
        <v>3493182</v>
      </c>
      <c r="Q145" s="62">
        <f t="shared" si="10"/>
        <v>12129.104166666666</v>
      </c>
      <c r="R145" s="57">
        <v>21928</v>
      </c>
      <c r="S145" s="58">
        <v>3493182</v>
      </c>
      <c r="T145" s="62">
        <f t="shared" si="11"/>
        <v>159.30235315578255</v>
      </c>
      <c r="U145" s="63"/>
      <c r="V145" s="64"/>
      <c r="W145" s="64"/>
    </row>
    <row r="146" spans="1:23" s="4" customFormat="1" ht="27" customHeight="1">
      <c r="A146" s="16"/>
      <c r="B146" s="33" t="s">
        <v>212</v>
      </c>
      <c r="C146" s="34">
        <v>142</v>
      </c>
      <c r="D146" s="148" t="s">
        <v>128</v>
      </c>
      <c r="E146" s="77">
        <v>2</v>
      </c>
      <c r="F146" s="56">
        <v>20</v>
      </c>
      <c r="G146" s="57">
        <v>326</v>
      </c>
      <c r="H146" s="58">
        <v>3061141</v>
      </c>
      <c r="I146" s="62">
        <f t="shared" si="8"/>
        <v>9390.003067484662</v>
      </c>
      <c r="J146" s="57">
        <v>29500</v>
      </c>
      <c r="K146" s="58">
        <v>3061141</v>
      </c>
      <c r="L146" s="62">
        <f t="shared" si="9"/>
        <v>103.76749152542372</v>
      </c>
      <c r="M146" s="29"/>
      <c r="N146" s="56">
        <v>20</v>
      </c>
      <c r="O146" s="57">
        <v>346</v>
      </c>
      <c r="P146" s="58">
        <v>3432118</v>
      </c>
      <c r="Q146" s="62">
        <f t="shared" si="10"/>
        <v>9919.416184971098</v>
      </c>
      <c r="R146" s="57">
        <v>27403</v>
      </c>
      <c r="S146" s="58">
        <v>3432118</v>
      </c>
      <c r="T146" s="62">
        <f t="shared" si="11"/>
        <v>125.24606794876473</v>
      </c>
      <c r="U146" s="63"/>
      <c r="V146" s="64"/>
      <c r="W146" s="64"/>
    </row>
    <row r="147" spans="1:23" s="4" customFormat="1" ht="27" customHeight="1">
      <c r="A147" s="16"/>
      <c r="B147" s="33" t="s">
        <v>212</v>
      </c>
      <c r="C147" s="34">
        <v>143</v>
      </c>
      <c r="D147" s="151" t="s">
        <v>129</v>
      </c>
      <c r="E147" s="77">
        <v>2</v>
      </c>
      <c r="F147" s="56">
        <v>40</v>
      </c>
      <c r="G147" s="57">
        <v>478</v>
      </c>
      <c r="H147" s="58">
        <v>5546390</v>
      </c>
      <c r="I147" s="62">
        <f t="shared" si="8"/>
        <v>11603.326359832636</v>
      </c>
      <c r="J147" s="57">
        <v>47178</v>
      </c>
      <c r="K147" s="58">
        <v>5546390</v>
      </c>
      <c r="L147" s="62">
        <f t="shared" si="9"/>
        <v>117.5630590529484</v>
      </c>
      <c r="M147" s="29"/>
      <c r="N147" s="56">
        <v>40</v>
      </c>
      <c r="O147" s="57">
        <v>488</v>
      </c>
      <c r="P147" s="58">
        <v>5683248</v>
      </c>
      <c r="Q147" s="62">
        <f t="shared" si="10"/>
        <v>11646</v>
      </c>
      <c r="R147" s="57">
        <v>48794</v>
      </c>
      <c r="S147" s="58">
        <v>5683248</v>
      </c>
      <c r="T147" s="62">
        <f t="shared" si="11"/>
        <v>116.47432061319014</v>
      </c>
      <c r="U147" s="63"/>
      <c r="V147" s="64"/>
      <c r="W147" s="64"/>
    </row>
    <row r="148" spans="1:23" s="4" customFormat="1" ht="27" customHeight="1">
      <c r="A148" s="16"/>
      <c r="B148" s="33" t="s">
        <v>212</v>
      </c>
      <c r="C148" s="34">
        <v>144</v>
      </c>
      <c r="D148" s="151" t="s">
        <v>324</v>
      </c>
      <c r="E148" s="77">
        <v>5</v>
      </c>
      <c r="F148" s="56">
        <v>25</v>
      </c>
      <c r="G148" s="57">
        <v>467</v>
      </c>
      <c r="H148" s="58">
        <v>7197260</v>
      </c>
      <c r="I148" s="62">
        <f t="shared" si="8"/>
        <v>15411.69164882227</v>
      </c>
      <c r="J148" s="57">
        <v>28629</v>
      </c>
      <c r="K148" s="58">
        <v>7197260</v>
      </c>
      <c r="L148" s="62">
        <f t="shared" si="9"/>
        <v>251.39753396905235</v>
      </c>
      <c r="M148" s="29"/>
      <c r="N148" s="56">
        <v>34</v>
      </c>
      <c r="O148" s="57">
        <v>471</v>
      </c>
      <c r="P148" s="58">
        <v>8284886</v>
      </c>
      <c r="Q148" s="62">
        <f t="shared" si="10"/>
        <v>17589.991507430997</v>
      </c>
      <c r="R148" s="57">
        <v>28991</v>
      </c>
      <c r="S148" s="58">
        <v>8284886</v>
      </c>
      <c r="T148" s="62">
        <f t="shared" si="11"/>
        <v>285.77441274878413</v>
      </c>
      <c r="U148" s="63"/>
      <c r="V148" s="64"/>
      <c r="W148" s="64"/>
    </row>
    <row r="149" spans="1:23" s="4" customFormat="1" ht="27" customHeight="1">
      <c r="A149" s="16"/>
      <c r="B149" s="33" t="s">
        <v>212</v>
      </c>
      <c r="C149" s="34">
        <v>145</v>
      </c>
      <c r="D149" s="151" t="s">
        <v>325</v>
      </c>
      <c r="E149" s="77">
        <v>5</v>
      </c>
      <c r="F149" s="56">
        <v>24</v>
      </c>
      <c r="G149" s="57">
        <v>264</v>
      </c>
      <c r="H149" s="58">
        <v>4118312</v>
      </c>
      <c r="I149" s="62">
        <f t="shared" si="8"/>
        <v>15599.666666666666</v>
      </c>
      <c r="J149" s="57">
        <v>33250</v>
      </c>
      <c r="K149" s="58">
        <v>4118312</v>
      </c>
      <c r="L149" s="62">
        <f t="shared" si="9"/>
        <v>123.85900751879699</v>
      </c>
      <c r="M149" s="29"/>
      <c r="N149" s="56">
        <v>32</v>
      </c>
      <c r="O149" s="57">
        <v>256</v>
      </c>
      <c r="P149" s="58">
        <v>3966709</v>
      </c>
      <c r="Q149" s="62">
        <f t="shared" si="10"/>
        <v>15494.95703125</v>
      </c>
      <c r="R149" s="57">
        <v>29292</v>
      </c>
      <c r="S149" s="58">
        <v>3966709</v>
      </c>
      <c r="T149" s="62">
        <f t="shared" si="11"/>
        <v>135.41953434384814</v>
      </c>
      <c r="U149" s="63"/>
      <c r="V149" s="64"/>
      <c r="W149" s="64"/>
    </row>
    <row r="150" spans="1:23" s="4" customFormat="1" ht="27" customHeight="1">
      <c r="A150" s="16"/>
      <c r="B150" s="33" t="s">
        <v>212</v>
      </c>
      <c r="C150" s="34">
        <v>146</v>
      </c>
      <c r="D150" s="151" t="s">
        <v>326</v>
      </c>
      <c r="E150" s="77">
        <v>6</v>
      </c>
      <c r="F150" s="56">
        <v>20</v>
      </c>
      <c r="G150" s="57">
        <v>153</v>
      </c>
      <c r="H150" s="58">
        <v>1282657</v>
      </c>
      <c r="I150" s="62">
        <f t="shared" si="8"/>
        <v>8383.37908496732</v>
      </c>
      <c r="J150" s="57">
        <v>10216</v>
      </c>
      <c r="K150" s="58">
        <v>1282657</v>
      </c>
      <c r="L150" s="62">
        <f t="shared" si="9"/>
        <v>125.55373923257635</v>
      </c>
      <c r="M150" s="29"/>
      <c r="N150" s="56">
        <v>20</v>
      </c>
      <c r="O150" s="57">
        <v>158</v>
      </c>
      <c r="P150" s="58">
        <v>1290375</v>
      </c>
      <c r="Q150" s="62">
        <f t="shared" si="10"/>
        <v>8166.930379746836</v>
      </c>
      <c r="R150" s="57">
        <v>11110</v>
      </c>
      <c r="S150" s="58">
        <v>1290375</v>
      </c>
      <c r="T150" s="62">
        <f t="shared" si="11"/>
        <v>116.14536453645364</v>
      </c>
      <c r="U150" s="63"/>
      <c r="V150" s="64"/>
      <c r="W150" s="64"/>
    </row>
    <row r="151" spans="1:23" s="4" customFormat="1" ht="27" customHeight="1">
      <c r="A151" s="16"/>
      <c r="B151" s="33" t="s">
        <v>212</v>
      </c>
      <c r="C151" s="34">
        <v>147</v>
      </c>
      <c r="D151" s="151" t="s">
        <v>327</v>
      </c>
      <c r="E151" s="77">
        <v>5</v>
      </c>
      <c r="F151" s="56">
        <v>20</v>
      </c>
      <c r="G151" s="57">
        <v>243</v>
      </c>
      <c r="H151" s="58">
        <v>1127770</v>
      </c>
      <c r="I151" s="62">
        <f t="shared" si="8"/>
        <v>4641.028806584362</v>
      </c>
      <c r="J151" s="57">
        <v>21128</v>
      </c>
      <c r="K151" s="58">
        <v>1127770</v>
      </c>
      <c r="L151" s="62">
        <f t="shared" si="9"/>
        <v>53.377981825066264</v>
      </c>
      <c r="M151" s="29"/>
      <c r="N151" s="56">
        <v>20</v>
      </c>
      <c r="O151" s="57">
        <v>206</v>
      </c>
      <c r="P151" s="58">
        <v>1395634</v>
      </c>
      <c r="Q151" s="62">
        <f t="shared" si="10"/>
        <v>6774.922330097087</v>
      </c>
      <c r="R151" s="57">
        <v>19126</v>
      </c>
      <c r="S151" s="58">
        <v>1395634</v>
      </c>
      <c r="T151" s="62">
        <f t="shared" si="11"/>
        <v>72.97051134581199</v>
      </c>
      <c r="U151" s="63"/>
      <c r="V151" s="64"/>
      <c r="W151" s="64"/>
    </row>
    <row r="152" spans="1:23" s="4" customFormat="1" ht="27" customHeight="1">
      <c r="A152" s="16"/>
      <c r="B152" s="33" t="s">
        <v>212</v>
      </c>
      <c r="C152" s="34">
        <v>148</v>
      </c>
      <c r="D152" s="151" t="s">
        <v>130</v>
      </c>
      <c r="E152" s="77">
        <v>2</v>
      </c>
      <c r="F152" s="56">
        <v>30</v>
      </c>
      <c r="G152" s="57">
        <v>412</v>
      </c>
      <c r="H152" s="58">
        <v>7840220</v>
      </c>
      <c r="I152" s="62">
        <f t="shared" si="8"/>
        <v>19029.660194174758</v>
      </c>
      <c r="J152" s="57">
        <v>47418</v>
      </c>
      <c r="K152" s="58">
        <v>7840220</v>
      </c>
      <c r="L152" s="62">
        <f t="shared" si="9"/>
        <v>165.34269686616898</v>
      </c>
      <c r="M152" s="29"/>
      <c r="N152" s="56">
        <v>30</v>
      </c>
      <c r="O152" s="57">
        <v>423</v>
      </c>
      <c r="P152" s="58">
        <v>7577490</v>
      </c>
      <c r="Q152" s="62">
        <f t="shared" si="10"/>
        <v>17913.687943262412</v>
      </c>
      <c r="R152" s="57">
        <v>54274</v>
      </c>
      <c r="S152" s="58">
        <v>7577490</v>
      </c>
      <c r="T152" s="62">
        <f t="shared" si="11"/>
        <v>139.61546965397795</v>
      </c>
      <c r="U152" s="63"/>
      <c r="V152" s="64"/>
      <c r="W152" s="64"/>
    </row>
    <row r="153" spans="1:23" s="4" customFormat="1" ht="27" customHeight="1">
      <c r="A153" s="16"/>
      <c r="B153" s="33" t="s">
        <v>212</v>
      </c>
      <c r="C153" s="34">
        <v>149</v>
      </c>
      <c r="D153" s="151" t="s">
        <v>131</v>
      </c>
      <c r="E153" s="77">
        <v>6</v>
      </c>
      <c r="F153" s="56">
        <v>20</v>
      </c>
      <c r="G153" s="57">
        <v>276</v>
      </c>
      <c r="H153" s="58">
        <v>2431685</v>
      </c>
      <c r="I153" s="62">
        <f t="shared" si="8"/>
        <v>8810.452898550724</v>
      </c>
      <c r="J153" s="57">
        <v>23946</v>
      </c>
      <c r="K153" s="58">
        <v>2431685</v>
      </c>
      <c r="L153" s="62">
        <f t="shared" si="9"/>
        <v>101.5486928923411</v>
      </c>
      <c r="M153" s="29"/>
      <c r="N153" s="56">
        <v>20</v>
      </c>
      <c r="O153" s="57">
        <v>286</v>
      </c>
      <c r="P153" s="58">
        <v>2676000</v>
      </c>
      <c r="Q153" s="62">
        <f t="shared" si="10"/>
        <v>9356.643356643357</v>
      </c>
      <c r="R153" s="57">
        <v>24146.75</v>
      </c>
      <c r="S153" s="58">
        <v>2676000</v>
      </c>
      <c r="T153" s="62">
        <f t="shared" si="11"/>
        <v>110.82236739933946</v>
      </c>
      <c r="U153" s="63"/>
      <c r="V153" s="64"/>
      <c r="W153" s="64"/>
    </row>
    <row r="154" spans="1:23" s="4" customFormat="1" ht="27" customHeight="1">
      <c r="A154" s="16"/>
      <c r="B154" s="33" t="s">
        <v>212</v>
      </c>
      <c r="C154" s="34">
        <v>150</v>
      </c>
      <c r="D154" s="151" t="s">
        <v>132</v>
      </c>
      <c r="E154" s="77">
        <v>5</v>
      </c>
      <c r="F154" s="56">
        <v>20</v>
      </c>
      <c r="G154" s="57">
        <v>283</v>
      </c>
      <c r="H154" s="58">
        <v>8178212</v>
      </c>
      <c r="I154" s="62">
        <f t="shared" si="8"/>
        <v>28898.27561837456</v>
      </c>
      <c r="J154" s="57">
        <v>24404</v>
      </c>
      <c r="K154" s="58">
        <v>8178212</v>
      </c>
      <c r="L154" s="62">
        <f t="shared" si="9"/>
        <v>335.11768562530733</v>
      </c>
      <c r="M154" s="29"/>
      <c r="N154" s="56">
        <v>20</v>
      </c>
      <c r="O154" s="57">
        <v>260</v>
      </c>
      <c r="P154" s="58">
        <v>7840136</v>
      </c>
      <c r="Q154" s="62">
        <f t="shared" si="10"/>
        <v>30154.36923076923</v>
      </c>
      <c r="R154" s="57">
        <v>23657</v>
      </c>
      <c r="S154" s="58">
        <v>7840136</v>
      </c>
      <c r="T154" s="62">
        <f t="shared" si="11"/>
        <v>331.40871623620916</v>
      </c>
      <c r="U154" s="63"/>
      <c r="V154" s="64"/>
      <c r="W154" s="64"/>
    </row>
    <row r="155" spans="1:23" s="4" customFormat="1" ht="27" customHeight="1">
      <c r="A155" s="16"/>
      <c r="B155" s="33" t="s">
        <v>212</v>
      </c>
      <c r="C155" s="34">
        <v>151</v>
      </c>
      <c r="D155" s="151" t="s">
        <v>133</v>
      </c>
      <c r="E155" s="77">
        <v>4</v>
      </c>
      <c r="F155" s="56">
        <v>20</v>
      </c>
      <c r="G155" s="57">
        <v>254</v>
      </c>
      <c r="H155" s="58">
        <v>763500</v>
      </c>
      <c r="I155" s="62">
        <f t="shared" si="8"/>
        <v>3005.9055118110236</v>
      </c>
      <c r="J155" s="57">
        <v>17110</v>
      </c>
      <c r="K155" s="58">
        <v>763500</v>
      </c>
      <c r="L155" s="62">
        <f t="shared" si="9"/>
        <v>44.62302746931619</v>
      </c>
      <c r="M155" s="29"/>
      <c r="N155" s="56">
        <v>20</v>
      </c>
      <c r="O155" s="57">
        <v>226</v>
      </c>
      <c r="P155" s="58">
        <v>751500</v>
      </c>
      <c r="Q155" s="62">
        <f t="shared" si="10"/>
        <v>3325.221238938053</v>
      </c>
      <c r="R155" s="57">
        <v>14178</v>
      </c>
      <c r="S155" s="58">
        <v>751500</v>
      </c>
      <c r="T155" s="62">
        <f t="shared" si="11"/>
        <v>53.00465509944985</v>
      </c>
      <c r="U155" s="63"/>
      <c r="V155" s="64"/>
      <c r="W155" s="64"/>
    </row>
    <row r="156" spans="1:23" s="4" customFormat="1" ht="27" customHeight="1">
      <c r="A156" s="16"/>
      <c r="B156" s="33" t="s">
        <v>212</v>
      </c>
      <c r="C156" s="34">
        <v>152</v>
      </c>
      <c r="D156" s="151" t="s">
        <v>134</v>
      </c>
      <c r="E156" s="77">
        <v>5</v>
      </c>
      <c r="F156" s="56">
        <v>20</v>
      </c>
      <c r="G156" s="57">
        <v>221</v>
      </c>
      <c r="H156" s="58">
        <v>1096184</v>
      </c>
      <c r="I156" s="62">
        <f t="shared" si="8"/>
        <v>4960.108597285068</v>
      </c>
      <c r="J156" s="57">
        <v>5575</v>
      </c>
      <c r="K156" s="58">
        <v>1096184</v>
      </c>
      <c r="L156" s="62">
        <f t="shared" si="9"/>
        <v>196.624932735426</v>
      </c>
      <c r="M156" s="29"/>
      <c r="N156" s="56">
        <v>20</v>
      </c>
      <c r="O156" s="57">
        <v>262</v>
      </c>
      <c r="P156" s="58">
        <v>1026599</v>
      </c>
      <c r="Q156" s="62">
        <f t="shared" si="10"/>
        <v>3918.3167938931297</v>
      </c>
      <c r="R156" s="57">
        <v>6951</v>
      </c>
      <c r="S156" s="58">
        <v>1026599</v>
      </c>
      <c r="T156" s="62">
        <f t="shared" si="11"/>
        <v>147.6908358509567</v>
      </c>
      <c r="U156" s="63"/>
      <c r="V156" s="64"/>
      <c r="W156" s="64"/>
    </row>
    <row r="157" spans="1:23" s="4" customFormat="1" ht="27" customHeight="1">
      <c r="A157" s="16"/>
      <c r="B157" s="33" t="s">
        <v>212</v>
      </c>
      <c r="C157" s="34">
        <v>153</v>
      </c>
      <c r="D157" s="151" t="s">
        <v>135</v>
      </c>
      <c r="E157" s="77">
        <v>2</v>
      </c>
      <c r="F157" s="56">
        <v>20</v>
      </c>
      <c r="G157" s="57">
        <v>357</v>
      </c>
      <c r="H157" s="58">
        <v>4793250</v>
      </c>
      <c r="I157" s="62">
        <f t="shared" si="8"/>
        <v>13426.470588235294</v>
      </c>
      <c r="J157" s="57">
        <v>26290</v>
      </c>
      <c r="K157" s="58">
        <v>4793250</v>
      </c>
      <c r="L157" s="62">
        <f t="shared" si="9"/>
        <v>182.32217573221757</v>
      </c>
      <c r="M157" s="29"/>
      <c r="N157" s="56">
        <v>20</v>
      </c>
      <c r="O157" s="57">
        <v>391</v>
      </c>
      <c r="P157" s="58">
        <v>6442250</v>
      </c>
      <c r="Q157" s="62">
        <f t="shared" si="10"/>
        <v>16476.342710997444</v>
      </c>
      <c r="R157" s="57">
        <v>29910</v>
      </c>
      <c r="S157" s="58">
        <v>6442250</v>
      </c>
      <c r="T157" s="62">
        <f t="shared" si="11"/>
        <v>215.38783015713807</v>
      </c>
      <c r="U157" s="63"/>
      <c r="V157" s="64"/>
      <c r="W157" s="64"/>
    </row>
    <row r="158" spans="1:23" s="4" customFormat="1" ht="27" customHeight="1">
      <c r="A158" s="16"/>
      <c r="B158" s="33" t="s">
        <v>212</v>
      </c>
      <c r="C158" s="34">
        <v>154</v>
      </c>
      <c r="D158" s="151" t="s">
        <v>328</v>
      </c>
      <c r="E158" s="77">
        <v>5</v>
      </c>
      <c r="F158" s="56">
        <v>20</v>
      </c>
      <c r="G158" s="57">
        <v>160</v>
      </c>
      <c r="H158" s="58">
        <v>1229745</v>
      </c>
      <c r="I158" s="62">
        <f t="shared" si="8"/>
        <v>7685.90625</v>
      </c>
      <c r="J158" s="57">
        <v>4035</v>
      </c>
      <c r="K158" s="58">
        <v>1229745</v>
      </c>
      <c r="L158" s="62">
        <f t="shared" si="9"/>
        <v>304.7695167286245</v>
      </c>
      <c r="M158" s="29"/>
      <c r="N158" s="56">
        <v>20</v>
      </c>
      <c r="O158" s="57">
        <v>166</v>
      </c>
      <c r="P158" s="58">
        <v>1792866</v>
      </c>
      <c r="Q158" s="62">
        <f t="shared" si="10"/>
        <v>10800.397590361446</v>
      </c>
      <c r="R158" s="57">
        <v>5790</v>
      </c>
      <c r="S158" s="58">
        <v>1792866</v>
      </c>
      <c r="T158" s="62">
        <f t="shared" si="11"/>
        <v>309.6487046632124</v>
      </c>
      <c r="U158" s="63"/>
      <c r="V158" s="64"/>
      <c r="W158" s="64"/>
    </row>
    <row r="159" spans="1:23" s="4" customFormat="1" ht="27" customHeight="1">
      <c r="A159" s="16"/>
      <c r="B159" s="33" t="s">
        <v>212</v>
      </c>
      <c r="C159" s="34">
        <v>155</v>
      </c>
      <c r="D159" s="151" t="s">
        <v>329</v>
      </c>
      <c r="E159" s="77">
        <v>2</v>
      </c>
      <c r="F159" s="56">
        <v>20</v>
      </c>
      <c r="G159" s="57">
        <v>144</v>
      </c>
      <c r="H159" s="58">
        <v>2263923</v>
      </c>
      <c r="I159" s="62">
        <f t="shared" si="8"/>
        <v>15721.6875</v>
      </c>
      <c r="J159" s="57">
        <v>15262.5</v>
      </c>
      <c r="K159" s="58">
        <v>2263923</v>
      </c>
      <c r="L159" s="62">
        <f t="shared" si="9"/>
        <v>148.3323832923833</v>
      </c>
      <c r="M159" s="29"/>
      <c r="N159" s="56">
        <v>10</v>
      </c>
      <c r="O159" s="57">
        <v>156</v>
      </c>
      <c r="P159" s="58">
        <v>3098302</v>
      </c>
      <c r="Q159" s="62">
        <f t="shared" si="10"/>
        <v>19860.910256410258</v>
      </c>
      <c r="R159" s="57">
        <v>18558</v>
      </c>
      <c r="S159" s="58">
        <v>3098302</v>
      </c>
      <c r="T159" s="62">
        <f t="shared" si="11"/>
        <v>166.95236555663325</v>
      </c>
      <c r="U159" s="63"/>
      <c r="V159" s="64"/>
      <c r="W159" s="64"/>
    </row>
    <row r="160" spans="1:23" s="4" customFormat="1" ht="27" customHeight="1">
      <c r="A160" s="16"/>
      <c r="B160" s="33" t="s">
        <v>212</v>
      </c>
      <c r="C160" s="34">
        <v>156</v>
      </c>
      <c r="D160" s="151" t="s">
        <v>136</v>
      </c>
      <c r="E160" s="77">
        <v>2</v>
      </c>
      <c r="F160" s="56">
        <v>40</v>
      </c>
      <c r="G160" s="57">
        <v>514</v>
      </c>
      <c r="H160" s="58">
        <v>9841565</v>
      </c>
      <c r="I160" s="62">
        <f t="shared" si="8"/>
        <v>19147.013618677043</v>
      </c>
      <c r="J160" s="57">
        <v>43498</v>
      </c>
      <c r="K160" s="58">
        <v>9841565</v>
      </c>
      <c r="L160" s="62">
        <f t="shared" si="9"/>
        <v>226.25327601269024</v>
      </c>
      <c r="M160" s="29"/>
      <c r="N160" s="56">
        <v>20</v>
      </c>
      <c r="O160" s="57">
        <v>511</v>
      </c>
      <c r="P160" s="58">
        <v>9689285</v>
      </c>
      <c r="Q160" s="62">
        <f t="shared" si="10"/>
        <v>18961.41878669276</v>
      </c>
      <c r="R160" s="57">
        <v>42613</v>
      </c>
      <c r="S160" s="58">
        <v>9689285</v>
      </c>
      <c r="T160" s="62">
        <f t="shared" si="11"/>
        <v>227.37861685401168</v>
      </c>
      <c r="U160" s="63"/>
      <c r="V160" s="64"/>
      <c r="W160" s="64"/>
    </row>
    <row r="161" spans="1:23" s="4" customFormat="1" ht="27" customHeight="1">
      <c r="A161" s="16"/>
      <c r="B161" s="33" t="s">
        <v>212</v>
      </c>
      <c r="C161" s="34">
        <v>157</v>
      </c>
      <c r="D161" s="151" t="s">
        <v>137</v>
      </c>
      <c r="E161" s="77">
        <v>5</v>
      </c>
      <c r="F161" s="56">
        <v>20</v>
      </c>
      <c r="G161" s="57">
        <v>205</v>
      </c>
      <c r="H161" s="58">
        <v>4230814</v>
      </c>
      <c r="I161" s="62">
        <f t="shared" si="8"/>
        <v>20638.11707317073</v>
      </c>
      <c r="J161" s="57">
        <v>10468</v>
      </c>
      <c r="K161" s="58">
        <v>4230814</v>
      </c>
      <c r="L161" s="62">
        <f t="shared" si="9"/>
        <v>404.16641192204816</v>
      </c>
      <c r="M161" s="29"/>
      <c r="N161" s="56">
        <v>40</v>
      </c>
      <c r="O161" s="57">
        <v>239</v>
      </c>
      <c r="P161" s="58">
        <v>5195390</v>
      </c>
      <c r="Q161" s="62">
        <f t="shared" si="10"/>
        <v>21738.03347280335</v>
      </c>
      <c r="R161" s="57">
        <v>13970</v>
      </c>
      <c r="S161" s="58">
        <v>5195390</v>
      </c>
      <c r="T161" s="62">
        <f t="shared" si="11"/>
        <v>371.89620615604866</v>
      </c>
      <c r="U161" s="63"/>
      <c r="V161" s="64"/>
      <c r="W161" s="64"/>
    </row>
    <row r="162" spans="1:23" s="4" customFormat="1" ht="27" customHeight="1">
      <c r="A162" s="16"/>
      <c r="B162" s="33" t="s">
        <v>212</v>
      </c>
      <c r="C162" s="34">
        <v>158</v>
      </c>
      <c r="D162" s="151" t="s">
        <v>138</v>
      </c>
      <c r="E162" s="77">
        <v>3</v>
      </c>
      <c r="F162" s="56">
        <v>10</v>
      </c>
      <c r="G162" s="57">
        <v>190</v>
      </c>
      <c r="H162" s="58">
        <v>1823252</v>
      </c>
      <c r="I162" s="62">
        <f t="shared" si="8"/>
        <v>9596.063157894738</v>
      </c>
      <c r="J162" s="57">
        <v>9089</v>
      </c>
      <c r="K162" s="58">
        <v>1823252</v>
      </c>
      <c r="L162" s="62">
        <f t="shared" si="9"/>
        <v>200.5998459676532</v>
      </c>
      <c r="M162" s="29"/>
      <c r="N162" s="56">
        <v>20</v>
      </c>
      <c r="O162" s="57">
        <v>240</v>
      </c>
      <c r="P162" s="58">
        <v>2498833</v>
      </c>
      <c r="Q162" s="62">
        <f t="shared" si="10"/>
        <v>10411.804166666667</v>
      </c>
      <c r="R162" s="57">
        <v>12497</v>
      </c>
      <c r="S162" s="58">
        <v>2498833</v>
      </c>
      <c r="T162" s="62">
        <f t="shared" si="11"/>
        <v>199.95462911098664</v>
      </c>
      <c r="U162" s="63"/>
      <c r="V162" s="64"/>
      <c r="W162" s="64"/>
    </row>
    <row r="163" spans="1:23" s="4" customFormat="1" ht="27" customHeight="1">
      <c r="A163" s="16"/>
      <c r="B163" s="33" t="s">
        <v>212</v>
      </c>
      <c r="C163" s="34">
        <v>159</v>
      </c>
      <c r="D163" s="151" t="s">
        <v>330</v>
      </c>
      <c r="E163" s="77">
        <v>2</v>
      </c>
      <c r="F163" s="56">
        <v>20</v>
      </c>
      <c r="G163" s="57">
        <v>213</v>
      </c>
      <c r="H163" s="58">
        <v>2120909</v>
      </c>
      <c r="I163" s="62">
        <f t="shared" si="8"/>
        <v>9957.31924882629</v>
      </c>
      <c r="J163" s="57">
        <v>19116</v>
      </c>
      <c r="K163" s="58">
        <v>2120909</v>
      </c>
      <c r="L163" s="62">
        <f t="shared" si="9"/>
        <v>110.94941410336891</v>
      </c>
      <c r="M163" s="29"/>
      <c r="N163" s="56">
        <v>10</v>
      </c>
      <c r="O163" s="57">
        <v>224</v>
      </c>
      <c r="P163" s="58">
        <v>2314907</v>
      </c>
      <c r="Q163" s="62">
        <f t="shared" si="10"/>
        <v>10334.40625</v>
      </c>
      <c r="R163" s="57">
        <v>19219.5</v>
      </c>
      <c r="S163" s="58">
        <v>2314907</v>
      </c>
      <c r="T163" s="62">
        <f t="shared" si="11"/>
        <v>120.44574520669111</v>
      </c>
      <c r="U163" s="63"/>
      <c r="V163" s="64"/>
      <c r="W163" s="64"/>
    </row>
    <row r="164" spans="1:23" s="4" customFormat="1" ht="27" customHeight="1">
      <c r="A164" s="16"/>
      <c r="B164" s="33" t="s">
        <v>212</v>
      </c>
      <c r="C164" s="34">
        <v>160</v>
      </c>
      <c r="D164" s="151" t="s">
        <v>139</v>
      </c>
      <c r="E164" s="77">
        <v>2</v>
      </c>
      <c r="F164" s="56">
        <v>10</v>
      </c>
      <c r="G164" s="57">
        <v>179</v>
      </c>
      <c r="H164" s="58">
        <v>2115129</v>
      </c>
      <c r="I164" s="62">
        <f t="shared" si="8"/>
        <v>11816.363128491621</v>
      </c>
      <c r="J164" s="57">
        <v>19690</v>
      </c>
      <c r="K164" s="58">
        <v>2115129</v>
      </c>
      <c r="L164" s="62">
        <f t="shared" si="9"/>
        <v>107.42148298628746</v>
      </c>
      <c r="M164" s="29"/>
      <c r="N164" s="56">
        <v>20</v>
      </c>
      <c r="O164" s="57">
        <v>252</v>
      </c>
      <c r="P164" s="58">
        <v>3487232</v>
      </c>
      <c r="Q164" s="62">
        <f t="shared" si="10"/>
        <v>13838.222222222223</v>
      </c>
      <c r="R164" s="57">
        <v>22059</v>
      </c>
      <c r="S164" s="58">
        <v>3487232</v>
      </c>
      <c r="T164" s="62">
        <f t="shared" si="11"/>
        <v>158.08658597397888</v>
      </c>
      <c r="U164" s="63"/>
      <c r="V164" s="64"/>
      <c r="W164" s="64"/>
    </row>
    <row r="165" spans="1:23" s="4" customFormat="1" ht="27" customHeight="1">
      <c r="A165" s="16"/>
      <c r="B165" s="33" t="s">
        <v>212</v>
      </c>
      <c r="C165" s="34">
        <v>161</v>
      </c>
      <c r="D165" s="151" t="s">
        <v>331</v>
      </c>
      <c r="E165" s="77">
        <v>2</v>
      </c>
      <c r="F165" s="56">
        <v>10</v>
      </c>
      <c r="G165" s="57">
        <v>94</v>
      </c>
      <c r="H165" s="58">
        <v>1458306</v>
      </c>
      <c r="I165" s="62">
        <f t="shared" si="8"/>
        <v>15513.893617021276</v>
      </c>
      <c r="J165" s="57">
        <v>10040</v>
      </c>
      <c r="K165" s="58">
        <v>1458306</v>
      </c>
      <c r="L165" s="62">
        <f t="shared" si="9"/>
        <v>145.2496015936255</v>
      </c>
      <c r="M165" s="29"/>
      <c r="N165" s="56">
        <v>15</v>
      </c>
      <c r="O165" s="57">
        <v>120</v>
      </c>
      <c r="P165" s="58">
        <v>1928940</v>
      </c>
      <c r="Q165" s="62">
        <f t="shared" si="10"/>
        <v>16074.5</v>
      </c>
      <c r="R165" s="57">
        <v>12719</v>
      </c>
      <c r="S165" s="58">
        <v>1928940</v>
      </c>
      <c r="T165" s="62">
        <f t="shared" si="11"/>
        <v>151.65814922556805</v>
      </c>
      <c r="U165" s="63"/>
      <c r="V165" s="64"/>
      <c r="W165" s="64"/>
    </row>
    <row r="166" spans="1:23" s="4" customFormat="1" ht="27" customHeight="1">
      <c r="A166" s="16"/>
      <c r="B166" s="33" t="s">
        <v>212</v>
      </c>
      <c r="C166" s="34">
        <v>162</v>
      </c>
      <c r="D166" s="151" t="s">
        <v>140</v>
      </c>
      <c r="E166" s="77">
        <v>2</v>
      </c>
      <c r="F166" s="56">
        <v>20</v>
      </c>
      <c r="G166" s="57">
        <v>121</v>
      </c>
      <c r="H166" s="58">
        <v>1440415</v>
      </c>
      <c r="I166" s="62">
        <f t="shared" si="8"/>
        <v>11904.256198347108</v>
      </c>
      <c r="J166" s="57">
        <v>15483</v>
      </c>
      <c r="K166" s="58">
        <v>1440415</v>
      </c>
      <c r="L166" s="62">
        <f t="shared" si="9"/>
        <v>93.0320351353097</v>
      </c>
      <c r="M166" s="29"/>
      <c r="N166" s="56">
        <v>20</v>
      </c>
      <c r="O166" s="57">
        <v>156</v>
      </c>
      <c r="P166" s="58">
        <v>2331810</v>
      </c>
      <c r="Q166" s="62">
        <f t="shared" si="10"/>
        <v>14947.5</v>
      </c>
      <c r="R166" s="57">
        <v>20104</v>
      </c>
      <c r="S166" s="58">
        <v>2331810</v>
      </c>
      <c r="T166" s="62">
        <f t="shared" si="11"/>
        <v>115.98736569836848</v>
      </c>
      <c r="U166" s="63"/>
      <c r="V166" s="64"/>
      <c r="W166" s="64"/>
    </row>
    <row r="167" spans="1:23" s="4" customFormat="1" ht="27" customHeight="1">
      <c r="A167" s="16"/>
      <c r="B167" s="33" t="s">
        <v>212</v>
      </c>
      <c r="C167" s="34">
        <v>163</v>
      </c>
      <c r="D167" s="151" t="s">
        <v>141</v>
      </c>
      <c r="E167" s="77">
        <v>5</v>
      </c>
      <c r="F167" s="56">
        <v>20</v>
      </c>
      <c r="G167" s="57">
        <v>242</v>
      </c>
      <c r="H167" s="58">
        <v>3025218</v>
      </c>
      <c r="I167" s="62">
        <f t="shared" si="8"/>
        <v>12500.900826446281</v>
      </c>
      <c r="J167" s="57">
        <v>25200</v>
      </c>
      <c r="K167" s="58">
        <v>3025218</v>
      </c>
      <c r="L167" s="62">
        <f t="shared" si="9"/>
        <v>120.04833333333333</v>
      </c>
      <c r="M167" s="29"/>
      <c r="N167" s="56">
        <v>20</v>
      </c>
      <c r="O167" s="57">
        <v>300</v>
      </c>
      <c r="P167" s="58">
        <v>3451237</v>
      </c>
      <c r="Q167" s="62">
        <f t="shared" si="10"/>
        <v>11504.123333333333</v>
      </c>
      <c r="R167" s="57">
        <v>31500</v>
      </c>
      <c r="S167" s="58">
        <v>3451237</v>
      </c>
      <c r="T167" s="62">
        <f t="shared" si="11"/>
        <v>109.56307936507936</v>
      </c>
      <c r="U167" s="63"/>
      <c r="V167" s="64"/>
      <c r="W167" s="64"/>
    </row>
    <row r="168" spans="1:23" s="4" customFormat="1" ht="27" customHeight="1">
      <c r="A168" s="16"/>
      <c r="B168" s="33" t="s">
        <v>212</v>
      </c>
      <c r="C168" s="34">
        <v>164</v>
      </c>
      <c r="D168" s="151" t="s">
        <v>208</v>
      </c>
      <c r="E168" s="77">
        <v>4</v>
      </c>
      <c r="F168" s="56">
        <v>14</v>
      </c>
      <c r="G168" s="57">
        <v>102</v>
      </c>
      <c r="H168" s="58">
        <v>902263</v>
      </c>
      <c r="I168" s="62">
        <f t="shared" si="8"/>
        <v>8845.71568627451</v>
      </c>
      <c r="J168" s="57">
        <v>2795</v>
      </c>
      <c r="K168" s="58">
        <v>902263</v>
      </c>
      <c r="L168" s="62">
        <f t="shared" si="9"/>
        <v>322.81323792486586</v>
      </c>
      <c r="M168" s="29"/>
      <c r="N168" s="56">
        <v>16</v>
      </c>
      <c r="O168" s="57">
        <v>164</v>
      </c>
      <c r="P168" s="58">
        <v>2449574</v>
      </c>
      <c r="Q168" s="62">
        <f t="shared" si="10"/>
        <v>14936.426829268292</v>
      </c>
      <c r="R168" s="57">
        <v>7019</v>
      </c>
      <c r="S168" s="58">
        <v>2449574</v>
      </c>
      <c r="T168" s="62">
        <f t="shared" si="11"/>
        <v>348.9918791850691</v>
      </c>
      <c r="U168" s="63"/>
      <c r="V168" s="64"/>
      <c r="W168" s="64"/>
    </row>
    <row r="169" spans="1:23" s="4" customFormat="1" ht="27" customHeight="1">
      <c r="A169" s="16"/>
      <c r="B169" s="33" t="s">
        <v>212</v>
      </c>
      <c r="C169" s="34">
        <v>165</v>
      </c>
      <c r="D169" s="151" t="s">
        <v>332</v>
      </c>
      <c r="E169" s="77">
        <v>5</v>
      </c>
      <c r="F169" s="56">
        <v>20</v>
      </c>
      <c r="G169" s="57">
        <v>168</v>
      </c>
      <c r="H169" s="58">
        <v>1272750</v>
      </c>
      <c r="I169" s="62">
        <f t="shared" si="8"/>
        <v>7575.892857142857</v>
      </c>
      <c r="J169" s="57">
        <v>4242</v>
      </c>
      <c r="K169" s="58">
        <v>1272750</v>
      </c>
      <c r="L169" s="62">
        <f t="shared" si="9"/>
        <v>300.03536067892503</v>
      </c>
      <c r="M169" s="29"/>
      <c r="N169" s="56">
        <v>20</v>
      </c>
      <c r="O169" s="57">
        <v>156</v>
      </c>
      <c r="P169" s="58">
        <v>1711500</v>
      </c>
      <c r="Q169" s="62">
        <f t="shared" si="10"/>
        <v>10971.153846153846</v>
      </c>
      <c r="R169" s="57">
        <v>4890</v>
      </c>
      <c r="S169" s="58">
        <v>1711500</v>
      </c>
      <c r="T169" s="62">
        <f t="shared" si="11"/>
        <v>350</v>
      </c>
      <c r="U169" s="63"/>
      <c r="V169" s="64"/>
      <c r="W169" s="64"/>
    </row>
    <row r="170" spans="1:23" s="4" customFormat="1" ht="27" customHeight="1">
      <c r="A170" s="16"/>
      <c r="B170" s="33" t="s">
        <v>212</v>
      </c>
      <c r="C170" s="34">
        <v>166</v>
      </c>
      <c r="D170" s="151" t="s">
        <v>333</v>
      </c>
      <c r="E170" s="77">
        <v>4</v>
      </c>
      <c r="F170" s="56">
        <v>25</v>
      </c>
      <c r="G170" s="57">
        <v>410</v>
      </c>
      <c r="H170" s="58">
        <v>9642650</v>
      </c>
      <c r="I170" s="62">
        <f t="shared" si="8"/>
        <v>23518.658536585364</v>
      </c>
      <c r="J170" s="57">
        <v>31623.5</v>
      </c>
      <c r="K170" s="58">
        <v>9642650</v>
      </c>
      <c r="L170" s="62">
        <f t="shared" si="9"/>
        <v>304.92039148101884</v>
      </c>
      <c r="M170" s="29"/>
      <c r="N170" s="56">
        <v>30</v>
      </c>
      <c r="O170" s="57">
        <v>567</v>
      </c>
      <c r="P170" s="58">
        <v>12201500</v>
      </c>
      <c r="Q170" s="62">
        <f t="shared" si="10"/>
        <v>21519.400352733686</v>
      </c>
      <c r="R170" s="57">
        <v>40277</v>
      </c>
      <c r="S170" s="58">
        <v>12201500</v>
      </c>
      <c r="T170" s="62">
        <f t="shared" si="11"/>
        <v>302.93964297241604</v>
      </c>
      <c r="U170" s="63"/>
      <c r="V170" s="64"/>
      <c r="W170" s="64"/>
    </row>
    <row r="171" spans="1:23" s="4" customFormat="1" ht="27" customHeight="1">
      <c r="A171" s="16"/>
      <c r="B171" s="33" t="s">
        <v>212</v>
      </c>
      <c r="C171" s="34">
        <v>167</v>
      </c>
      <c r="D171" s="151" t="s">
        <v>142</v>
      </c>
      <c r="E171" s="77">
        <v>2</v>
      </c>
      <c r="F171" s="56">
        <v>20</v>
      </c>
      <c r="G171" s="57">
        <v>216</v>
      </c>
      <c r="H171" s="58">
        <v>1472507</v>
      </c>
      <c r="I171" s="62">
        <f t="shared" si="8"/>
        <v>6817.162037037037</v>
      </c>
      <c r="J171" s="57">
        <v>10368</v>
      </c>
      <c r="K171" s="58">
        <v>1472507</v>
      </c>
      <c r="L171" s="62">
        <f t="shared" si="9"/>
        <v>142.02420910493828</v>
      </c>
      <c r="M171" s="29"/>
      <c r="N171" s="56">
        <v>20</v>
      </c>
      <c r="O171" s="57">
        <v>241</v>
      </c>
      <c r="P171" s="58">
        <v>2046789</v>
      </c>
      <c r="Q171" s="62">
        <f t="shared" si="10"/>
        <v>8492.90041493776</v>
      </c>
      <c r="R171" s="57">
        <v>11992.7</v>
      </c>
      <c r="S171" s="58">
        <v>2046789</v>
      </c>
      <c r="T171" s="62">
        <f t="shared" si="11"/>
        <v>170.6695739908444</v>
      </c>
      <c r="U171" s="63"/>
      <c r="V171" s="64"/>
      <c r="W171" s="64"/>
    </row>
    <row r="172" spans="1:23" s="4" customFormat="1" ht="27" customHeight="1">
      <c r="A172" s="16"/>
      <c r="B172" s="33" t="s">
        <v>212</v>
      </c>
      <c r="C172" s="34">
        <v>168</v>
      </c>
      <c r="D172" s="151" t="s">
        <v>334</v>
      </c>
      <c r="E172" s="77">
        <v>4</v>
      </c>
      <c r="F172" s="56">
        <v>20</v>
      </c>
      <c r="G172" s="57">
        <v>299</v>
      </c>
      <c r="H172" s="58">
        <v>1498888</v>
      </c>
      <c r="I172" s="62">
        <f t="shared" si="8"/>
        <v>5013.003344481605</v>
      </c>
      <c r="J172" s="57">
        <v>8126.5</v>
      </c>
      <c r="K172" s="58">
        <v>1498888</v>
      </c>
      <c r="L172" s="62">
        <f t="shared" si="9"/>
        <v>184.4444717898234</v>
      </c>
      <c r="M172" s="29"/>
      <c r="N172" s="56">
        <v>20</v>
      </c>
      <c r="O172" s="57">
        <v>286</v>
      </c>
      <c r="P172" s="58">
        <v>1594199</v>
      </c>
      <c r="Q172" s="62">
        <f t="shared" si="10"/>
        <v>5574.122377622378</v>
      </c>
      <c r="R172" s="57">
        <v>8095</v>
      </c>
      <c r="S172" s="58">
        <v>1594199</v>
      </c>
      <c r="T172" s="62">
        <f t="shared" si="11"/>
        <v>196.93625694873379</v>
      </c>
      <c r="U172" s="63"/>
      <c r="V172" s="64"/>
      <c r="W172" s="64"/>
    </row>
    <row r="173" spans="1:23" s="4" customFormat="1" ht="27" customHeight="1">
      <c r="A173" s="16"/>
      <c r="B173" s="33" t="s">
        <v>212</v>
      </c>
      <c r="C173" s="34">
        <v>169</v>
      </c>
      <c r="D173" s="151" t="s">
        <v>143</v>
      </c>
      <c r="E173" s="77">
        <v>5</v>
      </c>
      <c r="F173" s="56">
        <v>20</v>
      </c>
      <c r="G173" s="57">
        <v>269</v>
      </c>
      <c r="H173" s="58">
        <v>3326762</v>
      </c>
      <c r="I173" s="62">
        <f t="shared" si="8"/>
        <v>12367.144981412639</v>
      </c>
      <c r="J173" s="57">
        <v>16821</v>
      </c>
      <c r="K173" s="58">
        <v>3326762</v>
      </c>
      <c r="L173" s="62">
        <f t="shared" si="9"/>
        <v>197.774329706914</v>
      </c>
      <c r="M173" s="29"/>
      <c r="N173" s="56">
        <v>20</v>
      </c>
      <c r="O173" s="57">
        <v>298</v>
      </c>
      <c r="P173" s="58">
        <v>3519540</v>
      </c>
      <c r="Q173" s="62">
        <f t="shared" si="10"/>
        <v>11810.536912751679</v>
      </c>
      <c r="R173" s="57">
        <v>19650</v>
      </c>
      <c r="S173" s="58">
        <v>3519540</v>
      </c>
      <c r="T173" s="62">
        <f t="shared" si="11"/>
        <v>179.1114503816794</v>
      </c>
      <c r="U173" s="63"/>
      <c r="V173" s="64"/>
      <c r="W173" s="64"/>
    </row>
    <row r="174" spans="1:23" s="4" customFormat="1" ht="27" customHeight="1">
      <c r="A174" s="16"/>
      <c r="B174" s="33" t="s">
        <v>212</v>
      </c>
      <c r="C174" s="34">
        <v>170</v>
      </c>
      <c r="D174" s="149" t="s">
        <v>335</v>
      </c>
      <c r="E174" s="77">
        <v>4</v>
      </c>
      <c r="F174" s="56">
        <v>14</v>
      </c>
      <c r="G174" s="57">
        <v>137</v>
      </c>
      <c r="H174" s="58">
        <v>1141359</v>
      </c>
      <c r="I174" s="62">
        <f t="shared" si="8"/>
        <v>8331.087591240876</v>
      </c>
      <c r="J174" s="57">
        <v>11398.4</v>
      </c>
      <c r="K174" s="58">
        <v>1141359</v>
      </c>
      <c r="L174" s="62">
        <f t="shared" si="9"/>
        <v>100.13326431779899</v>
      </c>
      <c r="M174" s="29"/>
      <c r="N174" s="56">
        <v>14</v>
      </c>
      <c r="O174" s="57">
        <v>145</v>
      </c>
      <c r="P174" s="58">
        <v>1135900</v>
      </c>
      <c r="Q174" s="62">
        <f t="shared" si="10"/>
        <v>7833.793103448276</v>
      </c>
      <c r="R174" s="57">
        <v>10084</v>
      </c>
      <c r="S174" s="58">
        <v>1135900</v>
      </c>
      <c r="T174" s="62">
        <f t="shared" si="11"/>
        <v>112.64379214597382</v>
      </c>
      <c r="U174" s="63"/>
      <c r="V174" s="64"/>
      <c r="W174" s="64"/>
    </row>
    <row r="175" spans="1:23" s="4" customFormat="1" ht="27" customHeight="1">
      <c r="A175" s="16"/>
      <c r="B175" s="33" t="s">
        <v>212</v>
      </c>
      <c r="C175" s="34">
        <v>171</v>
      </c>
      <c r="D175" s="149" t="s">
        <v>336</v>
      </c>
      <c r="E175" s="77">
        <v>2</v>
      </c>
      <c r="F175" s="56">
        <v>10</v>
      </c>
      <c r="G175" s="57">
        <v>125</v>
      </c>
      <c r="H175" s="58">
        <v>2704100</v>
      </c>
      <c r="I175" s="62">
        <f t="shared" si="8"/>
        <v>21632.8</v>
      </c>
      <c r="J175" s="57">
        <v>13386</v>
      </c>
      <c r="K175" s="58">
        <v>2704100</v>
      </c>
      <c r="L175" s="62">
        <f t="shared" si="9"/>
        <v>202.00956222919467</v>
      </c>
      <c r="M175" s="29"/>
      <c r="N175" s="56">
        <v>10</v>
      </c>
      <c r="O175" s="57">
        <v>107</v>
      </c>
      <c r="P175" s="58">
        <v>2985245</v>
      </c>
      <c r="Q175" s="62">
        <f t="shared" si="10"/>
        <v>27899.48598130841</v>
      </c>
      <c r="R175" s="57">
        <v>9500</v>
      </c>
      <c r="S175" s="58">
        <v>2985245</v>
      </c>
      <c r="T175" s="62">
        <f t="shared" si="11"/>
        <v>314.2363157894737</v>
      </c>
      <c r="U175" s="63"/>
      <c r="V175" s="64"/>
      <c r="W175" s="64"/>
    </row>
    <row r="176" spans="1:23" s="4" customFormat="1" ht="27" customHeight="1">
      <c r="A176" s="16"/>
      <c r="B176" s="33" t="s">
        <v>212</v>
      </c>
      <c r="C176" s="34">
        <v>172</v>
      </c>
      <c r="D176" s="149" t="s">
        <v>337</v>
      </c>
      <c r="E176" s="77">
        <v>5</v>
      </c>
      <c r="F176" s="56">
        <v>12</v>
      </c>
      <c r="G176" s="57">
        <v>104</v>
      </c>
      <c r="H176" s="58">
        <v>527410</v>
      </c>
      <c r="I176" s="62">
        <f t="shared" si="8"/>
        <v>5071.25</v>
      </c>
      <c r="J176" s="57">
        <v>12792</v>
      </c>
      <c r="K176" s="58">
        <v>527410</v>
      </c>
      <c r="L176" s="62">
        <f t="shared" si="9"/>
        <v>41.229674796747965</v>
      </c>
      <c r="M176" s="29"/>
      <c r="N176" s="56">
        <v>10</v>
      </c>
      <c r="O176" s="57">
        <v>89</v>
      </c>
      <c r="P176" s="58">
        <v>482650</v>
      </c>
      <c r="Q176" s="62">
        <f t="shared" si="10"/>
        <v>5423.033707865168</v>
      </c>
      <c r="R176" s="57">
        <v>11184</v>
      </c>
      <c r="S176" s="58">
        <v>482650</v>
      </c>
      <c r="T176" s="62">
        <f t="shared" si="11"/>
        <v>43.155400572246066</v>
      </c>
      <c r="U176" s="63"/>
      <c r="V176" s="64"/>
      <c r="W176" s="64"/>
    </row>
    <row r="177" spans="1:23" s="4" customFormat="1" ht="27" customHeight="1">
      <c r="A177" s="16"/>
      <c r="B177" s="33" t="s">
        <v>212</v>
      </c>
      <c r="C177" s="34">
        <v>173</v>
      </c>
      <c r="D177" s="149" t="s">
        <v>338</v>
      </c>
      <c r="E177" s="77">
        <v>2</v>
      </c>
      <c r="F177" s="56">
        <v>20</v>
      </c>
      <c r="G177" s="57">
        <v>81</v>
      </c>
      <c r="H177" s="58">
        <v>962100</v>
      </c>
      <c r="I177" s="62">
        <f t="shared" si="8"/>
        <v>11877.777777777777</v>
      </c>
      <c r="J177" s="57">
        <v>7766</v>
      </c>
      <c r="K177" s="58">
        <v>962100</v>
      </c>
      <c r="L177" s="62">
        <f t="shared" si="9"/>
        <v>123.88617048673706</v>
      </c>
      <c r="M177" s="29"/>
      <c r="N177" s="56">
        <v>20</v>
      </c>
      <c r="O177" s="57">
        <v>70</v>
      </c>
      <c r="P177" s="58">
        <v>936940</v>
      </c>
      <c r="Q177" s="62">
        <f t="shared" si="10"/>
        <v>13384.857142857143</v>
      </c>
      <c r="R177" s="57">
        <v>9303</v>
      </c>
      <c r="S177" s="58">
        <v>936940</v>
      </c>
      <c r="T177" s="62">
        <f t="shared" si="11"/>
        <v>100.71374825325164</v>
      </c>
      <c r="U177" s="63"/>
      <c r="V177" s="64"/>
      <c r="W177" s="64"/>
    </row>
    <row r="178" spans="1:23" s="4" customFormat="1" ht="27" customHeight="1">
      <c r="A178" s="16"/>
      <c r="B178" s="33" t="s">
        <v>212</v>
      </c>
      <c r="C178" s="34">
        <v>174</v>
      </c>
      <c r="D178" s="149" t="s">
        <v>339</v>
      </c>
      <c r="E178" s="77">
        <v>4</v>
      </c>
      <c r="F178" s="56">
        <v>15</v>
      </c>
      <c r="G178" s="57">
        <v>82</v>
      </c>
      <c r="H178" s="58">
        <v>688070</v>
      </c>
      <c r="I178" s="62">
        <f t="shared" si="8"/>
        <v>8391.09756097561</v>
      </c>
      <c r="J178" s="57">
        <v>12792</v>
      </c>
      <c r="K178" s="58">
        <v>688070</v>
      </c>
      <c r="L178" s="62">
        <f t="shared" si="9"/>
        <v>53.78908692933083</v>
      </c>
      <c r="M178" s="29"/>
      <c r="N178" s="56">
        <v>15</v>
      </c>
      <c r="O178" s="57">
        <v>132</v>
      </c>
      <c r="P178" s="58">
        <v>930100</v>
      </c>
      <c r="Q178" s="62">
        <f t="shared" si="10"/>
        <v>7046.212121212121</v>
      </c>
      <c r="R178" s="57">
        <v>20664</v>
      </c>
      <c r="S178" s="58">
        <v>930100</v>
      </c>
      <c r="T178" s="62">
        <f t="shared" si="11"/>
        <v>45.01064653503678</v>
      </c>
      <c r="U178" s="63"/>
      <c r="V178" s="64"/>
      <c r="W178" s="64"/>
    </row>
    <row r="179" spans="1:23" s="4" customFormat="1" ht="27" customHeight="1">
      <c r="A179" s="16"/>
      <c r="B179" s="33" t="s">
        <v>212</v>
      </c>
      <c r="C179" s="34">
        <v>175</v>
      </c>
      <c r="D179" s="149" t="s">
        <v>340</v>
      </c>
      <c r="E179" s="77">
        <v>4</v>
      </c>
      <c r="F179" s="56">
        <v>10</v>
      </c>
      <c r="G179" s="57">
        <v>132</v>
      </c>
      <c r="H179" s="58">
        <v>940100</v>
      </c>
      <c r="I179" s="62">
        <f t="shared" si="8"/>
        <v>7121.969696969697</v>
      </c>
      <c r="J179" s="57">
        <v>11035</v>
      </c>
      <c r="K179" s="58">
        <v>940100</v>
      </c>
      <c r="L179" s="62">
        <f t="shared" si="9"/>
        <v>85.19256909832352</v>
      </c>
      <c r="M179" s="29"/>
      <c r="N179" s="56">
        <v>10</v>
      </c>
      <c r="O179" s="57">
        <v>136</v>
      </c>
      <c r="P179" s="58">
        <v>1155300</v>
      </c>
      <c r="Q179" s="62">
        <f t="shared" si="10"/>
        <v>8494.85294117647</v>
      </c>
      <c r="R179" s="57">
        <v>9979</v>
      </c>
      <c r="S179" s="58">
        <v>1155300</v>
      </c>
      <c r="T179" s="62">
        <f t="shared" si="11"/>
        <v>115.7731235594749</v>
      </c>
      <c r="U179" s="63"/>
      <c r="V179" s="64"/>
      <c r="W179" s="64"/>
    </row>
    <row r="180" spans="1:23" s="4" customFormat="1" ht="27" customHeight="1">
      <c r="A180" s="16"/>
      <c r="B180" s="33" t="s">
        <v>212</v>
      </c>
      <c r="C180" s="34">
        <v>176</v>
      </c>
      <c r="D180" s="149" t="s">
        <v>341</v>
      </c>
      <c r="E180" s="77">
        <v>5</v>
      </c>
      <c r="F180" s="56">
        <v>20</v>
      </c>
      <c r="G180" s="57">
        <v>129</v>
      </c>
      <c r="H180" s="58">
        <v>696045</v>
      </c>
      <c r="I180" s="62">
        <f t="shared" si="8"/>
        <v>5395.697674418605</v>
      </c>
      <c r="J180" s="57">
        <v>7842</v>
      </c>
      <c r="K180" s="58">
        <v>696045</v>
      </c>
      <c r="L180" s="62">
        <f t="shared" si="9"/>
        <v>88.75860749808723</v>
      </c>
      <c r="M180" s="29"/>
      <c r="N180" s="56">
        <v>20</v>
      </c>
      <c r="O180" s="57">
        <v>121</v>
      </c>
      <c r="P180" s="58">
        <v>1145750</v>
      </c>
      <c r="Q180" s="62">
        <f t="shared" si="10"/>
        <v>9469.00826446281</v>
      </c>
      <c r="R180" s="57">
        <v>8025</v>
      </c>
      <c r="S180" s="58">
        <v>1145750</v>
      </c>
      <c r="T180" s="62">
        <f t="shared" si="11"/>
        <v>142.77258566978193</v>
      </c>
      <c r="U180" s="63"/>
      <c r="V180" s="64"/>
      <c r="W180" s="64"/>
    </row>
    <row r="181" spans="1:23" s="4" customFormat="1" ht="27" customHeight="1">
      <c r="A181" s="16"/>
      <c r="B181" s="33" t="s">
        <v>212</v>
      </c>
      <c r="C181" s="34">
        <v>177</v>
      </c>
      <c r="D181" s="152" t="s">
        <v>151</v>
      </c>
      <c r="E181" s="77">
        <v>4</v>
      </c>
      <c r="F181" s="56">
        <v>20</v>
      </c>
      <c r="G181" s="57">
        <v>197</v>
      </c>
      <c r="H181" s="58">
        <v>778400</v>
      </c>
      <c r="I181" s="62">
        <f t="shared" si="8"/>
        <v>3951.269035532995</v>
      </c>
      <c r="J181" s="60">
        <v>22064</v>
      </c>
      <c r="K181" s="61">
        <v>778400</v>
      </c>
      <c r="L181" s="62">
        <f t="shared" si="9"/>
        <v>35.27918781725889</v>
      </c>
      <c r="M181" s="29"/>
      <c r="N181" s="56">
        <v>20</v>
      </c>
      <c r="O181" s="57">
        <v>214</v>
      </c>
      <c r="P181" s="58">
        <v>1114479</v>
      </c>
      <c r="Q181" s="62">
        <f t="shared" si="10"/>
        <v>5207.845794392523</v>
      </c>
      <c r="R181" s="60">
        <v>20864</v>
      </c>
      <c r="S181" s="61">
        <v>1114479</v>
      </c>
      <c r="T181" s="62">
        <f t="shared" si="11"/>
        <v>53.416363113496935</v>
      </c>
      <c r="U181" s="66"/>
      <c r="V181" s="64"/>
      <c r="W181" s="64"/>
    </row>
    <row r="182" spans="1:23" s="4" customFormat="1" ht="27" customHeight="1">
      <c r="A182" s="16"/>
      <c r="B182" s="33" t="s">
        <v>212</v>
      </c>
      <c r="C182" s="34">
        <v>178</v>
      </c>
      <c r="D182" s="153" t="s">
        <v>269</v>
      </c>
      <c r="E182" s="77">
        <v>4</v>
      </c>
      <c r="F182" s="56">
        <v>20</v>
      </c>
      <c r="G182" s="57">
        <v>108</v>
      </c>
      <c r="H182" s="58">
        <v>1550921</v>
      </c>
      <c r="I182" s="62">
        <f t="shared" si="8"/>
        <v>14360.37962962963</v>
      </c>
      <c r="J182" s="60">
        <v>2052</v>
      </c>
      <c r="K182" s="61">
        <v>1550921</v>
      </c>
      <c r="L182" s="62">
        <f t="shared" si="9"/>
        <v>755.8094541910332</v>
      </c>
      <c r="M182" s="29"/>
      <c r="N182" s="56"/>
      <c r="O182" s="57"/>
      <c r="P182" s="58"/>
      <c r="Q182" s="62">
        <f t="shared" si="10"/>
        <v>0</v>
      </c>
      <c r="R182" s="60"/>
      <c r="S182" s="61"/>
      <c r="T182" s="62">
        <f t="shared" si="11"/>
        <v>0</v>
      </c>
      <c r="U182" s="66"/>
      <c r="V182" s="65" t="s">
        <v>189</v>
      </c>
      <c r="W182" s="65" t="s">
        <v>266</v>
      </c>
    </row>
    <row r="183" spans="1:23" s="4" customFormat="1" ht="27" customHeight="1">
      <c r="A183" s="16"/>
      <c r="B183" s="33" t="s">
        <v>212</v>
      </c>
      <c r="C183" s="34">
        <v>179</v>
      </c>
      <c r="D183" s="153" t="s">
        <v>94</v>
      </c>
      <c r="E183" s="77">
        <v>2</v>
      </c>
      <c r="F183" s="56">
        <v>50</v>
      </c>
      <c r="G183" s="57">
        <v>641</v>
      </c>
      <c r="H183" s="58">
        <v>14136637</v>
      </c>
      <c r="I183" s="62">
        <f t="shared" si="8"/>
        <v>22054.03588143526</v>
      </c>
      <c r="J183" s="60">
        <v>71428</v>
      </c>
      <c r="K183" s="61">
        <v>14136637</v>
      </c>
      <c r="L183" s="62">
        <f t="shared" si="9"/>
        <v>197.91450131601053</v>
      </c>
      <c r="M183" s="29"/>
      <c r="N183" s="56">
        <v>50</v>
      </c>
      <c r="O183" s="57">
        <v>628</v>
      </c>
      <c r="P183" s="58">
        <v>14172091</v>
      </c>
      <c r="Q183" s="62">
        <f t="shared" si="10"/>
        <v>22567.023885350318</v>
      </c>
      <c r="R183" s="60">
        <v>69563</v>
      </c>
      <c r="S183" s="61">
        <v>14172091</v>
      </c>
      <c r="T183" s="62">
        <f t="shared" si="11"/>
        <v>203.73030202837717</v>
      </c>
      <c r="U183" s="66"/>
      <c r="V183" s="64"/>
      <c r="W183" s="64"/>
    </row>
    <row r="184" spans="1:23" s="4" customFormat="1" ht="27" customHeight="1">
      <c r="A184" s="16"/>
      <c r="B184" s="33" t="s">
        <v>212</v>
      </c>
      <c r="C184" s="34">
        <v>180</v>
      </c>
      <c r="D184" s="153" t="s">
        <v>152</v>
      </c>
      <c r="E184" s="77">
        <v>1</v>
      </c>
      <c r="F184" s="56">
        <v>20</v>
      </c>
      <c r="G184" s="57">
        <v>241</v>
      </c>
      <c r="H184" s="58">
        <v>2970690</v>
      </c>
      <c r="I184" s="62">
        <f t="shared" si="8"/>
        <v>12326.514522821577</v>
      </c>
      <c r="J184" s="60">
        <v>16003</v>
      </c>
      <c r="K184" s="61">
        <v>2970690</v>
      </c>
      <c r="L184" s="62">
        <f t="shared" si="9"/>
        <v>185.63331875273386</v>
      </c>
      <c r="M184" s="29"/>
      <c r="N184" s="56">
        <v>20</v>
      </c>
      <c r="O184" s="57">
        <v>230</v>
      </c>
      <c r="P184" s="58">
        <v>2872912</v>
      </c>
      <c r="Q184" s="62">
        <f t="shared" si="10"/>
        <v>12490.921739130436</v>
      </c>
      <c r="R184" s="60">
        <v>13228</v>
      </c>
      <c r="S184" s="61">
        <v>2872912</v>
      </c>
      <c r="T184" s="62">
        <f t="shared" si="11"/>
        <v>217.18415482310252</v>
      </c>
      <c r="U184" s="66"/>
      <c r="V184" s="64"/>
      <c r="W184" s="64"/>
    </row>
    <row r="185" spans="1:23" s="4" customFormat="1" ht="27" customHeight="1">
      <c r="A185" s="16"/>
      <c r="B185" s="33" t="s">
        <v>212</v>
      </c>
      <c r="C185" s="34">
        <v>181</v>
      </c>
      <c r="D185" s="153" t="s">
        <v>153</v>
      </c>
      <c r="E185" s="77">
        <v>2</v>
      </c>
      <c r="F185" s="56">
        <v>10</v>
      </c>
      <c r="G185" s="57">
        <v>86</v>
      </c>
      <c r="H185" s="58">
        <v>1274600</v>
      </c>
      <c r="I185" s="62">
        <f t="shared" si="8"/>
        <v>14820.93023255814</v>
      </c>
      <c r="J185" s="60">
        <v>5779</v>
      </c>
      <c r="K185" s="61">
        <v>1274600</v>
      </c>
      <c r="L185" s="62">
        <f t="shared" si="9"/>
        <v>220.55718982522927</v>
      </c>
      <c r="M185" s="29"/>
      <c r="N185" s="56"/>
      <c r="O185" s="57"/>
      <c r="P185" s="58"/>
      <c r="Q185" s="62">
        <f t="shared" si="10"/>
        <v>0</v>
      </c>
      <c r="R185" s="60"/>
      <c r="S185" s="61"/>
      <c r="T185" s="62">
        <f t="shared" si="11"/>
        <v>0</v>
      </c>
      <c r="U185" s="66"/>
      <c r="V185" s="65" t="s">
        <v>272</v>
      </c>
      <c r="W185" s="65" t="s">
        <v>264</v>
      </c>
    </row>
    <row r="186" spans="1:23" s="4" customFormat="1" ht="27" customHeight="1">
      <c r="A186" s="16"/>
      <c r="B186" s="33" t="s">
        <v>212</v>
      </c>
      <c r="C186" s="34">
        <v>182</v>
      </c>
      <c r="D186" s="153" t="s">
        <v>154</v>
      </c>
      <c r="E186" s="77">
        <v>5</v>
      </c>
      <c r="F186" s="56">
        <v>20</v>
      </c>
      <c r="G186" s="57">
        <v>270</v>
      </c>
      <c r="H186" s="58">
        <v>1484570</v>
      </c>
      <c r="I186" s="62">
        <f t="shared" si="8"/>
        <v>5498.407407407408</v>
      </c>
      <c r="J186" s="60">
        <v>18585</v>
      </c>
      <c r="K186" s="61">
        <v>1484570</v>
      </c>
      <c r="L186" s="62">
        <f t="shared" si="9"/>
        <v>79.88001076136669</v>
      </c>
      <c r="M186" s="29"/>
      <c r="N186" s="56">
        <v>20</v>
      </c>
      <c r="O186" s="57">
        <v>301</v>
      </c>
      <c r="P186" s="58">
        <v>1666080</v>
      </c>
      <c r="Q186" s="62">
        <f t="shared" si="10"/>
        <v>5535.14950166113</v>
      </c>
      <c r="R186" s="60">
        <v>20550</v>
      </c>
      <c r="S186" s="61">
        <v>1666080</v>
      </c>
      <c r="T186" s="62">
        <f t="shared" si="11"/>
        <v>81.07445255474452</v>
      </c>
      <c r="U186" s="66"/>
      <c r="V186" s="64"/>
      <c r="W186" s="64"/>
    </row>
    <row r="187" spans="1:23" s="4" customFormat="1" ht="27" customHeight="1">
      <c r="A187" s="16"/>
      <c r="B187" s="33" t="s">
        <v>212</v>
      </c>
      <c r="C187" s="34">
        <v>183</v>
      </c>
      <c r="D187" s="153" t="s">
        <v>342</v>
      </c>
      <c r="E187" s="77">
        <v>5</v>
      </c>
      <c r="F187" s="56">
        <v>10</v>
      </c>
      <c r="G187" s="57">
        <v>230</v>
      </c>
      <c r="H187" s="58">
        <v>2156904</v>
      </c>
      <c r="I187" s="62">
        <f t="shared" si="8"/>
        <v>9377.84347826087</v>
      </c>
      <c r="J187" s="60">
        <v>10535</v>
      </c>
      <c r="K187" s="61">
        <v>2156904</v>
      </c>
      <c r="L187" s="62">
        <f t="shared" si="9"/>
        <v>204.73697199810155</v>
      </c>
      <c r="M187" s="29"/>
      <c r="N187" s="56">
        <v>20</v>
      </c>
      <c r="O187" s="57">
        <v>235</v>
      </c>
      <c r="P187" s="58">
        <v>2412613</v>
      </c>
      <c r="Q187" s="62">
        <f t="shared" si="10"/>
        <v>10266.43829787234</v>
      </c>
      <c r="R187" s="60">
        <v>10183</v>
      </c>
      <c r="S187" s="61">
        <v>2412613</v>
      </c>
      <c r="T187" s="62">
        <f t="shared" si="11"/>
        <v>236.925562211529</v>
      </c>
      <c r="U187" s="66"/>
      <c r="V187" s="64"/>
      <c r="W187" s="64"/>
    </row>
    <row r="188" spans="1:23" s="4" customFormat="1" ht="27" customHeight="1">
      <c r="A188" s="16"/>
      <c r="B188" s="33" t="s">
        <v>212</v>
      </c>
      <c r="C188" s="34">
        <v>184</v>
      </c>
      <c r="D188" s="153" t="s">
        <v>155</v>
      </c>
      <c r="E188" s="77">
        <v>1</v>
      </c>
      <c r="F188" s="56">
        <v>20</v>
      </c>
      <c r="G188" s="57">
        <v>162</v>
      </c>
      <c r="H188" s="58">
        <v>1181372</v>
      </c>
      <c r="I188" s="62">
        <f t="shared" si="8"/>
        <v>7292.419753086419</v>
      </c>
      <c r="J188" s="60">
        <v>16623</v>
      </c>
      <c r="K188" s="61">
        <v>1181372</v>
      </c>
      <c r="L188" s="62">
        <f t="shared" si="9"/>
        <v>71.0685195211454</v>
      </c>
      <c r="M188" s="29"/>
      <c r="N188" s="56">
        <v>20</v>
      </c>
      <c r="O188" s="57">
        <v>197</v>
      </c>
      <c r="P188" s="58">
        <v>1471036</v>
      </c>
      <c r="Q188" s="62">
        <f t="shared" si="10"/>
        <v>7467.187817258883</v>
      </c>
      <c r="R188" s="60">
        <v>20451</v>
      </c>
      <c r="S188" s="61">
        <v>1471036</v>
      </c>
      <c r="T188" s="62">
        <f t="shared" si="11"/>
        <v>71.92978338467556</v>
      </c>
      <c r="U188" s="66"/>
      <c r="V188" s="64"/>
      <c r="W188" s="64"/>
    </row>
    <row r="189" spans="1:23" s="4" customFormat="1" ht="27" customHeight="1">
      <c r="A189" s="16"/>
      <c r="B189" s="33" t="s">
        <v>212</v>
      </c>
      <c r="C189" s="34">
        <v>185</v>
      </c>
      <c r="D189" s="153" t="s">
        <v>156</v>
      </c>
      <c r="E189" s="77">
        <v>5</v>
      </c>
      <c r="F189" s="56">
        <v>30</v>
      </c>
      <c r="G189" s="57">
        <v>385</v>
      </c>
      <c r="H189" s="58">
        <v>3442541</v>
      </c>
      <c r="I189" s="62">
        <f t="shared" si="8"/>
        <v>8941.664935064935</v>
      </c>
      <c r="J189" s="60">
        <v>31925</v>
      </c>
      <c r="K189" s="61">
        <v>3442541</v>
      </c>
      <c r="L189" s="62">
        <f t="shared" si="9"/>
        <v>107.8321378230227</v>
      </c>
      <c r="M189" s="29"/>
      <c r="N189" s="56">
        <v>30</v>
      </c>
      <c r="O189" s="57">
        <v>301</v>
      </c>
      <c r="P189" s="58">
        <v>2374267</v>
      </c>
      <c r="Q189" s="62">
        <f t="shared" si="10"/>
        <v>7887.930232558139</v>
      </c>
      <c r="R189" s="60">
        <v>22884.75</v>
      </c>
      <c r="S189" s="61">
        <v>2374267</v>
      </c>
      <c r="T189" s="62">
        <f t="shared" si="11"/>
        <v>103.74887206545844</v>
      </c>
      <c r="U189" s="66"/>
      <c r="V189" s="64"/>
      <c r="W189" s="64"/>
    </row>
    <row r="190" spans="1:23" s="4" customFormat="1" ht="27" customHeight="1">
      <c r="A190" s="16"/>
      <c r="B190" s="33" t="s">
        <v>212</v>
      </c>
      <c r="C190" s="34">
        <v>186</v>
      </c>
      <c r="D190" s="153" t="s">
        <v>157</v>
      </c>
      <c r="E190" s="77">
        <v>4</v>
      </c>
      <c r="F190" s="56">
        <v>20</v>
      </c>
      <c r="G190" s="57">
        <v>188</v>
      </c>
      <c r="H190" s="58">
        <v>1798187</v>
      </c>
      <c r="I190" s="62">
        <f t="shared" si="8"/>
        <v>9564.824468085106</v>
      </c>
      <c r="J190" s="60">
        <v>13426</v>
      </c>
      <c r="K190" s="61">
        <v>1798187</v>
      </c>
      <c r="L190" s="62">
        <f t="shared" si="9"/>
        <v>133.9331893341278</v>
      </c>
      <c r="M190" s="29"/>
      <c r="N190" s="56">
        <v>20</v>
      </c>
      <c r="O190" s="57">
        <v>249</v>
      </c>
      <c r="P190" s="58">
        <v>2489582</v>
      </c>
      <c r="Q190" s="62">
        <f t="shared" si="10"/>
        <v>9998.321285140562</v>
      </c>
      <c r="R190" s="60">
        <v>15577</v>
      </c>
      <c r="S190" s="61">
        <v>2489582</v>
      </c>
      <c r="T190" s="62">
        <f t="shared" si="11"/>
        <v>159.82422802850357</v>
      </c>
      <c r="U190" s="66"/>
      <c r="V190" s="64"/>
      <c r="W190" s="64"/>
    </row>
    <row r="191" spans="1:23" s="4" customFormat="1" ht="27" customHeight="1">
      <c r="A191" s="16"/>
      <c r="B191" s="33" t="s">
        <v>212</v>
      </c>
      <c r="C191" s="34">
        <v>187</v>
      </c>
      <c r="D191" s="153" t="s">
        <v>158</v>
      </c>
      <c r="E191" s="77">
        <v>4</v>
      </c>
      <c r="F191" s="56">
        <v>20</v>
      </c>
      <c r="G191" s="57">
        <v>377</v>
      </c>
      <c r="H191" s="58">
        <v>4415157</v>
      </c>
      <c r="I191" s="62">
        <f t="shared" si="8"/>
        <v>11711.29177718833</v>
      </c>
      <c r="J191" s="60">
        <v>13667</v>
      </c>
      <c r="K191" s="61">
        <v>4415157</v>
      </c>
      <c r="L191" s="62">
        <f t="shared" si="9"/>
        <v>323.0523889661228</v>
      </c>
      <c r="M191" s="29"/>
      <c r="N191" s="56">
        <v>20</v>
      </c>
      <c r="O191" s="57">
        <v>441</v>
      </c>
      <c r="P191" s="58">
        <v>7596323</v>
      </c>
      <c r="Q191" s="62">
        <f t="shared" si="10"/>
        <v>17225.222222222223</v>
      </c>
      <c r="R191" s="60">
        <v>19659</v>
      </c>
      <c r="S191" s="61">
        <v>7596323</v>
      </c>
      <c r="T191" s="62">
        <f t="shared" si="11"/>
        <v>386.40434406633096</v>
      </c>
      <c r="U191" s="66"/>
      <c r="V191" s="64"/>
      <c r="W191" s="64"/>
    </row>
    <row r="192" spans="1:23" s="4" customFormat="1" ht="27" customHeight="1">
      <c r="A192" s="16"/>
      <c r="B192" s="33" t="s">
        <v>212</v>
      </c>
      <c r="C192" s="34">
        <v>188</v>
      </c>
      <c r="D192" s="153" t="s">
        <v>159</v>
      </c>
      <c r="E192" s="77">
        <v>4</v>
      </c>
      <c r="F192" s="56">
        <v>20</v>
      </c>
      <c r="G192" s="57">
        <v>118</v>
      </c>
      <c r="H192" s="58">
        <v>614332</v>
      </c>
      <c r="I192" s="62">
        <f t="shared" si="8"/>
        <v>5206.203389830508</v>
      </c>
      <c r="J192" s="60">
        <v>8496</v>
      </c>
      <c r="K192" s="61">
        <v>614332</v>
      </c>
      <c r="L192" s="62">
        <f t="shared" si="9"/>
        <v>72.30838041431262</v>
      </c>
      <c r="M192" s="29"/>
      <c r="N192" s="56">
        <v>20</v>
      </c>
      <c r="O192" s="57">
        <v>105</v>
      </c>
      <c r="P192" s="58">
        <v>620170</v>
      </c>
      <c r="Q192" s="62">
        <f t="shared" si="10"/>
        <v>5906.380952380952</v>
      </c>
      <c r="R192" s="60">
        <v>1328</v>
      </c>
      <c r="S192" s="61">
        <v>620170</v>
      </c>
      <c r="T192" s="62">
        <f t="shared" si="11"/>
        <v>466.99548192771084</v>
      </c>
      <c r="U192" s="66"/>
      <c r="V192" s="64"/>
      <c r="W192" s="64"/>
    </row>
    <row r="193" spans="1:23" s="4" customFormat="1" ht="27" customHeight="1">
      <c r="A193" s="16"/>
      <c r="B193" s="33" t="s">
        <v>212</v>
      </c>
      <c r="C193" s="34">
        <v>189</v>
      </c>
      <c r="D193" s="153" t="s">
        <v>160</v>
      </c>
      <c r="E193" s="77">
        <v>2</v>
      </c>
      <c r="F193" s="56">
        <v>20</v>
      </c>
      <c r="G193" s="57">
        <v>174</v>
      </c>
      <c r="H193" s="58">
        <v>1919938</v>
      </c>
      <c r="I193" s="62">
        <f t="shared" si="8"/>
        <v>11034.12643678161</v>
      </c>
      <c r="J193" s="60">
        <v>15307</v>
      </c>
      <c r="K193" s="61">
        <v>1919938</v>
      </c>
      <c r="L193" s="62">
        <f t="shared" si="9"/>
        <v>125.42875808453648</v>
      </c>
      <c r="M193" s="29"/>
      <c r="N193" s="56">
        <v>24</v>
      </c>
      <c r="O193" s="57">
        <v>174</v>
      </c>
      <c r="P193" s="58">
        <v>3016432</v>
      </c>
      <c r="Q193" s="62">
        <f t="shared" si="10"/>
        <v>17335.816091954024</v>
      </c>
      <c r="R193" s="60">
        <v>16008</v>
      </c>
      <c r="S193" s="61">
        <v>3016432</v>
      </c>
      <c r="T193" s="62">
        <f t="shared" si="11"/>
        <v>188.4327836081959</v>
      </c>
      <c r="U193" s="66"/>
      <c r="V193" s="64"/>
      <c r="W193" s="64"/>
    </row>
    <row r="194" spans="1:23" s="4" customFormat="1" ht="27" customHeight="1">
      <c r="A194" s="16"/>
      <c r="B194" s="33" t="s">
        <v>212</v>
      </c>
      <c r="C194" s="34">
        <v>190</v>
      </c>
      <c r="D194" s="153" t="s">
        <v>161</v>
      </c>
      <c r="E194" s="77">
        <v>3</v>
      </c>
      <c r="F194" s="56">
        <v>14</v>
      </c>
      <c r="G194" s="57">
        <v>316</v>
      </c>
      <c r="H194" s="58">
        <v>811769</v>
      </c>
      <c r="I194" s="62">
        <f t="shared" si="8"/>
        <v>2568.8892405063293</v>
      </c>
      <c r="J194" s="60">
        <v>9000</v>
      </c>
      <c r="K194" s="61">
        <v>811769</v>
      </c>
      <c r="L194" s="62">
        <f t="shared" si="9"/>
        <v>90.19655555555556</v>
      </c>
      <c r="M194" s="29"/>
      <c r="N194" s="56">
        <v>14</v>
      </c>
      <c r="O194" s="57">
        <v>376</v>
      </c>
      <c r="P194" s="58">
        <v>2328410</v>
      </c>
      <c r="Q194" s="62">
        <f t="shared" si="10"/>
        <v>6192.579787234043</v>
      </c>
      <c r="R194" s="60">
        <v>13198</v>
      </c>
      <c r="S194" s="61">
        <v>2328410</v>
      </c>
      <c r="T194" s="62">
        <f t="shared" si="11"/>
        <v>176.4214274890135</v>
      </c>
      <c r="U194" s="66"/>
      <c r="V194" s="64"/>
      <c r="W194" s="64"/>
    </row>
    <row r="195" spans="1:23" s="4" customFormat="1" ht="27" customHeight="1">
      <c r="A195" s="16"/>
      <c r="B195" s="33" t="s">
        <v>212</v>
      </c>
      <c r="C195" s="34">
        <v>191</v>
      </c>
      <c r="D195" s="153" t="s">
        <v>146</v>
      </c>
      <c r="E195" s="77">
        <v>4</v>
      </c>
      <c r="F195" s="56">
        <v>10</v>
      </c>
      <c r="G195" s="57">
        <v>165</v>
      </c>
      <c r="H195" s="58">
        <v>1962250</v>
      </c>
      <c r="I195" s="62">
        <f aca="true" t="shared" si="12" ref="I195:I226">IF(AND(G195&gt;0,H195&gt;0),H195/G195,0)</f>
        <v>11892.424242424242</v>
      </c>
      <c r="J195" s="60">
        <v>7170</v>
      </c>
      <c r="K195" s="61">
        <v>1962250</v>
      </c>
      <c r="L195" s="62">
        <f aca="true" t="shared" si="13" ref="L195:L226">IF(AND(J195&gt;0,K195&gt;0),K195/J195,0)</f>
        <v>273.6750348675035</v>
      </c>
      <c r="M195" s="29"/>
      <c r="N195" s="56">
        <v>10</v>
      </c>
      <c r="O195" s="57">
        <v>151</v>
      </c>
      <c r="P195" s="58">
        <v>2317250</v>
      </c>
      <c r="Q195" s="62">
        <f aca="true" t="shared" si="14" ref="Q195:Q260">IF(AND(O195&gt;0,P195&gt;0),P195/O195,0)</f>
        <v>15346.026490066226</v>
      </c>
      <c r="R195" s="60">
        <v>7222</v>
      </c>
      <c r="S195" s="61">
        <v>2317250</v>
      </c>
      <c r="T195" s="62">
        <f aca="true" t="shared" si="15" ref="T195:T270">IF(AND(R195&gt;0,S195&gt;0),S195/R195,0)</f>
        <v>320.859872611465</v>
      </c>
      <c r="U195" s="66"/>
      <c r="V195" s="64"/>
      <c r="W195" s="64"/>
    </row>
    <row r="196" spans="1:23" s="4" customFormat="1" ht="27" customHeight="1">
      <c r="A196" s="16"/>
      <c r="B196" s="33" t="s">
        <v>212</v>
      </c>
      <c r="C196" s="34">
        <v>192</v>
      </c>
      <c r="D196" s="153" t="s">
        <v>162</v>
      </c>
      <c r="E196" s="77">
        <v>4</v>
      </c>
      <c r="F196" s="56">
        <v>20</v>
      </c>
      <c r="G196" s="57">
        <v>122</v>
      </c>
      <c r="H196" s="58">
        <v>1304800</v>
      </c>
      <c r="I196" s="62">
        <f t="shared" si="12"/>
        <v>10695.081967213115</v>
      </c>
      <c r="J196" s="60">
        <v>12793</v>
      </c>
      <c r="K196" s="61">
        <v>1304800</v>
      </c>
      <c r="L196" s="62">
        <f t="shared" si="13"/>
        <v>101.9932775736731</v>
      </c>
      <c r="M196" s="29"/>
      <c r="N196" s="56">
        <v>20</v>
      </c>
      <c r="O196" s="57">
        <v>149</v>
      </c>
      <c r="P196" s="58">
        <v>1517250</v>
      </c>
      <c r="Q196" s="62">
        <f t="shared" si="14"/>
        <v>10182.885906040268</v>
      </c>
      <c r="R196" s="60">
        <v>13976</v>
      </c>
      <c r="S196" s="61">
        <v>1517250</v>
      </c>
      <c r="T196" s="62">
        <f t="shared" si="15"/>
        <v>108.56110475100172</v>
      </c>
      <c r="U196" s="66"/>
      <c r="V196" s="64"/>
      <c r="W196" s="64"/>
    </row>
    <row r="197" spans="1:23" s="4" customFormat="1" ht="27" customHeight="1">
      <c r="A197" s="16"/>
      <c r="B197" s="33" t="s">
        <v>212</v>
      </c>
      <c r="C197" s="34">
        <v>193</v>
      </c>
      <c r="D197" s="153" t="s">
        <v>163</v>
      </c>
      <c r="E197" s="77">
        <v>2</v>
      </c>
      <c r="F197" s="56">
        <v>20</v>
      </c>
      <c r="G197" s="57">
        <v>213</v>
      </c>
      <c r="H197" s="58">
        <v>1614300</v>
      </c>
      <c r="I197" s="62">
        <f t="shared" si="12"/>
        <v>7578.87323943662</v>
      </c>
      <c r="J197" s="60">
        <v>8053</v>
      </c>
      <c r="K197" s="61">
        <v>1614300</v>
      </c>
      <c r="L197" s="62">
        <f t="shared" si="13"/>
        <v>200.45945610331555</v>
      </c>
      <c r="M197" s="29"/>
      <c r="N197" s="56">
        <v>20</v>
      </c>
      <c r="O197" s="57">
        <v>210</v>
      </c>
      <c r="P197" s="58">
        <v>1943630</v>
      </c>
      <c r="Q197" s="62">
        <f t="shared" si="14"/>
        <v>9255.380952380952</v>
      </c>
      <c r="R197" s="60">
        <v>7346</v>
      </c>
      <c r="S197" s="61">
        <v>1943630</v>
      </c>
      <c r="T197" s="62">
        <f t="shared" si="15"/>
        <v>264.5834467737544</v>
      </c>
      <c r="U197" s="66"/>
      <c r="V197" s="64"/>
      <c r="W197" s="64"/>
    </row>
    <row r="198" spans="1:23" s="4" customFormat="1" ht="27" customHeight="1">
      <c r="A198" s="16"/>
      <c r="B198" s="33" t="s">
        <v>212</v>
      </c>
      <c r="C198" s="34">
        <v>194</v>
      </c>
      <c r="D198" s="153" t="s">
        <v>164</v>
      </c>
      <c r="E198" s="77">
        <v>2</v>
      </c>
      <c r="F198" s="56">
        <v>10</v>
      </c>
      <c r="G198" s="57">
        <v>108</v>
      </c>
      <c r="H198" s="58">
        <v>1694560</v>
      </c>
      <c r="I198" s="62">
        <f t="shared" si="12"/>
        <v>15690.37037037037</v>
      </c>
      <c r="J198" s="60">
        <v>10591</v>
      </c>
      <c r="K198" s="61">
        <v>1694560</v>
      </c>
      <c r="L198" s="62">
        <f t="shared" si="13"/>
        <v>160</v>
      </c>
      <c r="M198" s="29"/>
      <c r="N198" s="56">
        <v>10</v>
      </c>
      <c r="O198" s="57">
        <v>108</v>
      </c>
      <c r="P198" s="58">
        <v>2054000</v>
      </c>
      <c r="Q198" s="62">
        <f t="shared" si="14"/>
        <v>19018.51851851852</v>
      </c>
      <c r="R198" s="60">
        <v>10270</v>
      </c>
      <c r="S198" s="61">
        <v>2054000</v>
      </c>
      <c r="T198" s="62">
        <f t="shared" si="15"/>
        <v>200</v>
      </c>
      <c r="U198" s="66"/>
      <c r="V198" s="64"/>
      <c r="W198" s="64"/>
    </row>
    <row r="199" spans="1:23" s="4" customFormat="1" ht="27" customHeight="1">
      <c r="A199" s="16"/>
      <c r="B199" s="33" t="s">
        <v>212</v>
      </c>
      <c r="C199" s="34">
        <v>195</v>
      </c>
      <c r="D199" s="153" t="s">
        <v>165</v>
      </c>
      <c r="E199" s="77">
        <v>2</v>
      </c>
      <c r="F199" s="56">
        <v>10</v>
      </c>
      <c r="G199" s="57">
        <v>139</v>
      </c>
      <c r="H199" s="58">
        <v>433300</v>
      </c>
      <c r="I199" s="62">
        <f t="shared" si="12"/>
        <v>3117.26618705036</v>
      </c>
      <c r="J199" s="60">
        <v>7087.5</v>
      </c>
      <c r="K199" s="61">
        <v>433300</v>
      </c>
      <c r="L199" s="62">
        <f t="shared" si="13"/>
        <v>61.135802469135804</v>
      </c>
      <c r="M199" s="29"/>
      <c r="N199" s="56">
        <v>10</v>
      </c>
      <c r="O199" s="57">
        <v>132</v>
      </c>
      <c r="P199" s="58">
        <v>431000</v>
      </c>
      <c r="Q199" s="62">
        <f t="shared" si="14"/>
        <v>3265.151515151515</v>
      </c>
      <c r="R199" s="60">
        <v>6732</v>
      </c>
      <c r="S199" s="61">
        <v>431000</v>
      </c>
      <c r="T199" s="62">
        <f t="shared" si="15"/>
        <v>64.02257872846108</v>
      </c>
      <c r="U199" s="66"/>
      <c r="V199" s="64"/>
      <c r="W199" s="64"/>
    </row>
    <row r="200" spans="1:23" s="4" customFormat="1" ht="27" customHeight="1">
      <c r="A200" s="16"/>
      <c r="B200" s="33" t="s">
        <v>212</v>
      </c>
      <c r="C200" s="34">
        <v>196</v>
      </c>
      <c r="D200" s="153" t="s">
        <v>166</v>
      </c>
      <c r="E200" s="77">
        <v>2</v>
      </c>
      <c r="F200" s="56">
        <v>20</v>
      </c>
      <c r="G200" s="57">
        <v>191</v>
      </c>
      <c r="H200" s="58">
        <v>1973653</v>
      </c>
      <c r="I200" s="62">
        <f t="shared" si="12"/>
        <v>10333.261780104713</v>
      </c>
      <c r="J200" s="60">
        <v>10920</v>
      </c>
      <c r="K200" s="61">
        <v>1973653</v>
      </c>
      <c r="L200" s="62">
        <f t="shared" si="13"/>
        <v>180.73745421245422</v>
      </c>
      <c r="M200" s="29"/>
      <c r="N200" s="56">
        <v>20</v>
      </c>
      <c r="O200" s="57">
        <v>308</v>
      </c>
      <c r="P200" s="58">
        <v>3038684</v>
      </c>
      <c r="Q200" s="62">
        <f t="shared" si="14"/>
        <v>9865.857142857143</v>
      </c>
      <c r="R200" s="60">
        <v>14266</v>
      </c>
      <c r="S200" s="61">
        <v>3038684</v>
      </c>
      <c r="T200" s="62">
        <f t="shared" si="15"/>
        <v>213.00182251507078</v>
      </c>
      <c r="U200" s="66"/>
      <c r="V200" s="64"/>
      <c r="W200" s="64"/>
    </row>
    <row r="201" spans="1:23" s="4" customFormat="1" ht="27" customHeight="1">
      <c r="A201" s="16"/>
      <c r="B201" s="33" t="s">
        <v>212</v>
      </c>
      <c r="C201" s="34">
        <v>197</v>
      </c>
      <c r="D201" s="153" t="s">
        <v>167</v>
      </c>
      <c r="E201" s="77">
        <v>4</v>
      </c>
      <c r="F201" s="56">
        <v>25</v>
      </c>
      <c r="G201" s="57">
        <v>532</v>
      </c>
      <c r="H201" s="58">
        <v>1619940</v>
      </c>
      <c r="I201" s="62">
        <f t="shared" si="12"/>
        <v>3045</v>
      </c>
      <c r="J201" s="60">
        <v>9284</v>
      </c>
      <c r="K201" s="61">
        <v>1619940</v>
      </c>
      <c r="L201" s="62">
        <f t="shared" si="13"/>
        <v>174.4872899612236</v>
      </c>
      <c r="M201" s="29"/>
      <c r="N201" s="56">
        <v>20</v>
      </c>
      <c r="O201" s="57">
        <v>394</v>
      </c>
      <c r="P201" s="58">
        <v>1954155</v>
      </c>
      <c r="Q201" s="62">
        <f t="shared" si="14"/>
        <v>4959.784263959391</v>
      </c>
      <c r="R201" s="60">
        <v>9855</v>
      </c>
      <c r="S201" s="61">
        <v>1954155</v>
      </c>
      <c r="T201" s="62">
        <f t="shared" si="15"/>
        <v>198.29071537290716</v>
      </c>
      <c r="U201" s="66"/>
      <c r="V201" s="64"/>
      <c r="W201" s="64"/>
    </row>
    <row r="202" spans="1:23" s="4" customFormat="1" ht="27" customHeight="1">
      <c r="A202" s="16"/>
      <c r="B202" s="33" t="s">
        <v>212</v>
      </c>
      <c r="C202" s="34">
        <v>198</v>
      </c>
      <c r="D202" s="153" t="s">
        <v>168</v>
      </c>
      <c r="E202" s="77">
        <v>2</v>
      </c>
      <c r="F202" s="56">
        <v>20</v>
      </c>
      <c r="G202" s="57">
        <v>168</v>
      </c>
      <c r="H202" s="58">
        <v>588420</v>
      </c>
      <c r="I202" s="62">
        <f t="shared" si="12"/>
        <v>3502.5</v>
      </c>
      <c r="J202" s="60">
        <v>12496</v>
      </c>
      <c r="K202" s="61">
        <v>588420</v>
      </c>
      <c r="L202" s="62">
        <f t="shared" si="13"/>
        <v>47.08866837387964</v>
      </c>
      <c r="M202" s="29"/>
      <c r="N202" s="56">
        <v>20</v>
      </c>
      <c r="O202" s="57">
        <v>178</v>
      </c>
      <c r="P202" s="58">
        <v>898208</v>
      </c>
      <c r="Q202" s="62">
        <f t="shared" si="14"/>
        <v>5046.112359550561</v>
      </c>
      <c r="R202" s="60">
        <v>14758</v>
      </c>
      <c r="S202" s="61">
        <v>898208</v>
      </c>
      <c r="T202" s="62">
        <f t="shared" si="15"/>
        <v>60.86244748610923</v>
      </c>
      <c r="U202" s="66"/>
      <c r="V202" s="64"/>
      <c r="W202" s="64"/>
    </row>
    <row r="203" spans="1:23" s="4" customFormat="1" ht="27" customHeight="1">
      <c r="A203" s="16"/>
      <c r="B203" s="33" t="s">
        <v>212</v>
      </c>
      <c r="C203" s="34">
        <v>199</v>
      </c>
      <c r="D203" s="152" t="s">
        <v>268</v>
      </c>
      <c r="E203" s="77">
        <v>5</v>
      </c>
      <c r="F203" s="56">
        <v>20</v>
      </c>
      <c r="G203" s="57">
        <v>54</v>
      </c>
      <c r="H203" s="58">
        <v>4621085</v>
      </c>
      <c r="I203" s="62">
        <f t="shared" si="12"/>
        <v>85575.64814814815</v>
      </c>
      <c r="J203" s="60">
        <v>5790</v>
      </c>
      <c r="K203" s="61">
        <v>4621085</v>
      </c>
      <c r="L203" s="62">
        <f t="shared" si="13"/>
        <v>798.1148531951641</v>
      </c>
      <c r="M203" s="29"/>
      <c r="N203" s="56"/>
      <c r="O203" s="57"/>
      <c r="P203" s="58"/>
      <c r="Q203" s="62">
        <f t="shared" si="14"/>
        <v>0</v>
      </c>
      <c r="R203" s="60"/>
      <c r="S203" s="61"/>
      <c r="T203" s="62">
        <f t="shared" si="15"/>
        <v>0</v>
      </c>
      <c r="U203" s="66"/>
      <c r="V203" s="65"/>
      <c r="W203" s="65" t="s">
        <v>273</v>
      </c>
    </row>
    <row r="204" spans="1:23" s="4" customFormat="1" ht="27" customHeight="1">
      <c r="A204" s="16"/>
      <c r="B204" s="33" t="s">
        <v>212</v>
      </c>
      <c r="C204" s="34">
        <v>200</v>
      </c>
      <c r="D204" s="152" t="s">
        <v>81</v>
      </c>
      <c r="E204" s="77">
        <v>5</v>
      </c>
      <c r="F204" s="56">
        <v>20</v>
      </c>
      <c r="G204" s="57">
        <v>279</v>
      </c>
      <c r="H204" s="58">
        <v>3646160</v>
      </c>
      <c r="I204" s="62">
        <f t="shared" si="12"/>
        <v>13068.673835125448</v>
      </c>
      <c r="J204" s="60">
        <v>19544</v>
      </c>
      <c r="K204" s="61">
        <v>3646160</v>
      </c>
      <c r="L204" s="62">
        <f t="shared" si="13"/>
        <v>186.56160458452723</v>
      </c>
      <c r="M204" s="29"/>
      <c r="N204" s="56">
        <v>20</v>
      </c>
      <c r="O204" s="57">
        <v>227</v>
      </c>
      <c r="P204" s="58">
        <v>4199740</v>
      </c>
      <c r="Q204" s="62">
        <f t="shared" si="14"/>
        <v>18501.057268722467</v>
      </c>
      <c r="R204" s="60">
        <v>21225</v>
      </c>
      <c r="S204" s="61">
        <v>4199740</v>
      </c>
      <c r="T204" s="62">
        <f t="shared" si="15"/>
        <v>197.8676089517079</v>
      </c>
      <c r="U204" s="66"/>
      <c r="V204" s="64"/>
      <c r="W204" s="64"/>
    </row>
    <row r="205" spans="1:23" s="4" customFormat="1" ht="27" customHeight="1">
      <c r="A205" s="16"/>
      <c r="B205" s="33" t="s">
        <v>212</v>
      </c>
      <c r="C205" s="34">
        <v>201</v>
      </c>
      <c r="D205" s="153" t="s">
        <v>169</v>
      </c>
      <c r="E205" s="77">
        <v>5</v>
      </c>
      <c r="F205" s="56">
        <v>20</v>
      </c>
      <c r="G205" s="57">
        <v>238</v>
      </c>
      <c r="H205" s="58">
        <v>3119275</v>
      </c>
      <c r="I205" s="62">
        <f t="shared" si="12"/>
        <v>13106.197478991597</v>
      </c>
      <c r="J205" s="60">
        <v>22320</v>
      </c>
      <c r="K205" s="61">
        <v>3119275</v>
      </c>
      <c r="L205" s="62">
        <f t="shared" si="13"/>
        <v>139.7524641577061</v>
      </c>
      <c r="M205" s="29"/>
      <c r="N205" s="56">
        <v>20</v>
      </c>
      <c r="O205" s="57">
        <v>288</v>
      </c>
      <c r="P205" s="58">
        <v>3759570</v>
      </c>
      <c r="Q205" s="62">
        <f t="shared" si="14"/>
        <v>13054.0625</v>
      </c>
      <c r="R205" s="60">
        <v>26914</v>
      </c>
      <c r="S205" s="61">
        <v>3759570</v>
      </c>
      <c r="T205" s="62">
        <f t="shared" si="15"/>
        <v>139.6882663297912</v>
      </c>
      <c r="U205" s="66"/>
      <c r="V205" s="64"/>
      <c r="W205" s="64"/>
    </row>
    <row r="206" spans="1:23" s="4" customFormat="1" ht="27" customHeight="1">
      <c r="A206" s="16"/>
      <c r="B206" s="33" t="s">
        <v>212</v>
      </c>
      <c r="C206" s="34">
        <v>202</v>
      </c>
      <c r="D206" s="153" t="s">
        <v>270</v>
      </c>
      <c r="E206" s="144">
        <v>5</v>
      </c>
      <c r="F206" s="56">
        <v>20</v>
      </c>
      <c r="G206" s="57">
        <v>36</v>
      </c>
      <c r="H206" s="58">
        <v>345500</v>
      </c>
      <c r="I206" s="62">
        <f>IF(AND(G206&gt;0,H206&gt;0),H206/G206,0)</f>
        <v>9597.222222222223</v>
      </c>
      <c r="J206" s="60">
        <v>5194</v>
      </c>
      <c r="K206" s="61">
        <v>345500</v>
      </c>
      <c r="L206" s="62">
        <f>IF(AND(J206&gt;0,K206&gt;0),K206/J206,0)</f>
        <v>66.51906045437043</v>
      </c>
      <c r="M206" s="29"/>
      <c r="N206" s="56"/>
      <c r="O206" s="57"/>
      <c r="P206" s="58"/>
      <c r="Q206" s="62">
        <f>IF(AND(O206&gt;0,P206&gt;0),P206/O206,0)</f>
        <v>0</v>
      </c>
      <c r="R206" s="60"/>
      <c r="S206" s="61"/>
      <c r="T206" s="62">
        <f>IF(AND(R206&gt;0,S206&gt;0),S206/R206,0)</f>
        <v>0</v>
      </c>
      <c r="U206" s="66"/>
      <c r="V206" s="65" t="s">
        <v>189</v>
      </c>
      <c r="W206" s="65" t="s">
        <v>271</v>
      </c>
    </row>
    <row r="207" spans="1:23" s="4" customFormat="1" ht="27" customHeight="1">
      <c r="A207" s="16"/>
      <c r="B207" s="33" t="s">
        <v>212</v>
      </c>
      <c r="C207" s="34">
        <v>203</v>
      </c>
      <c r="D207" s="153" t="s">
        <v>170</v>
      </c>
      <c r="E207" s="77">
        <v>2</v>
      </c>
      <c r="F207" s="56">
        <v>20</v>
      </c>
      <c r="G207" s="57">
        <v>41</v>
      </c>
      <c r="H207" s="58">
        <v>380737</v>
      </c>
      <c r="I207" s="62">
        <f t="shared" si="12"/>
        <v>9286.268292682927</v>
      </c>
      <c r="J207" s="85">
        <v>2422.75</v>
      </c>
      <c r="K207" s="86">
        <v>380737</v>
      </c>
      <c r="L207" s="62">
        <f t="shared" si="13"/>
        <v>157.15075843566194</v>
      </c>
      <c r="M207" s="29"/>
      <c r="N207" s="56">
        <v>20</v>
      </c>
      <c r="O207" s="57">
        <v>203</v>
      </c>
      <c r="P207" s="58">
        <v>2312186</v>
      </c>
      <c r="Q207" s="62">
        <f t="shared" si="14"/>
        <v>11390.078817733991</v>
      </c>
      <c r="R207" s="85">
        <v>16504</v>
      </c>
      <c r="S207" s="86">
        <v>2312186</v>
      </c>
      <c r="T207" s="62">
        <f t="shared" si="15"/>
        <v>140.09852157052836</v>
      </c>
      <c r="U207" s="66"/>
      <c r="V207" s="65"/>
      <c r="W207" s="65"/>
    </row>
    <row r="208" spans="1:23" s="4" customFormat="1" ht="27" customHeight="1">
      <c r="A208" s="16"/>
      <c r="B208" s="33" t="s">
        <v>212</v>
      </c>
      <c r="C208" s="34">
        <v>204</v>
      </c>
      <c r="D208" s="152" t="s">
        <v>171</v>
      </c>
      <c r="E208" s="77">
        <v>5</v>
      </c>
      <c r="F208" s="56">
        <v>10</v>
      </c>
      <c r="G208" s="57">
        <v>138</v>
      </c>
      <c r="H208" s="58">
        <v>295390</v>
      </c>
      <c r="I208" s="62">
        <f t="shared" si="12"/>
        <v>2140.5072463768115</v>
      </c>
      <c r="J208" s="60">
        <v>1905</v>
      </c>
      <c r="K208" s="61">
        <v>295390</v>
      </c>
      <c r="L208" s="62">
        <f t="shared" si="13"/>
        <v>155.06036745406823</v>
      </c>
      <c r="M208" s="29"/>
      <c r="N208" s="56">
        <v>10</v>
      </c>
      <c r="O208" s="57">
        <v>230</v>
      </c>
      <c r="P208" s="58">
        <v>517991</v>
      </c>
      <c r="Q208" s="62">
        <f t="shared" si="14"/>
        <v>2252.134782608696</v>
      </c>
      <c r="R208" s="60">
        <v>4328</v>
      </c>
      <c r="S208" s="61">
        <v>517991</v>
      </c>
      <c r="T208" s="62">
        <f t="shared" si="15"/>
        <v>119.68368761552681</v>
      </c>
      <c r="U208" s="66"/>
      <c r="V208" s="64"/>
      <c r="W208" s="64"/>
    </row>
    <row r="209" spans="1:23" s="4" customFormat="1" ht="27" customHeight="1">
      <c r="A209" s="16"/>
      <c r="B209" s="33" t="s">
        <v>212</v>
      </c>
      <c r="C209" s="34">
        <v>205</v>
      </c>
      <c r="D209" s="97" t="s">
        <v>191</v>
      </c>
      <c r="E209" s="77">
        <v>5</v>
      </c>
      <c r="F209" s="82">
        <v>20</v>
      </c>
      <c r="G209" s="83">
        <v>170</v>
      </c>
      <c r="H209" s="84">
        <v>2050520</v>
      </c>
      <c r="I209" s="62">
        <f t="shared" si="12"/>
        <v>12061.882352941177</v>
      </c>
      <c r="J209" s="85">
        <v>8602</v>
      </c>
      <c r="K209" s="86">
        <v>2050520</v>
      </c>
      <c r="L209" s="62">
        <f t="shared" si="13"/>
        <v>238.377121599628</v>
      </c>
      <c r="M209" s="29"/>
      <c r="N209" s="82">
        <v>20</v>
      </c>
      <c r="O209" s="83">
        <v>143</v>
      </c>
      <c r="P209" s="84">
        <v>2334490</v>
      </c>
      <c r="Q209" s="62">
        <f t="shared" si="14"/>
        <v>16325.104895104894</v>
      </c>
      <c r="R209" s="85">
        <v>9439</v>
      </c>
      <c r="S209" s="86">
        <v>2334490</v>
      </c>
      <c r="T209" s="62">
        <f t="shared" si="15"/>
        <v>247.3238690539252</v>
      </c>
      <c r="U209" s="88"/>
      <c r="V209" s="89"/>
      <c r="W209" s="89"/>
    </row>
    <row r="210" spans="1:23" s="4" customFormat="1" ht="27" customHeight="1">
      <c r="A210" s="16"/>
      <c r="B210" s="33" t="s">
        <v>212</v>
      </c>
      <c r="C210" s="34">
        <v>206</v>
      </c>
      <c r="D210" s="97" t="s">
        <v>192</v>
      </c>
      <c r="E210" s="77">
        <v>4</v>
      </c>
      <c r="F210" s="82">
        <v>20</v>
      </c>
      <c r="G210" s="83">
        <v>241</v>
      </c>
      <c r="H210" s="84">
        <v>2255350</v>
      </c>
      <c r="I210" s="62">
        <f t="shared" si="12"/>
        <v>9358.298755186723</v>
      </c>
      <c r="J210" s="85">
        <v>31812</v>
      </c>
      <c r="K210" s="86">
        <v>2255350</v>
      </c>
      <c r="L210" s="62">
        <f t="shared" si="13"/>
        <v>70.8962026908085</v>
      </c>
      <c r="M210" s="29"/>
      <c r="N210" s="82">
        <v>20</v>
      </c>
      <c r="O210" s="83">
        <v>239</v>
      </c>
      <c r="P210" s="84">
        <v>1884950</v>
      </c>
      <c r="Q210" s="62">
        <f t="shared" si="14"/>
        <v>7886.820083682009</v>
      </c>
      <c r="R210" s="85">
        <v>32196</v>
      </c>
      <c r="S210" s="86">
        <v>1884950</v>
      </c>
      <c r="T210" s="62">
        <f t="shared" si="15"/>
        <v>58.54609268232078</v>
      </c>
      <c r="U210" s="88"/>
      <c r="V210" s="89"/>
      <c r="W210" s="89"/>
    </row>
    <row r="211" spans="1:23" s="4" customFormat="1" ht="27" customHeight="1">
      <c r="A211" s="16"/>
      <c r="B211" s="33" t="s">
        <v>212</v>
      </c>
      <c r="C211" s="34">
        <v>207</v>
      </c>
      <c r="D211" s="97" t="s">
        <v>193</v>
      </c>
      <c r="E211" s="77">
        <v>2</v>
      </c>
      <c r="F211" s="82">
        <v>10</v>
      </c>
      <c r="G211" s="83">
        <v>36</v>
      </c>
      <c r="H211" s="84">
        <v>187258</v>
      </c>
      <c r="I211" s="62">
        <f t="shared" si="12"/>
        <v>5201.611111111111</v>
      </c>
      <c r="J211" s="85">
        <v>527</v>
      </c>
      <c r="K211" s="86">
        <v>187258</v>
      </c>
      <c r="L211" s="62">
        <f t="shared" si="13"/>
        <v>355.32827324478177</v>
      </c>
      <c r="M211" s="29"/>
      <c r="N211" s="82">
        <v>10</v>
      </c>
      <c r="O211" s="83">
        <v>68</v>
      </c>
      <c r="P211" s="84">
        <v>271198</v>
      </c>
      <c r="Q211" s="62">
        <f t="shared" si="14"/>
        <v>3988.205882352941</v>
      </c>
      <c r="R211" s="85">
        <v>700</v>
      </c>
      <c r="S211" s="86">
        <v>271198</v>
      </c>
      <c r="T211" s="62">
        <f t="shared" si="15"/>
        <v>387.42571428571426</v>
      </c>
      <c r="U211" s="88"/>
      <c r="V211" s="89"/>
      <c r="W211" s="89"/>
    </row>
    <row r="212" spans="1:23" s="4" customFormat="1" ht="27" customHeight="1">
      <c r="A212" s="16"/>
      <c r="B212" s="33" t="s">
        <v>212</v>
      </c>
      <c r="C212" s="34">
        <v>208</v>
      </c>
      <c r="D212" s="97" t="s">
        <v>194</v>
      </c>
      <c r="E212" s="77">
        <v>2</v>
      </c>
      <c r="F212" s="82">
        <v>14</v>
      </c>
      <c r="G212" s="83">
        <v>72</v>
      </c>
      <c r="H212" s="84">
        <v>228705</v>
      </c>
      <c r="I212" s="62">
        <f t="shared" si="12"/>
        <v>3176.4583333333335</v>
      </c>
      <c r="J212" s="85">
        <v>2058</v>
      </c>
      <c r="K212" s="86">
        <v>228705</v>
      </c>
      <c r="L212" s="62">
        <f t="shared" si="13"/>
        <v>111.12973760932945</v>
      </c>
      <c r="M212" s="29"/>
      <c r="N212" s="82">
        <v>20</v>
      </c>
      <c r="O212" s="83">
        <v>290</v>
      </c>
      <c r="P212" s="84">
        <v>1404738</v>
      </c>
      <c r="Q212" s="62">
        <f t="shared" si="14"/>
        <v>4843.924137931034</v>
      </c>
      <c r="R212" s="85">
        <v>8104.35</v>
      </c>
      <c r="S212" s="86">
        <v>1404738</v>
      </c>
      <c r="T212" s="62">
        <f t="shared" si="15"/>
        <v>173.33135908493585</v>
      </c>
      <c r="U212" s="88"/>
      <c r="V212" s="89"/>
      <c r="W212" s="89"/>
    </row>
    <row r="213" spans="1:23" s="4" customFormat="1" ht="27" customHeight="1">
      <c r="A213" s="16"/>
      <c r="B213" s="33" t="s">
        <v>212</v>
      </c>
      <c r="C213" s="34">
        <v>209</v>
      </c>
      <c r="D213" s="97" t="s">
        <v>195</v>
      </c>
      <c r="E213" s="77">
        <v>2</v>
      </c>
      <c r="F213" s="82">
        <v>20</v>
      </c>
      <c r="G213" s="83">
        <v>97</v>
      </c>
      <c r="H213" s="84">
        <v>1342940</v>
      </c>
      <c r="I213" s="62">
        <f t="shared" si="12"/>
        <v>13844.742268041236</v>
      </c>
      <c r="J213" s="85">
        <v>7084</v>
      </c>
      <c r="K213" s="86">
        <v>1342940</v>
      </c>
      <c r="L213" s="62">
        <f t="shared" si="13"/>
        <v>189.57368718238283</v>
      </c>
      <c r="M213" s="29"/>
      <c r="N213" s="82">
        <v>20</v>
      </c>
      <c r="O213" s="83">
        <v>95</v>
      </c>
      <c r="P213" s="84">
        <v>1163949</v>
      </c>
      <c r="Q213" s="62">
        <f t="shared" si="14"/>
        <v>12252.094736842106</v>
      </c>
      <c r="R213" s="85">
        <v>7705.2</v>
      </c>
      <c r="S213" s="86">
        <v>1163949</v>
      </c>
      <c r="T213" s="62">
        <f t="shared" si="15"/>
        <v>151.06019311633702</v>
      </c>
      <c r="U213" s="88"/>
      <c r="V213" s="89"/>
      <c r="W213" s="89"/>
    </row>
    <row r="214" spans="1:23" s="4" customFormat="1" ht="27" customHeight="1">
      <c r="A214" s="16"/>
      <c r="B214" s="33" t="s">
        <v>212</v>
      </c>
      <c r="C214" s="34">
        <v>210</v>
      </c>
      <c r="D214" s="97" t="s">
        <v>196</v>
      </c>
      <c r="E214" s="77">
        <v>2</v>
      </c>
      <c r="F214" s="82">
        <v>20</v>
      </c>
      <c r="G214" s="83">
        <v>218</v>
      </c>
      <c r="H214" s="84">
        <v>3353218</v>
      </c>
      <c r="I214" s="62">
        <f t="shared" si="12"/>
        <v>15381.733944954129</v>
      </c>
      <c r="J214" s="85">
        <v>14260</v>
      </c>
      <c r="K214" s="86">
        <v>3353218</v>
      </c>
      <c r="L214" s="62">
        <f t="shared" si="13"/>
        <v>235.1485273492286</v>
      </c>
      <c r="M214" s="29"/>
      <c r="N214" s="82">
        <v>20</v>
      </c>
      <c r="O214" s="83">
        <v>191</v>
      </c>
      <c r="P214" s="84">
        <v>3018316</v>
      </c>
      <c r="Q214" s="62">
        <f t="shared" si="14"/>
        <v>15802.701570680629</v>
      </c>
      <c r="R214" s="85">
        <v>17129.6</v>
      </c>
      <c r="S214" s="86">
        <v>3018316</v>
      </c>
      <c r="T214" s="62">
        <f t="shared" si="15"/>
        <v>176.2046983000187</v>
      </c>
      <c r="U214" s="88"/>
      <c r="V214" s="89"/>
      <c r="W214" s="89"/>
    </row>
    <row r="215" spans="1:23" s="4" customFormat="1" ht="27" customHeight="1">
      <c r="A215" s="16"/>
      <c r="B215" s="33" t="s">
        <v>212</v>
      </c>
      <c r="C215" s="34">
        <v>211</v>
      </c>
      <c r="D215" s="97" t="s">
        <v>197</v>
      </c>
      <c r="E215" s="77">
        <v>2</v>
      </c>
      <c r="F215" s="82">
        <v>20</v>
      </c>
      <c r="G215" s="83">
        <v>165</v>
      </c>
      <c r="H215" s="84">
        <v>669500</v>
      </c>
      <c r="I215" s="62">
        <f t="shared" si="12"/>
        <v>4057.5757575757575</v>
      </c>
      <c r="J215" s="85">
        <v>19644</v>
      </c>
      <c r="K215" s="86">
        <v>669500</v>
      </c>
      <c r="L215" s="62">
        <f t="shared" si="13"/>
        <v>34.0816534310731</v>
      </c>
      <c r="M215" s="29"/>
      <c r="N215" s="82">
        <v>20</v>
      </c>
      <c r="O215" s="83">
        <v>216</v>
      </c>
      <c r="P215" s="84">
        <v>1478800</v>
      </c>
      <c r="Q215" s="62">
        <f t="shared" si="14"/>
        <v>6846.2962962962965</v>
      </c>
      <c r="R215" s="85">
        <v>22230</v>
      </c>
      <c r="S215" s="86">
        <v>1478800</v>
      </c>
      <c r="T215" s="62">
        <f t="shared" si="15"/>
        <v>66.52271704903283</v>
      </c>
      <c r="U215" s="88"/>
      <c r="V215" s="89"/>
      <c r="W215" s="89"/>
    </row>
    <row r="216" spans="1:23" s="4" customFormat="1" ht="27" customHeight="1">
      <c r="A216" s="16"/>
      <c r="B216" s="33" t="s">
        <v>212</v>
      </c>
      <c r="C216" s="34">
        <v>212</v>
      </c>
      <c r="D216" s="97" t="s">
        <v>198</v>
      </c>
      <c r="E216" s="77">
        <v>2</v>
      </c>
      <c r="F216" s="82">
        <v>20</v>
      </c>
      <c r="G216" s="83">
        <v>219</v>
      </c>
      <c r="H216" s="84">
        <v>2048667</v>
      </c>
      <c r="I216" s="62">
        <f t="shared" si="12"/>
        <v>9354.643835616438</v>
      </c>
      <c r="J216" s="85">
        <v>21128</v>
      </c>
      <c r="K216" s="86">
        <v>2048667</v>
      </c>
      <c r="L216" s="62">
        <f t="shared" si="13"/>
        <v>96.9645494131011</v>
      </c>
      <c r="M216" s="29"/>
      <c r="N216" s="82">
        <v>30</v>
      </c>
      <c r="O216" s="83">
        <v>227</v>
      </c>
      <c r="P216" s="84">
        <v>6884099</v>
      </c>
      <c r="Q216" s="62">
        <f t="shared" si="14"/>
        <v>30326.42731277533</v>
      </c>
      <c r="R216" s="85">
        <v>23818</v>
      </c>
      <c r="S216" s="86">
        <v>6884099</v>
      </c>
      <c r="T216" s="62">
        <f t="shared" si="15"/>
        <v>289.02926358216473</v>
      </c>
      <c r="U216" s="88"/>
      <c r="V216" s="89"/>
      <c r="W216" s="89"/>
    </row>
    <row r="217" spans="1:23" s="4" customFormat="1" ht="27" customHeight="1">
      <c r="A217" s="16"/>
      <c r="B217" s="33" t="s">
        <v>212</v>
      </c>
      <c r="C217" s="34">
        <v>213</v>
      </c>
      <c r="D217" s="97" t="s">
        <v>199</v>
      </c>
      <c r="E217" s="77">
        <v>2</v>
      </c>
      <c r="F217" s="82">
        <v>10</v>
      </c>
      <c r="G217" s="83">
        <v>0</v>
      </c>
      <c r="H217" s="84">
        <v>0</v>
      </c>
      <c r="I217" s="62">
        <f t="shared" si="12"/>
        <v>0</v>
      </c>
      <c r="J217" s="85">
        <v>0</v>
      </c>
      <c r="K217" s="86">
        <v>0</v>
      </c>
      <c r="L217" s="62">
        <f t="shared" si="13"/>
        <v>0</v>
      </c>
      <c r="M217" s="29"/>
      <c r="N217" s="82">
        <v>10</v>
      </c>
      <c r="O217" s="83">
        <v>57</v>
      </c>
      <c r="P217" s="84">
        <v>650550</v>
      </c>
      <c r="Q217" s="62">
        <f t="shared" si="14"/>
        <v>11413.157894736842</v>
      </c>
      <c r="R217" s="85">
        <v>6325</v>
      </c>
      <c r="S217" s="86">
        <v>650550</v>
      </c>
      <c r="T217" s="62">
        <f t="shared" si="15"/>
        <v>102.85375494071147</v>
      </c>
      <c r="U217" s="88"/>
      <c r="V217" s="89"/>
      <c r="W217" s="89"/>
    </row>
    <row r="218" spans="1:23" s="4" customFormat="1" ht="27" customHeight="1">
      <c r="A218" s="16"/>
      <c r="B218" s="33" t="s">
        <v>212</v>
      </c>
      <c r="C218" s="34">
        <v>214</v>
      </c>
      <c r="D218" s="97" t="s">
        <v>200</v>
      </c>
      <c r="E218" s="77">
        <v>5</v>
      </c>
      <c r="F218" s="82">
        <v>20</v>
      </c>
      <c r="G218" s="83">
        <v>200</v>
      </c>
      <c r="H218" s="84">
        <v>3481200</v>
      </c>
      <c r="I218" s="62">
        <f t="shared" si="12"/>
        <v>17406</v>
      </c>
      <c r="J218" s="85">
        <v>16720</v>
      </c>
      <c r="K218" s="86">
        <v>3481200</v>
      </c>
      <c r="L218" s="62">
        <f t="shared" si="13"/>
        <v>208.20574162679426</v>
      </c>
      <c r="M218" s="29"/>
      <c r="N218" s="82">
        <v>20</v>
      </c>
      <c r="O218" s="83">
        <v>217</v>
      </c>
      <c r="P218" s="84">
        <v>3974325</v>
      </c>
      <c r="Q218" s="62">
        <f t="shared" si="14"/>
        <v>18314.861751152075</v>
      </c>
      <c r="R218" s="85">
        <v>19190</v>
      </c>
      <c r="S218" s="86">
        <v>3974325</v>
      </c>
      <c r="T218" s="62">
        <f t="shared" si="15"/>
        <v>207.1039603960396</v>
      </c>
      <c r="U218" s="88"/>
      <c r="V218" s="89"/>
      <c r="W218" s="89"/>
    </row>
    <row r="219" spans="1:23" s="4" customFormat="1" ht="27" customHeight="1">
      <c r="A219" s="16"/>
      <c r="B219" s="33" t="s">
        <v>212</v>
      </c>
      <c r="C219" s="34">
        <v>215</v>
      </c>
      <c r="D219" s="154" t="s">
        <v>201</v>
      </c>
      <c r="E219" s="77">
        <v>5</v>
      </c>
      <c r="F219" s="82">
        <v>20</v>
      </c>
      <c r="G219" s="83">
        <v>106</v>
      </c>
      <c r="H219" s="84">
        <v>813300</v>
      </c>
      <c r="I219" s="62">
        <f t="shared" si="12"/>
        <v>7672.641509433963</v>
      </c>
      <c r="J219" s="85">
        <v>8320.75</v>
      </c>
      <c r="K219" s="86">
        <v>813300</v>
      </c>
      <c r="L219" s="62">
        <f t="shared" si="13"/>
        <v>97.743592825166</v>
      </c>
      <c r="M219" s="29"/>
      <c r="N219" s="82">
        <v>20</v>
      </c>
      <c r="O219" s="83">
        <v>133</v>
      </c>
      <c r="P219" s="84">
        <v>858504</v>
      </c>
      <c r="Q219" s="62">
        <f t="shared" si="14"/>
        <v>6454.917293233083</v>
      </c>
      <c r="R219" s="85">
        <v>11485.15</v>
      </c>
      <c r="S219" s="86">
        <v>858504</v>
      </c>
      <c r="T219" s="62">
        <f t="shared" si="15"/>
        <v>74.74904550658894</v>
      </c>
      <c r="U219" s="88"/>
      <c r="V219" s="89"/>
      <c r="W219" s="89"/>
    </row>
    <row r="220" spans="1:23" s="4" customFormat="1" ht="27" customHeight="1">
      <c r="A220" s="16"/>
      <c r="B220" s="33" t="s">
        <v>212</v>
      </c>
      <c r="C220" s="34">
        <v>216</v>
      </c>
      <c r="D220" s="97" t="s">
        <v>202</v>
      </c>
      <c r="E220" s="77">
        <v>2</v>
      </c>
      <c r="F220" s="82">
        <v>20</v>
      </c>
      <c r="G220" s="83">
        <v>23</v>
      </c>
      <c r="H220" s="84">
        <v>305500</v>
      </c>
      <c r="I220" s="62">
        <f t="shared" si="12"/>
        <v>13282.608695652174</v>
      </c>
      <c r="J220" s="85">
        <v>1968</v>
      </c>
      <c r="K220" s="86">
        <v>305500</v>
      </c>
      <c r="L220" s="62">
        <f t="shared" si="13"/>
        <v>155.23373983739836</v>
      </c>
      <c r="M220" s="29"/>
      <c r="N220" s="82">
        <v>20</v>
      </c>
      <c r="O220" s="83">
        <v>110</v>
      </c>
      <c r="P220" s="84">
        <v>2183330</v>
      </c>
      <c r="Q220" s="62">
        <f t="shared" si="14"/>
        <v>19848.454545454544</v>
      </c>
      <c r="R220" s="85">
        <v>9285</v>
      </c>
      <c r="S220" s="86">
        <v>2183330</v>
      </c>
      <c r="T220" s="62">
        <f t="shared" si="15"/>
        <v>235.14593430263866</v>
      </c>
      <c r="U220" s="88"/>
      <c r="V220" s="89"/>
      <c r="W220" s="89"/>
    </row>
    <row r="221" spans="1:23" s="4" customFormat="1" ht="27" customHeight="1">
      <c r="A221" s="16"/>
      <c r="B221" s="33" t="s">
        <v>212</v>
      </c>
      <c r="C221" s="34">
        <v>217</v>
      </c>
      <c r="D221" s="97" t="s">
        <v>203</v>
      </c>
      <c r="E221" s="77">
        <v>5</v>
      </c>
      <c r="F221" s="82">
        <v>20</v>
      </c>
      <c r="G221" s="83">
        <v>73</v>
      </c>
      <c r="H221" s="84">
        <v>502357</v>
      </c>
      <c r="I221" s="62">
        <f t="shared" si="12"/>
        <v>6881.602739726028</v>
      </c>
      <c r="J221" s="85">
        <v>5345</v>
      </c>
      <c r="K221" s="86">
        <v>502357</v>
      </c>
      <c r="L221" s="62">
        <f t="shared" si="13"/>
        <v>93.98634237605239</v>
      </c>
      <c r="M221" s="29"/>
      <c r="N221" s="82">
        <v>20</v>
      </c>
      <c r="O221" s="83">
        <v>228</v>
      </c>
      <c r="P221" s="84">
        <v>1526892</v>
      </c>
      <c r="Q221" s="62">
        <f t="shared" si="14"/>
        <v>6696.894736842105</v>
      </c>
      <c r="R221" s="85">
        <v>15881</v>
      </c>
      <c r="S221" s="86">
        <v>1526892</v>
      </c>
      <c r="T221" s="62">
        <f t="shared" si="15"/>
        <v>96.14583464517348</v>
      </c>
      <c r="U221" s="88"/>
      <c r="V221" s="89"/>
      <c r="W221" s="89"/>
    </row>
    <row r="222" spans="1:23" s="4" customFormat="1" ht="27" customHeight="1">
      <c r="A222" s="16"/>
      <c r="B222" s="33" t="s">
        <v>212</v>
      </c>
      <c r="C222" s="34">
        <v>218</v>
      </c>
      <c r="D222" s="97" t="s">
        <v>204</v>
      </c>
      <c r="E222" s="77">
        <v>6</v>
      </c>
      <c r="F222" s="82">
        <v>20</v>
      </c>
      <c r="G222" s="83">
        <v>56</v>
      </c>
      <c r="H222" s="84">
        <v>279821</v>
      </c>
      <c r="I222" s="62">
        <f t="shared" si="12"/>
        <v>4996.803571428572</v>
      </c>
      <c r="J222" s="85">
        <v>4530</v>
      </c>
      <c r="K222" s="86">
        <v>279821</v>
      </c>
      <c r="L222" s="62">
        <f t="shared" si="13"/>
        <v>61.770640176600445</v>
      </c>
      <c r="M222" s="29"/>
      <c r="N222" s="82">
        <v>20</v>
      </c>
      <c r="O222" s="83">
        <v>135</v>
      </c>
      <c r="P222" s="84">
        <v>1091478</v>
      </c>
      <c r="Q222" s="62">
        <f t="shared" si="14"/>
        <v>8085.022222222222</v>
      </c>
      <c r="R222" s="85">
        <v>10510</v>
      </c>
      <c r="S222" s="86">
        <v>1091478</v>
      </c>
      <c r="T222" s="62">
        <f t="shared" si="15"/>
        <v>103.85137963843958</v>
      </c>
      <c r="U222" s="88"/>
      <c r="V222" s="89"/>
      <c r="W222" s="89"/>
    </row>
    <row r="223" spans="1:23" s="4" customFormat="1" ht="27" customHeight="1">
      <c r="A223" s="16"/>
      <c r="B223" s="33" t="s">
        <v>212</v>
      </c>
      <c r="C223" s="34">
        <v>219</v>
      </c>
      <c r="D223" s="97" t="s">
        <v>184</v>
      </c>
      <c r="E223" s="77">
        <v>6</v>
      </c>
      <c r="F223" s="82">
        <v>10</v>
      </c>
      <c r="G223" s="83">
        <v>46</v>
      </c>
      <c r="H223" s="84">
        <v>1083508</v>
      </c>
      <c r="I223" s="62">
        <f t="shared" si="12"/>
        <v>23554.521739130436</v>
      </c>
      <c r="J223" s="85">
        <v>3899.9</v>
      </c>
      <c r="K223" s="86">
        <v>1083508</v>
      </c>
      <c r="L223" s="62">
        <f t="shared" si="13"/>
        <v>277.82968794071644</v>
      </c>
      <c r="M223" s="29"/>
      <c r="N223" s="82">
        <v>10</v>
      </c>
      <c r="O223" s="83">
        <v>166</v>
      </c>
      <c r="P223" s="84">
        <v>4781022</v>
      </c>
      <c r="Q223" s="62">
        <f t="shared" si="14"/>
        <v>28801.33734939759</v>
      </c>
      <c r="R223" s="85">
        <v>15524</v>
      </c>
      <c r="S223" s="86">
        <v>4781022</v>
      </c>
      <c r="T223" s="62">
        <f t="shared" si="15"/>
        <v>307.9761659366143</v>
      </c>
      <c r="U223" s="88"/>
      <c r="V223" s="89"/>
      <c r="W223" s="89"/>
    </row>
    <row r="224" spans="1:23" s="4" customFormat="1" ht="27" customHeight="1">
      <c r="A224" s="16"/>
      <c r="B224" s="33" t="s">
        <v>212</v>
      </c>
      <c r="C224" s="34">
        <v>220</v>
      </c>
      <c r="D224" s="97" t="s">
        <v>205</v>
      </c>
      <c r="E224" s="77">
        <v>5</v>
      </c>
      <c r="F224" s="82">
        <v>10</v>
      </c>
      <c r="G224" s="83">
        <v>7</v>
      </c>
      <c r="H224" s="84">
        <v>156150</v>
      </c>
      <c r="I224" s="62">
        <f t="shared" si="12"/>
        <v>22307.14285714286</v>
      </c>
      <c r="J224" s="85">
        <v>520.5</v>
      </c>
      <c r="K224" s="86">
        <v>156150</v>
      </c>
      <c r="L224" s="62">
        <f t="shared" si="13"/>
        <v>300</v>
      </c>
      <c r="M224" s="29"/>
      <c r="N224" s="82">
        <v>10</v>
      </c>
      <c r="O224" s="83">
        <v>154</v>
      </c>
      <c r="P224" s="84">
        <v>4260076</v>
      </c>
      <c r="Q224" s="62">
        <f t="shared" si="14"/>
        <v>27662.83116883117</v>
      </c>
      <c r="R224" s="85">
        <v>10218</v>
      </c>
      <c r="S224" s="86">
        <v>4260076</v>
      </c>
      <c r="T224" s="62">
        <f t="shared" si="15"/>
        <v>416.9187707966334</v>
      </c>
      <c r="U224" s="88"/>
      <c r="V224" s="89"/>
      <c r="W224" s="89"/>
    </row>
    <row r="225" spans="1:23" s="4" customFormat="1" ht="27" customHeight="1">
      <c r="A225" s="16"/>
      <c r="B225" s="33" t="s">
        <v>212</v>
      </c>
      <c r="C225" s="34">
        <v>221</v>
      </c>
      <c r="D225" s="97" t="s">
        <v>206</v>
      </c>
      <c r="E225" s="77">
        <v>5</v>
      </c>
      <c r="F225" s="82">
        <v>12</v>
      </c>
      <c r="G225" s="83">
        <v>12</v>
      </c>
      <c r="H225" s="84">
        <v>180221</v>
      </c>
      <c r="I225" s="62">
        <f t="shared" si="12"/>
        <v>15018.416666666666</v>
      </c>
      <c r="J225" s="85">
        <v>673.5</v>
      </c>
      <c r="K225" s="86">
        <v>180221</v>
      </c>
      <c r="L225" s="62">
        <f t="shared" si="13"/>
        <v>267.5887156644395</v>
      </c>
      <c r="M225" s="29"/>
      <c r="N225" s="121">
        <v>12</v>
      </c>
      <c r="O225" s="134">
        <v>69</v>
      </c>
      <c r="P225" s="104">
        <v>1075285</v>
      </c>
      <c r="Q225" s="62">
        <f t="shared" si="14"/>
        <v>15583.840579710144</v>
      </c>
      <c r="R225" s="85">
        <v>3293</v>
      </c>
      <c r="S225" s="86">
        <v>1075285</v>
      </c>
      <c r="T225" s="62">
        <f t="shared" si="15"/>
        <v>326.5365927725478</v>
      </c>
      <c r="U225" s="88"/>
      <c r="V225" s="89"/>
      <c r="W225" s="89"/>
    </row>
    <row r="226" spans="1:23" s="4" customFormat="1" ht="27" customHeight="1">
      <c r="A226" s="16"/>
      <c r="B226" s="33" t="s">
        <v>212</v>
      </c>
      <c r="C226" s="34">
        <v>222</v>
      </c>
      <c r="D226" s="97" t="s">
        <v>207</v>
      </c>
      <c r="E226" s="77">
        <v>4</v>
      </c>
      <c r="F226" s="56">
        <v>20</v>
      </c>
      <c r="G226" s="57">
        <v>0</v>
      </c>
      <c r="H226" s="58">
        <v>0</v>
      </c>
      <c r="I226" s="62">
        <f t="shared" si="12"/>
        <v>0</v>
      </c>
      <c r="J226" s="85">
        <v>0</v>
      </c>
      <c r="K226" s="86">
        <v>0</v>
      </c>
      <c r="L226" s="62">
        <f t="shared" si="13"/>
        <v>0</v>
      </c>
      <c r="M226" s="29"/>
      <c r="N226" s="123">
        <v>20</v>
      </c>
      <c r="O226" s="111">
        <v>25</v>
      </c>
      <c r="P226" s="105">
        <v>253097</v>
      </c>
      <c r="Q226" s="62">
        <f t="shared" si="14"/>
        <v>10123.88</v>
      </c>
      <c r="R226" s="85">
        <v>388</v>
      </c>
      <c r="S226" s="86">
        <v>253097</v>
      </c>
      <c r="T226" s="62">
        <f t="shared" si="15"/>
        <v>652.3118556701031</v>
      </c>
      <c r="U226" s="88"/>
      <c r="V226" s="89"/>
      <c r="W226" s="89"/>
    </row>
    <row r="227" spans="1:23" s="4" customFormat="1" ht="27" customHeight="1">
      <c r="A227" s="16"/>
      <c r="B227" s="33" t="s">
        <v>212</v>
      </c>
      <c r="C227" s="34">
        <v>223</v>
      </c>
      <c r="D227" s="155" t="s">
        <v>214</v>
      </c>
      <c r="E227" s="92">
        <v>5</v>
      </c>
      <c r="F227" s="121"/>
      <c r="G227" s="134"/>
      <c r="H227" s="104"/>
      <c r="I227" s="133"/>
      <c r="J227" s="85"/>
      <c r="K227" s="86"/>
      <c r="L227" s="87"/>
      <c r="M227" s="32"/>
      <c r="N227" s="121">
        <v>20</v>
      </c>
      <c r="O227" s="134">
        <v>202</v>
      </c>
      <c r="P227" s="104">
        <v>800220</v>
      </c>
      <c r="Q227" s="62">
        <f t="shared" si="14"/>
        <v>3961.4851485148515</v>
      </c>
      <c r="R227" s="85">
        <v>12761</v>
      </c>
      <c r="S227" s="86">
        <v>800220</v>
      </c>
      <c r="T227" s="62">
        <f t="shared" si="15"/>
        <v>62.70825170441188</v>
      </c>
      <c r="U227" s="88"/>
      <c r="V227" s="89"/>
      <c r="W227" s="89"/>
    </row>
    <row r="228" spans="1:23" s="4" customFormat="1" ht="27" customHeight="1">
      <c r="A228" s="16"/>
      <c r="B228" s="33" t="s">
        <v>212</v>
      </c>
      <c r="C228" s="34">
        <v>224</v>
      </c>
      <c r="D228" s="155" t="s">
        <v>215</v>
      </c>
      <c r="E228" s="92">
        <v>5</v>
      </c>
      <c r="F228" s="123"/>
      <c r="G228" s="111"/>
      <c r="H228" s="105"/>
      <c r="I228" s="133"/>
      <c r="J228" s="85"/>
      <c r="K228" s="86"/>
      <c r="L228" s="87"/>
      <c r="M228" s="32"/>
      <c r="N228" s="122">
        <v>20</v>
      </c>
      <c r="O228" s="111">
        <v>260</v>
      </c>
      <c r="P228" s="105">
        <v>1623922</v>
      </c>
      <c r="Q228" s="62">
        <f t="shared" si="14"/>
        <v>6245.8538461538465</v>
      </c>
      <c r="R228" s="85">
        <v>34320</v>
      </c>
      <c r="S228" s="86">
        <v>1623922</v>
      </c>
      <c r="T228" s="62">
        <f t="shared" si="15"/>
        <v>47.31707459207459</v>
      </c>
      <c r="U228" s="88"/>
      <c r="V228" s="89"/>
      <c r="W228" s="89"/>
    </row>
    <row r="229" spans="1:23" s="4" customFormat="1" ht="27" customHeight="1">
      <c r="A229" s="16"/>
      <c r="B229" s="33" t="s">
        <v>212</v>
      </c>
      <c r="C229" s="34">
        <v>225</v>
      </c>
      <c r="D229" s="155" t="s">
        <v>216</v>
      </c>
      <c r="E229" s="92">
        <v>4</v>
      </c>
      <c r="F229" s="121"/>
      <c r="G229" s="134"/>
      <c r="H229" s="104"/>
      <c r="I229" s="133"/>
      <c r="J229" s="85"/>
      <c r="K229" s="86"/>
      <c r="L229" s="87"/>
      <c r="M229" s="32"/>
      <c r="N229" s="123">
        <v>10</v>
      </c>
      <c r="O229" s="134">
        <v>31</v>
      </c>
      <c r="P229" s="104">
        <v>180200</v>
      </c>
      <c r="Q229" s="62">
        <f t="shared" si="14"/>
        <v>5812.903225806452</v>
      </c>
      <c r="R229" s="85">
        <v>2063.75</v>
      </c>
      <c r="S229" s="86">
        <v>180200</v>
      </c>
      <c r="T229" s="62">
        <f t="shared" si="15"/>
        <v>87.3167777104785</v>
      </c>
      <c r="U229" s="88"/>
      <c r="V229" s="89"/>
      <c r="W229" s="89"/>
    </row>
    <row r="230" spans="1:23" s="4" customFormat="1" ht="27" customHeight="1">
      <c r="A230" s="16"/>
      <c r="B230" s="33" t="s">
        <v>212</v>
      </c>
      <c r="C230" s="34">
        <v>226</v>
      </c>
      <c r="D230" s="155" t="s">
        <v>217</v>
      </c>
      <c r="E230" s="92">
        <v>4</v>
      </c>
      <c r="F230" s="122"/>
      <c r="G230" s="111"/>
      <c r="H230" s="105"/>
      <c r="I230" s="133"/>
      <c r="J230" s="85"/>
      <c r="K230" s="86"/>
      <c r="L230" s="87"/>
      <c r="M230" s="32"/>
      <c r="N230" s="123">
        <v>20</v>
      </c>
      <c r="O230" s="111">
        <v>198</v>
      </c>
      <c r="P230" s="105">
        <v>1548750</v>
      </c>
      <c r="Q230" s="62">
        <f t="shared" si="14"/>
        <v>7821.969696969697</v>
      </c>
      <c r="R230" s="85">
        <v>26730</v>
      </c>
      <c r="S230" s="86">
        <v>1548750</v>
      </c>
      <c r="T230" s="62">
        <f t="shared" si="15"/>
        <v>57.94051627384961</v>
      </c>
      <c r="U230" s="88"/>
      <c r="V230" s="89"/>
      <c r="W230" s="89"/>
    </row>
    <row r="231" spans="1:23" s="4" customFormat="1" ht="27" customHeight="1">
      <c r="A231" s="16"/>
      <c r="B231" s="33" t="s">
        <v>212</v>
      </c>
      <c r="C231" s="34">
        <v>227</v>
      </c>
      <c r="D231" s="155" t="s">
        <v>218</v>
      </c>
      <c r="E231" s="92">
        <v>6</v>
      </c>
      <c r="F231" s="123"/>
      <c r="G231" s="134"/>
      <c r="H231" s="104"/>
      <c r="I231" s="133"/>
      <c r="J231" s="85"/>
      <c r="K231" s="86"/>
      <c r="L231" s="87"/>
      <c r="M231" s="32"/>
      <c r="N231" s="121">
        <v>10</v>
      </c>
      <c r="O231" s="134">
        <v>85</v>
      </c>
      <c r="P231" s="104">
        <v>615190</v>
      </c>
      <c r="Q231" s="62">
        <f t="shared" si="14"/>
        <v>7237.529411764706</v>
      </c>
      <c r="R231" s="85">
        <v>8555</v>
      </c>
      <c r="S231" s="86">
        <v>615190</v>
      </c>
      <c r="T231" s="62">
        <f t="shared" si="15"/>
        <v>71.90999415546464</v>
      </c>
      <c r="U231" s="88"/>
      <c r="V231" s="89"/>
      <c r="W231" s="89"/>
    </row>
    <row r="232" spans="1:23" s="4" customFormat="1" ht="27" customHeight="1">
      <c r="A232" s="16"/>
      <c r="B232" s="33" t="s">
        <v>212</v>
      </c>
      <c r="C232" s="34">
        <v>228</v>
      </c>
      <c r="D232" s="155" t="s">
        <v>219</v>
      </c>
      <c r="E232" s="92">
        <v>4</v>
      </c>
      <c r="F232" s="123"/>
      <c r="G232" s="111"/>
      <c r="H232" s="105"/>
      <c r="I232" s="133"/>
      <c r="J232" s="85"/>
      <c r="K232" s="86"/>
      <c r="L232" s="87"/>
      <c r="M232" s="32"/>
      <c r="N232" s="122">
        <v>10</v>
      </c>
      <c r="O232" s="111">
        <v>142</v>
      </c>
      <c r="P232" s="105">
        <v>1824120</v>
      </c>
      <c r="Q232" s="62">
        <f t="shared" si="14"/>
        <v>12845.915492957747</v>
      </c>
      <c r="R232" s="85">
        <v>12496</v>
      </c>
      <c r="S232" s="86">
        <v>1824120</v>
      </c>
      <c r="T232" s="62">
        <f t="shared" si="15"/>
        <v>145.9763124199744</v>
      </c>
      <c r="U232" s="88"/>
      <c r="V232" s="89"/>
      <c r="W232" s="89"/>
    </row>
    <row r="233" spans="1:23" s="4" customFormat="1" ht="27" customHeight="1">
      <c r="A233" s="16"/>
      <c r="B233" s="33" t="s">
        <v>212</v>
      </c>
      <c r="C233" s="34">
        <v>229</v>
      </c>
      <c r="D233" s="155" t="s">
        <v>220</v>
      </c>
      <c r="E233" s="92">
        <v>2</v>
      </c>
      <c r="F233" s="121"/>
      <c r="G233" s="134"/>
      <c r="H233" s="104"/>
      <c r="I233" s="133"/>
      <c r="J233" s="85"/>
      <c r="K233" s="86"/>
      <c r="L233" s="87"/>
      <c r="M233" s="32"/>
      <c r="N233" s="123">
        <v>14</v>
      </c>
      <c r="O233" s="134">
        <v>207</v>
      </c>
      <c r="P233" s="104">
        <v>2213200</v>
      </c>
      <c r="Q233" s="62">
        <f t="shared" si="14"/>
        <v>10691.787439613527</v>
      </c>
      <c r="R233" s="85">
        <v>26082</v>
      </c>
      <c r="S233" s="86">
        <v>2213200</v>
      </c>
      <c r="T233" s="62">
        <f t="shared" si="15"/>
        <v>84.85545586994863</v>
      </c>
      <c r="U233" s="88"/>
      <c r="V233" s="89"/>
      <c r="W233" s="89"/>
    </row>
    <row r="234" spans="1:23" s="4" customFormat="1" ht="27" customHeight="1">
      <c r="A234" s="16"/>
      <c r="B234" s="33" t="s">
        <v>212</v>
      </c>
      <c r="C234" s="34">
        <v>230</v>
      </c>
      <c r="D234" s="155" t="s">
        <v>221</v>
      </c>
      <c r="E234" s="92">
        <v>2</v>
      </c>
      <c r="F234" s="122"/>
      <c r="G234" s="111"/>
      <c r="H234" s="105"/>
      <c r="I234" s="133"/>
      <c r="J234" s="85"/>
      <c r="K234" s="86"/>
      <c r="L234" s="87"/>
      <c r="M234" s="32"/>
      <c r="N234" s="122">
        <v>20</v>
      </c>
      <c r="O234" s="111">
        <v>96</v>
      </c>
      <c r="P234" s="105">
        <v>365850</v>
      </c>
      <c r="Q234" s="62">
        <f t="shared" si="14"/>
        <v>3810.9375</v>
      </c>
      <c r="R234" s="85">
        <v>7212</v>
      </c>
      <c r="S234" s="86">
        <v>365850</v>
      </c>
      <c r="T234" s="62">
        <f t="shared" si="15"/>
        <v>50.7279534109817</v>
      </c>
      <c r="U234" s="88"/>
      <c r="V234" s="89"/>
      <c r="W234" s="89"/>
    </row>
    <row r="235" spans="1:23" s="4" customFormat="1" ht="27" customHeight="1">
      <c r="A235" s="16"/>
      <c r="B235" s="33" t="s">
        <v>212</v>
      </c>
      <c r="C235" s="34">
        <v>231</v>
      </c>
      <c r="D235" s="155" t="s">
        <v>222</v>
      </c>
      <c r="E235" s="92">
        <v>2</v>
      </c>
      <c r="F235" s="123"/>
      <c r="G235" s="134"/>
      <c r="H235" s="104"/>
      <c r="I235" s="133"/>
      <c r="J235" s="85"/>
      <c r="K235" s="86"/>
      <c r="L235" s="87"/>
      <c r="M235" s="32"/>
      <c r="N235" s="123">
        <v>30</v>
      </c>
      <c r="O235" s="134">
        <v>257</v>
      </c>
      <c r="P235" s="104">
        <v>2131737</v>
      </c>
      <c r="Q235" s="62">
        <f t="shared" si="14"/>
        <v>8294.696498054474</v>
      </c>
      <c r="R235" s="85">
        <v>18982</v>
      </c>
      <c r="S235" s="86">
        <v>2131737</v>
      </c>
      <c r="T235" s="62">
        <f t="shared" si="15"/>
        <v>112.30307659888315</v>
      </c>
      <c r="U235" s="88"/>
      <c r="V235" s="89"/>
      <c r="W235" s="89"/>
    </row>
    <row r="236" spans="1:23" s="4" customFormat="1" ht="27" customHeight="1">
      <c r="A236" s="16"/>
      <c r="B236" s="33" t="s">
        <v>212</v>
      </c>
      <c r="C236" s="34">
        <v>232</v>
      </c>
      <c r="D236" s="155" t="s">
        <v>223</v>
      </c>
      <c r="E236" s="92">
        <v>2</v>
      </c>
      <c r="F236" s="122"/>
      <c r="G236" s="111"/>
      <c r="H236" s="105"/>
      <c r="I236" s="133"/>
      <c r="J236" s="85"/>
      <c r="K236" s="86"/>
      <c r="L236" s="87"/>
      <c r="M236" s="32"/>
      <c r="N236" s="122">
        <v>20</v>
      </c>
      <c r="O236" s="111">
        <v>130</v>
      </c>
      <c r="P236" s="105">
        <v>1297500</v>
      </c>
      <c r="Q236" s="62">
        <f t="shared" si="14"/>
        <v>9980.76923076923</v>
      </c>
      <c r="R236" s="85">
        <v>7806</v>
      </c>
      <c r="S236" s="86">
        <v>1297500</v>
      </c>
      <c r="T236" s="62">
        <f t="shared" si="15"/>
        <v>166.2182936202921</v>
      </c>
      <c r="U236" s="88"/>
      <c r="V236" s="89"/>
      <c r="W236" s="89"/>
    </row>
    <row r="237" spans="1:23" s="4" customFormat="1" ht="27" customHeight="1">
      <c r="A237" s="16"/>
      <c r="B237" s="33" t="s">
        <v>212</v>
      </c>
      <c r="C237" s="34">
        <v>233</v>
      </c>
      <c r="D237" s="155" t="s">
        <v>224</v>
      </c>
      <c r="E237" s="92">
        <v>2</v>
      </c>
      <c r="F237" s="123"/>
      <c r="G237" s="134"/>
      <c r="H237" s="104"/>
      <c r="I237" s="133"/>
      <c r="J237" s="85"/>
      <c r="K237" s="86"/>
      <c r="L237" s="87"/>
      <c r="M237" s="32"/>
      <c r="N237" s="123">
        <v>10</v>
      </c>
      <c r="O237" s="134">
        <v>78</v>
      </c>
      <c r="P237" s="104">
        <v>293935</v>
      </c>
      <c r="Q237" s="62">
        <f t="shared" si="14"/>
        <v>3768.397435897436</v>
      </c>
      <c r="R237" s="85">
        <v>8605</v>
      </c>
      <c r="S237" s="86">
        <v>293935</v>
      </c>
      <c r="T237" s="62">
        <f t="shared" si="15"/>
        <v>34.15862870424172</v>
      </c>
      <c r="U237" s="88"/>
      <c r="V237" s="89"/>
      <c r="W237" s="89"/>
    </row>
    <row r="238" spans="1:23" s="4" customFormat="1" ht="27" customHeight="1">
      <c r="A238" s="16"/>
      <c r="B238" s="33" t="s">
        <v>212</v>
      </c>
      <c r="C238" s="34">
        <v>234</v>
      </c>
      <c r="D238" s="155" t="s">
        <v>225</v>
      </c>
      <c r="E238" s="92">
        <v>5</v>
      </c>
      <c r="F238" s="122"/>
      <c r="G238" s="111"/>
      <c r="H238" s="105"/>
      <c r="I238" s="133"/>
      <c r="J238" s="85"/>
      <c r="K238" s="86"/>
      <c r="L238" s="87"/>
      <c r="M238" s="32"/>
      <c r="N238" s="122">
        <v>10</v>
      </c>
      <c r="O238" s="111">
        <v>36</v>
      </c>
      <c r="P238" s="105">
        <v>120000</v>
      </c>
      <c r="Q238" s="62">
        <f t="shared" si="14"/>
        <v>3333.3333333333335</v>
      </c>
      <c r="R238" s="85">
        <v>870</v>
      </c>
      <c r="S238" s="86">
        <v>120000</v>
      </c>
      <c r="T238" s="62">
        <f t="shared" si="15"/>
        <v>137.93103448275863</v>
      </c>
      <c r="U238" s="88"/>
      <c r="V238" s="89"/>
      <c r="W238" s="89"/>
    </row>
    <row r="239" spans="1:23" s="4" customFormat="1" ht="27" customHeight="1">
      <c r="A239" s="16"/>
      <c r="B239" s="33" t="s">
        <v>212</v>
      </c>
      <c r="C239" s="34">
        <v>235</v>
      </c>
      <c r="D239" s="155" t="s">
        <v>226</v>
      </c>
      <c r="E239" s="92">
        <v>5</v>
      </c>
      <c r="F239" s="123"/>
      <c r="G239" s="134"/>
      <c r="H239" s="104"/>
      <c r="I239" s="133"/>
      <c r="J239" s="85"/>
      <c r="K239" s="86"/>
      <c r="L239" s="87"/>
      <c r="M239" s="32"/>
      <c r="N239" s="123">
        <v>20</v>
      </c>
      <c r="O239" s="134">
        <v>126</v>
      </c>
      <c r="P239" s="104">
        <v>1599950</v>
      </c>
      <c r="Q239" s="62">
        <f t="shared" si="14"/>
        <v>12698.015873015873</v>
      </c>
      <c r="R239" s="85">
        <v>12600</v>
      </c>
      <c r="S239" s="86">
        <v>1599950</v>
      </c>
      <c r="T239" s="62">
        <f t="shared" si="15"/>
        <v>126.98015873015873</v>
      </c>
      <c r="U239" s="88"/>
      <c r="V239" s="89"/>
      <c r="W239" s="89"/>
    </row>
    <row r="240" spans="1:23" s="4" customFormat="1" ht="27" customHeight="1">
      <c r="A240" s="16"/>
      <c r="B240" s="33" t="s">
        <v>212</v>
      </c>
      <c r="C240" s="34">
        <v>236</v>
      </c>
      <c r="D240" s="155" t="s">
        <v>227</v>
      </c>
      <c r="E240" s="92">
        <v>5</v>
      </c>
      <c r="F240" s="122"/>
      <c r="G240" s="111"/>
      <c r="H240" s="105"/>
      <c r="I240" s="133"/>
      <c r="J240" s="85"/>
      <c r="K240" s="86"/>
      <c r="L240" s="87"/>
      <c r="M240" s="32"/>
      <c r="N240" s="122">
        <v>11</v>
      </c>
      <c r="O240" s="111">
        <v>80</v>
      </c>
      <c r="P240" s="105">
        <v>819927</v>
      </c>
      <c r="Q240" s="62">
        <f t="shared" si="14"/>
        <v>10249.0875</v>
      </c>
      <c r="R240" s="85">
        <v>6534</v>
      </c>
      <c r="S240" s="86">
        <v>819927</v>
      </c>
      <c r="T240" s="62">
        <f t="shared" si="15"/>
        <v>125.4862258953168</v>
      </c>
      <c r="U240" s="88"/>
      <c r="V240" s="89"/>
      <c r="W240" s="89"/>
    </row>
    <row r="241" spans="1:23" s="4" customFormat="1" ht="27" customHeight="1">
      <c r="A241" s="16"/>
      <c r="B241" s="33" t="s">
        <v>212</v>
      </c>
      <c r="C241" s="34">
        <v>237</v>
      </c>
      <c r="D241" s="155" t="s">
        <v>228</v>
      </c>
      <c r="E241" s="92">
        <v>5</v>
      </c>
      <c r="F241" s="123"/>
      <c r="G241" s="134"/>
      <c r="H241" s="104"/>
      <c r="I241" s="133"/>
      <c r="J241" s="85"/>
      <c r="K241" s="86"/>
      <c r="L241" s="87"/>
      <c r="M241" s="32"/>
      <c r="N241" s="123">
        <v>10</v>
      </c>
      <c r="O241" s="134">
        <v>22</v>
      </c>
      <c r="P241" s="104">
        <v>280800</v>
      </c>
      <c r="Q241" s="62">
        <f t="shared" si="14"/>
        <v>12763.636363636364</v>
      </c>
      <c r="R241" s="85">
        <v>2592</v>
      </c>
      <c r="S241" s="86">
        <v>280800</v>
      </c>
      <c r="T241" s="62">
        <f t="shared" si="15"/>
        <v>108.33333333333333</v>
      </c>
      <c r="U241" s="88"/>
      <c r="V241" s="89"/>
      <c r="W241" s="89"/>
    </row>
    <row r="242" spans="1:23" s="4" customFormat="1" ht="27" customHeight="1">
      <c r="A242" s="16"/>
      <c r="B242" s="33" t="s">
        <v>212</v>
      </c>
      <c r="C242" s="34">
        <v>238</v>
      </c>
      <c r="D242" s="155" t="s">
        <v>229</v>
      </c>
      <c r="E242" s="92">
        <v>5</v>
      </c>
      <c r="F242" s="122"/>
      <c r="G242" s="111"/>
      <c r="H242" s="105"/>
      <c r="I242" s="133"/>
      <c r="J242" s="85"/>
      <c r="K242" s="86"/>
      <c r="L242" s="87"/>
      <c r="M242" s="32"/>
      <c r="N242" s="122">
        <v>20</v>
      </c>
      <c r="O242" s="111">
        <v>204</v>
      </c>
      <c r="P242" s="105">
        <v>1903117</v>
      </c>
      <c r="Q242" s="62">
        <f t="shared" si="14"/>
        <v>9329.004901960785</v>
      </c>
      <c r="R242" s="85">
        <v>20400</v>
      </c>
      <c r="S242" s="86">
        <v>1903117</v>
      </c>
      <c r="T242" s="62">
        <f t="shared" si="15"/>
        <v>93.29004901960785</v>
      </c>
      <c r="U242" s="88"/>
      <c r="V242" s="89"/>
      <c r="W242" s="89"/>
    </row>
    <row r="243" spans="1:23" s="4" customFormat="1" ht="27" customHeight="1">
      <c r="A243" s="16"/>
      <c r="B243" s="33" t="s">
        <v>212</v>
      </c>
      <c r="C243" s="34">
        <v>239</v>
      </c>
      <c r="D243" s="155" t="s">
        <v>230</v>
      </c>
      <c r="E243" s="92">
        <v>5</v>
      </c>
      <c r="F243" s="123"/>
      <c r="G243" s="134"/>
      <c r="H243" s="104"/>
      <c r="I243" s="133"/>
      <c r="J243" s="85"/>
      <c r="K243" s="86"/>
      <c r="L243" s="87"/>
      <c r="M243" s="32"/>
      <c r="N243" s="123">
        <v>20</v>
      </c>
      <c r="O243" s="134">
        <v>199</v>
      </c>
      <c r="P243" s="104">
        <v>3440464</v>
      </c>
      <c r="Q243" s="62">
        <f t="shared" si="14"/>
        <v>17288.76381909548</v>
      </c>
      <c r="R243" s="85">
        <v>26306</v>
      </c>
      <c r="S243" s="86">
        <v>3440464</v>
      </c>
      <c r="T243" s="62">
        <f t="shared" si="15"/>
        <v>130.7862844978332</v>
      </c>
      <c r="U243" s="88"/>
      <c r="V243" s="89"/>
      <c r="W243" s="89"/>
    </row>
    <row r="244" spans="1:23" s="4" customFormat="1" ht="27" customHeight="1">
      <c r="A244" s="16"/>
      <c r="B244" s="33" t="s">
        <v>212</v>
      </c>
      <c r="C244" s="34">
        <v>240</v>
      </c>
      <c r="D244" s="155" t="s">
        <v>231</v>
      </c>
      <c r="E244" s="92">
        <v>5</v>
      </c>
      <c r="F244" s="122"/>
      <c r="G244" s="111"/>
      <c r="H244" s="105"/>
      <c r="I244" s="133"/>
      <c r="J244" s="85"/>
      <c r="K244" s="86"/>
      <c r="L244" s="87"/>
      <c r="M244" s="32"/>
      <c r="N244" s="122">
        <v>10</v>
      </c>
      <c r="O244" s="111">
        <v>89</v>
      </c>
      <c r="P244" s="105">
        <v>489850</v>
      </c>
      <c r="Q244" s="62">
        <f t="shared" si="14"/>
        <v>5503.932584269663</v>
      </c>
      <c r="R244" s="85">
        <v>5600</v>
      </c>
      <c r="S244" s="86">
        <v>489850</v>
      </c>
      <c r="T244" s="62">
        <f t="shared" si="15"/>
        <v>87.47321428571429</v>
      </c>
      <c r="U244" s="88"/>
      <c r="V244" s="89"/>
      <c r="W244" s="89"/>
    </row>
    <row r="245" spans="1:23" s="4" customFormat="1" ht="27" customHeight="1">
      <c r="A245" s="16"/>
      <c r="B245" s="33" t="s">
        <v>212</v>
      </c>
      <c r="C245" s="34">
        <v>241</v>
      </c>
      <c r="D245" s="155" t="s">
        <v>232</v>
      </c>
      <c r="E245" s="92">
        <v>5</v>
      </c>
      <c r="F245" s="123"/>
      <c r="G245" s="134"/>
      <c r="H245" s="104"/>
      <c r="I245" s="133"/>
      <c r="J245" s="85"/>
      <c r="K245" s="86"/>
      <c r="L245" s="87"/>
      <c r="M245" s="32"/>
      <c r="N245" s="123">
        <v>20</v>
      </c>
      <c r="O245" s="134">
        <v>90</v>
      </c>
      <c r="P245" s="104">
        <v>1763570</v>
      </c>
      <c r="Q245" s="62">
        <f t="shared" si="14"/>
        <v>19595.222222222223</v>
      </c>
      <c r="R245" s="85">
        <v>9450</v>
      </c>
      <c r="S245" s="86">
        <v>1763570</v>
      </c>
      <c r="T245" s="62">
        <f t="shared" si="15"/>
        <v>186.62116402116402</v>
      </c>
      <c r="U245" s="88"/>
      <c r="V245" s="89"/>
      <c r="W245" s="89"/>
    </row>
    <row r="246" spans="1:23" s="4" customFormat="1" ht="27" customHeight="1">
      <c r="A246" s="16"/>
      <c r="B246" s="33" t="s">
        <v>212</v>
      </c>
      <c r="C246" s="34">
        <v>242</v>
      </c>
      <c r="D246" s="155" t="s">
        <v>233</v>
      </c>
      <c r="E246" s="92">
        <v>5</v>
      </c>
      <c r="F246" s="122"/>
      <c r="G246" s="111"/>
      <c r="H246" s="105"/>
      <c r="I246" s="133"/>
      <c r="J246" s="85"/>
      <c r="K246" s="86"/>
      <c r="L246" s="87"/>
      <c r="M246" s="32"/>
      <c r="N246" s="122">
        <v>20</v>
      </c>
      <c r="O246" s="111">
        <v>12</v>
      </c>
      <c r="P246" s="105">
        <v>129286</v>
      </c>
      <c r="Q246" s="62">
        <f t="shared" si="14"/>
        <v>10773.833333333334</v>
      </c>
      <c r="R246" s="85">
        <v>768.75</v>
      </c>
      <c r="S246" s="86">
        <v>129286</v>
      </c>
      <c r="T246" s="62">
        <f t="shared" si="15"/>
        <v>168.1769105691057</v>
      </c>
      <c r="U246" s="88"/>
      <c r="V246" s="89"/>
      <c r="W246" s="89"/>
    </row>
    <row r="247" spans="1:23" s="4" customFormat="1" ht="27" customHeight="1">
      <c r="A247" s="16"/>
      <c r="B247" s="33" t="s">
        <v>212</v>
      </c>
      <c r="C247" s="34">
        <v>243</v>
      </c>
      <c r="D247" s="155" t="s">
        <v>234</v>
      </c>
      <c r="E247" s="92">
        <v>2</v>
      </c>
      <c r="F247" s="123"/>
      <c r="G247" s="134"/>
      <c r="H247" s="104"/>
      <c r="I247" s="133"/>
      <c r="J247" s="85"/>
      <c r="K247" s="86"/>
      <c r="L247" s="87"/>
      <c r="M247" s="32"/>
      <c r="N247" s="123">
        <v>20</v>
      </c>
      <c r="O247" s="134">
        <v>67</v>
      </c>
      <c r="P247" s="104">
        <v>408430</v>
      </c>
      <c r="Q247" s="62">
        <f t="shared" si="14"/>
        <v>6095.9701492537315</v>
      </c>
      <c r="R247" s="85">
        <v>4630</v>
      </c>
      <c r="S247" s="86">
        <v>408430</v>
      </c>
      <c r="T247" s="62">
        <f t="shared" si="15"/>
        <v>88.21382289416847</v>
      </c>
      <c r="U247" s="88"/>
      <c r="V247" s="89"/>
      <c r="W247" s="89"/>
    </row>
    <row r="248" spans="1:23" s="4" customFormat="1" ht="27" customHeight="1">
      <c r="A248" s="16"/>
      <c r="B248" s="33" t="s">
        <v>212</v>
      </c>
      <c r="C248" s="34">
        <v>244</v>
      </c>
      <c r="D248" s="155" t="s">
        <v>235</v>
      </c>
      <c r="E248" s="92">
        <v>2</v>
      </c>
      <c r="F248" s="122"/>
      <c r="G248" s="111"/>
      <c r="H248" s="105"/>
      <c r="I248" s="133"/>
      <c r="J248" s="85"/>
      <c r="K248" s="86"/>
      <c r="L248" s="87"/>
      <c r="M248" s="32"/>
      <c r="N248" s="122">
        <v>24</v>
      </c>
      <c r="O248" s="111">
        <v>235</v>
      </c>
      <c r="P248" s="105">
        <v>1639930</v>
      </c>
      <c r="Q248" s="62">
        <f t="shared" si="14"/>
        <v>6978.425531914893</v>
      </c>
      <c r="R248" s="85">
        <v>23976</v>
      </c>
      <c r="S248" s="86">
        <v>1639930</v>
      </c>
      <c r="T248" s="62">
        <f t="shared" si="15"/>
        <v>68.39881548214882</v>
      </c>
      <c r="U248" s="88"/>
      <c r="V248" s="89"/>
      <c r="W248" s="89"/>
    </row>
    <row r="249" spans="1:23" s="4" customFormat="1" ht="27" customHeight="1">
      <c r="A249" s="16"/>
      <c r="B249" s="33" t="s">
        <v>212</v>
      </c>
      <c r="C249" s="34">
        <v>245</v>
      </c>
      <c r="D249" s="155" t="s">
        <v>236</v>
      </c>
      <c r="E249" s="92">
        <v>4</v>
      </c>
      <c r="F249" s="123"/>
      <c r="G249" s="134"/>
      <c r="H249" s="104"/>
      <c r="I249" s="133"/>
      <c r="J249" s="85"/>
      <c r="K249" s="86"/>
      <c r="L249" s="87"/>
      <c r="M249" s="32"/>
      <c r="N249" s="123">
        <v>20</v>
      </c>
      <c r="O249" s="134">
        <v>56</v>
      </c>
      <c r="P249" s="104">
        <v>392555</v>
      </c>
      <c r="Q249" s="62">
        <f t="shared" si="14"/>
        <v>7009.910714285715</v>
      </c>
      <c r="R249" s="85">
        <v>2296</v>
      </c>
      <c r="S249" s="86">
        <v>392555</v>
      </c>
      <c r="T249" s="62">
        <f t="shared" si="15"/>
        <v>170.97343205574913</v>
      </c>
      <c r="U249" s="88"/>
      <c r="V249" s="89"/>
      <c r="W249" s="89"/>
    </row>
    <row r="250" spans="1:23" s="4" customFormat="1" ht="27" customHeight="1">
      <c r="A250" s="16"/>
      <c r="B250" s="33" t="s">
        <v>212</v>
      </c>
      <c r="C250" s="34">
        <v>246</v>
      </c>
      <c r="D250" s="155" t="s">
        <v>237</v>
      </c>
      <c r="E250" s="92">
        <v>4</v>
      </c>
      <c r="F250" s="122"/>
      <c r="G250" s="111"/>
      <c r="H250" s="105"/>
      <c r="I250" s="133"/>
      <c r="J250" s="85"/>
      <c r="K250" s="86"/>
      <c r="L250" s="87"/>
      <c r="M250" s="32"/>
      <c r="N250" s="122">
        <v>20</v>
      </c>
      <c r="O250" s="111">
        <v>0</v>
      </c>
      <c r="P250" s="105">
        <v>0</v>
      </c>
      <c r="Q250" s="62">
        <f t="shared" si="14"/>
        <v>0</v>
      </c>
      <c r="R250" s="85">
        <v>0</v>
      </c>
      <c r="S250" s="86">
        <v>0</v>
      </c>
      <c r="T250" s="62">
        <f t="shared" si="15"/>
        <v>0</v>
      </c>
      <c r="U250" s="88"/>
      <c r="V250" s="89"/>
      <c r="W250" s="89"/>
    </row>
    <row r="251" spans="1:23" s="4" customFormat="1" ht="27" customHeight="1">
      <c r="A251" s="16"/>
      <c r="B251" s="33" t="s">
        <v>212</v>
      </c>
      <c r="C251" s="34">
        <v>247</v>
      </c>
      <c r="D251" s="155" t="s">
        <v>238</v>
      </c>
      <c r="E251" s="92">
        <v>6</v>
      </c>
      <c r="F251" s="123"/>
      <c r="G251" s="134"/>
      <c r="H251" s="104"/>
      <c r="I251" s="133"/>
      <c r="J251" s="85"/>
      <c r="K251" s="86"/>
      <c r="L251" s="87"/>
      <c r="M251" s="32"/>
      <c r="N251" s="123">
        <v>10</v>
      </c>
      <c r="O251" s="134">
        <v>6</v>
      </c>
      <c r="P251" s="104">
        <v>18328</v>
      </c>
      <c r="Q251" s="62">
        <f t="shared" si="14"/>
        <v>3054.6666666666665</v>
      </c>
      <c r="R251" s="85">
        <v>702</v>
      </c>
      <c r="S251" s="86">
        <v>18328</v>
      </c>
      <c r="T251" s="62">
        <f t="shared" si="15"/>
        <v>26.108262108262107</v>
      </c>
      <c r="U251" s="88"/>
      <c r="V251" s="89"/>
      <c r="W251" s="89"/>
    </row>
    <row r="252" spans="1:23" s="4" customFormat="1" ht="27" customHeight="1">
      <c r="A252" s="16"/>
      <c r="B252" s="33" t="s">
        <v>212</v>
      </c>
      <c r="C252" s="34">
        <v>248</v>
      </c>
      <c r="D252" s="155" t="s">
        <v>239</v>
      </c>
      <c r="E252" s="92">
        <v>4</v>
      </c>
      <c r="F252" s="122"/>
      <c r="G252" s="111"/>
      <c r="H252" s="105"/>
      <c r="I252" s="133"/>
      <c r="J252" s="85"/>
      <c r="K252" s="86"/>
      <c r="L252" s="87"/>
      <c r="M252" s="32"/>
      <c r="N252" s="123">
        <v>20</v>
      </c>
      <c r="O252" s="134">
        <v>45</v>
      </c>
      <c r="P252" s="103">
        <v>418269</v>
      </c>
      <c r="Q252" s="62">
        <f t="shared" si="14"/>
        <v>9294.866666666667</v>
      </c>
      <c r="R252" s="85">
        <v>1464</v>
      </c>
      <c r="S252" s="86">
        <v>418269</v>
      </c>
      <c r="T252" s="62">
        <f t="shared" si="15"/>
        <v>285.702868852459</v>
      </c>
      <c r="U252" s="88"/>
      <c r="V252" s="89"/>
      <c r="W252" s="89"/>
    </row>
    <row r="253" spans="1:23" s="4" customFormat="1" ht="27" customHeight="1">
      <c r="A253" s="16"/>
      <c r="B253" s="33" t="s">
        <v>212</v>
      </c>
      <c r="C253" s="34">
        <v>249</v>
      </c>
      <c r="D253" s="155" t="s">
        <v>240</v>
      </c>
      <c r="E253" s="92">
        <v>4</v>
      </c>
      <c r="F253" s="123"/>
      <c r="G253" s="134"/>
      <c r="H253" s="104"/>
      <c r="I253" s="133"/>
      <c r="J253" s="85"/>
      <c r="K253" s="86"/>
      <c r="L253" s="87"/>
      <c r="M253" s="32"/>
      <c r="N253" s="123">
        <v>14</v>
      </c>
      <c r="O253" s="134">
        <v>18</v>
      </c>
      <c r="P253" s="103">
        <v>443756</v>
      </c>
      <c r="Q253" s="62">
        <f t="shared" si="14"/>
        <v>24653.11111111111</v>
      </c>
      <c r="R253" s="85">
        <v>721</v>
      </c>
      <c r="S253" s="86">
        <v>443756</v>
      </c>
      <c r="T253" s="62">
        <f t="shared" si="15"/>
        <v>615.4729542302358</v>
      </c>
      <c r="U253" s="88"/>
      <c r="V253" s="89"/>
      <c r="W253" s="89"/>
    </row>
    <row r="254" spans="1:23" s="4" customFormat="1" ht="27" customHeight="1">
      <c r="A254" s="16"/>
      <c r="B254" s="33" t="s">
        <v>212</v>
      </c>
      <c r="C254" s="34">
        <v>250</v>
      </c>
      <c r="D254" s="155" t="s">
        <v>241</v>
      </c>
      <c r="E254" s="92">
        <v>2</v>
      </c>
      <c r="F254" s="123"/>
      <c r="G254" s="134"/>
      <c r="H254" s="103"/>
      <c r="I254" s="133"/>
      <c r="J254" s="85"/>
      <c r="K254" s="86"/>
      <c r="L254" s="87"/>
      <c r="M254" s="32"/>
      <c r="N254" s="121">
        <v>14</v>
      </c>
      <c r="O254" s="135">
        <v>42</v>
      </c>
      <c r="P254" s="105">
        <v>1141163</v>
      </c>
      <c r="Q254" s="62">
        <f t="shared" si="14"/>
        <v>27170.54761904762</v>
      </c>
      <c r="R254" s="85">
        <v>3292</v>
      </c>
      <c r="S254" s="86">
        <v>1141163</v>
      </c>
      <c r="T254" s="62">
        <f t="shared" si="15"/>
        <v>346.6473268529769</v>
      </c>
      <c r="U254" s="88"/>
      <c r="V254" s="89"/>
      <c r="W254" s="89"/>
    </row>
    <row r="255" spans="1:23" s="4" customFormat="1" ht="27" customHeight="1">
      <c r="A255" s="16"/>
      <c r="B255" s="33" t="s">
        <v>212</v>
      </c>
      <c r="C255" s="34">
        <v>251</v>
      </c>
      <c r="D255" s="155" t="s">
        <v>242</v>
      </c>
      <c r="E255" s="92">
        <v>2</v>
      </c>
      <c r="F255" s="123"/>
      <c r="G255" s="134"/>
      <c r="H255" s="103"/>
      <c r="I255" s="133"/>
      <c r="J255" s="85"/>
      <c r="K255" s="86"/>
      <c r="L255" s="87"/>
      <c r="M255" s="32"/>
      <c r="N255" s="123">
        <v>20</v>
      </c>
      <c r="O255" s="111">
        <v>54</v>
      </c>
      <c r="P255" s="104">
        <v>292804</v>
      </c>
      <c r="Q255" s="62">
        <f t="shared" si="14"/>
        <v>5422.2962962962965</v>
      </c>
      <c r="R255" s="85">
        <v>5247</v>
      </c>
      <c r="S255" s="86">
        <v>292804</v>
      </c>
      <c r="T255" s="62">
        <f t="shared" si="15"/>
        <v>55.80407852105965</v>
      </c>
      <c r="U255" s="88"/>
      <c r="V255" s="89"/>
      <c r="W255" s="89"/>
    </row>
    <row r="256" spans="1:23" s="4" customFormat="1" ht="27" customHeight="1">
      <c r="A256" s="16"/>
      <c r="B256" s="33" t="s">
        <v>212</v>
      </c>
      <c r="C256" s="34">
        <v>252</v>
      </c>
      <c r="D256" s="155" t="s">
        <v>243</v>
      </c>
      <c r="E256" s="92">
        <v>5</v>
      </c>
      <c r="F256" s="121"/>
      <c r="G256" s="135"/>
      <c r="H256" s="105"/>
      <c r="I256" s="133"/>
      <c r="J256" s="85"/>
      <c r="K256" s="86"/>
      <c r="L256" s="87"/>
      <c r="M256" s="32"/>
      <c r="N256" s="124">
        <v>14</v>
      </c>
      <c r="O256" s="134">
        <v>5</v>
      </c>
      <c r="P256" s="104">
        <v>17310</v>
      </c>
      <c r="Q256" s="62">
        <f t="shared" si="14"/>
        <v>3462</v>
      </c>
      <c r="R256" s="85">
        <v>86.55</v>
      </c>
      <c r="S256" s="86">
        <v>17310</v>
      </c>
      <c r="T256" s="62">
        <f t="shared" si="15"/>
        <v>200</v>
      </c>
      <c r="U256" s="88"/>
      <c r="V256" s="89"/>
      <c r="W256" s="89"/>
    </row>
    <row r="257" spans="1:23" s="4" customFormat="1" ht="27" customHeight="1">
      <c r="A257" s="16"/>
      <c r="B257" s="33" t="s">
        <v>212</v>
      </c>
      <c r="C257" s="34">
        <v>253</v>
      </c>
      <c r="D257" s="155" t="s">
        <v>244</v>
      </c>
      <c r="E257" s="92">
        <v>2</v>
      </c>
      <c r="F257" s="123"/>
      <c r="G257" s="111"/>
      <c r="H257" s="104"/>
      <c r="I257" s="133"/>
      <c r="J257" s="85"/>
      <c r="K257" s="86"/>
      <c r="L257" s="87"/>
      <c r="M257" s="32"/>
      <c r="N257" s="124">
        <v>10</v>
      </c>
      <c r="O257" s="114">
        <v>35</v>
      </c>
      <c r="P257" s="103">
        <v>1023427</v>
      </c>
      <c r="Q257" s="62">
        <f t="shared" si="14"/>
        <v>29240.77142857143</v>
      </c>
      <c r="R257" s="85">
        <v>3353</v>
      </c>
      <c r="S257" s="86">
        <v>1023427</v>
      </c>
      <c r="T257" s="62">
        <f t="shared" si="15"/>
        <v>305.2272591708917</v>
      </c>
      <c r="U257" s="88"/>
      <c r="V257" s="89"/>
      <c r="W257" s="89"/>
    </row>
    <row r="258" spans="1:23" s="4" customFormat="1" ht="27" customHeight="1">
      <c r="A258" s="16"/>
      <c r="B258" s="33" t="s">
        <v>212</v>
      </c>
      <c r="C258" s="34">
        <v>254</v>
      </c>
      <c r="D258" s="155" t="s">
        <v>245</v>
      </c>
      <c r="E258" s="92">
        <v>4</v>
      </c>
      <c r="F258" s="124"/>
      <c r="G258" s="134"/>
      <c r="H258" s="104"/>
      <c r="I258" s="133"/>
      <c r="J258" s="85"/>
      <c r="K258" s="86"/>
      <c r="L258" s="87"/>
      <c r="M258" s="32"/>
      <c r="N258" s="124">
        <v>20</v>
      </c>
      <c r="O258" s="114">
        <v>30</v>
      </c>
      <c r="P258" s="103">
        <v>1230185</v>
      </c>
      <c r="Q258" s="62">
        <f t="shared" si="14"/>
        <v>41006.166666666664</v>
      </c>
      <c r="R258" s="85">
        <v>3803.5</v>
      </c>
      <c r="S258" s="86">
        <v>1230185</v>
      </c>
      <c r="T258" s="62">
        <f t="shared" si="15"/>
        <v>323.43499408439595</v>
      </c>
      <c r="U258" s="88"/>
      <c r="V258" s="89"/>
      <c r="W258" s="89"/>
    </row>
    <row r="259" spans="1:23" s="4" customFormat="1" ht="27" customHeight="1">
      <c r="A259" s="16"/>
      <c r="B259" s="33" t="s">
        <v>212</v>
      </c>
      <c r="C259" s="34">
        <v>255</v>
      </c>
      <c r="D259" s="155" t="s">
        <v>246</v>
      </c>
      <c r="E259" s="92">
        <v>5</v>
      </c>
      <c r="F259" s="124"/>
      <c r="G259" s="114"/>
      <c r="H259" s="103"/>
      <c r="I259" s="133"/>
      <c r="J259" s="85"/>
      <c r="K259" s="86"/>
      <c r="L259" s="87"/>
      <c r="M259" s="32"/>
      <c r="N259" s="124">
        <v>20</v>
      </c>
      <c r="O259" s="114">
        <v>0</v>
      </c>
      <c r="P259" s="103">
        <v>0</v>
      </c>
      <c r="Q259" s="62">
        <f t="shared" si="14"/>
        <v>0</v>
      </c>
      <c r="R259" s="85">
        <v>0</v>
      </c>
      <c r="S259" s="86">
        <v>0</v>
      </c>
      <c r="T259" s="62">
        <f t="shared" si="15"/>
        <v>0</v>
      </c>
      <c r="U259" s="88"/>
      <c r="V259" s="89"/>
      <c r="W259" s="89"/>
    </row>
    <row r="260" spans="1:23" s="4" customFormat="1" ht="27" customHeight="1">
      <c r="A260" s="16"/>
      <c r="B260" s="33" t="s">
        <v>212</v>
      </c>
      <c r="C260" s="34">
        <v>256</v>
      </c>
      <c r="D260" s="155" t="s">
        <v>247</v>
      </c>
      <c r="E260" s="92">
        <v>5</v>
      </c>
      <c r="F260" s="124"/>
      <c r="G260" s="114"/>
      <c r="H260" s="103"/>
      <c r="I260" s="133"/>
      <c r="J260" s="85"/>
      <c r="K260" s="86"/>
      <c r="L260" s="87"/>
      <c r="M260" s="32"/>
      <c r="N260" s="124">
        <v>20</v>
      </c>
      <c r="O260" s="114">
        <v>3</v>
      </c>
      <c r="P260" s="103">
        <v>13311</v>
      </c>
      <c r="Q260" s="62">
        <f t="shared" si="14"/>
        <v>4437</v>
      </c>
      <c r="R260" s="85">
        <v>130.5</v>
      </c>
      <c r="S260" s="86">
        <v>13311</v>
      </c>
      <c r="T260" s="62">
        <f t="shared" si="15"/>
        <v>102</v>
      </c>
      <c r="U260" s="88"/>
      <c r="V260" s="89"/>
      <c r="W260" s="89"/>
    </row>
    <row r="261" spans="1:23" s="4" customFormat="1" ht="27" customHeight="1">
      <c r="A261" s="16"/>
      <c r="B261" s="33" t="s">
        <v>212</v>
      </c>
      <c r="C261" s="34">
        <v>257</v>
      </c>
      <c r="D261" s="155" t="s">
        <v>248</v>
      </c>
      <c r="E261" s="92">
        <v>4</v>
      </c>
      <c r="F261" s="124"/>
      <c r="G261" s="114"/>
      <c r="H261" s="103"/>
      <c r="I261" s="133"/>
      <c r="J261" s="85"/>
      <c r="K261" s="86"/>
      <c r="L261" s="87"/>
      <c r="M261" s="32"/>
      <c r="N261" s="124">
        <v>20</v>
      </c>
      <c r="O261" s="114">
        <v>0</v>
      </c>
      <c r="P261" s="103">
        <v>0</v>
      </c>
      <c r="Q261" s="62">
        <f>IF(AND(O261&gt;0,P261&gt;0),P261/O261,0)</f>
        <v>0</v>
      </c>
      <c r="R261" s="85">
        <v>0</v>
      </c>
      <c r="S261" s="86">
        <v>0</v>
      </c>
      <c r="T261" s="62">
        <f t="shared" si="15"/>
        <v>0</v>
      </c>
      <c r="U261" s="88"/>
      <c r="V261" s="89"/>
      <c r="W261" s="89"/>
    </row>
    <row r="262" spans="1:23" s="4" customFormat="1" ht="27" customHeight="1">
      <c r="A262" s="16"/>
      <c r="B262" s="33"/>
      <c r="C262" s="34"/>
      <c r="D262" s="155"/>
      <c r="E262" s="92"/>
      <c r="F262" s="124"/>
      <c r="G262" s="114"/>
      <c r="H262" s="103"/>
      <c r="I262" s="133"/>
      <c r="J262" s="85"/>
      <c r="K262" s="86"/>
      <c r="L262" s="87"/>
      <c r="M262" s="32"/>
      <c r="N262" s="121"/>
      <c r="O262" s="111"/>
      <c r="P262" s="105"/>
      <c r="Q262" s="87"/>
      <c r="R262" s="85"/>
      <c r="S262" s="86"/>
      <c r="T262" s="87"/>
      <c r="U262" s="88"/>
      <c r="V262" s="89"/>
      <c r="W262" s="89"/>
    </row>
    <row r="263" spans="1:23" s="4" customFormat="1" ht="27" customHeight="1">
      <c r="A263" s="16"/>
      <c r="B263" s="33"/>
      <c r="C263" s="34"/>
      <c r="D263" s="155"/>
      <c r="E263" s="92"/>
      <c r="F263" s="124"/>
      <c r="G263" s="114"/>
      <c r="H263" s="103"/>
      <c r="I263" s="133"/>
      <c r="J263" s="85"/>
      <c r="K263" s="86"/>
      <c r="L263" s="87"/>
      <c r="M263" s="32"/>
      <c r="N263" s="121"/>
      <c r="O263" s="111"/>
      <c r="P263" s="105"/>
      <c r="Q263" s="87"/>
      <c r="R263" s="85"/>
      <c r="S263" s="86"/>
      <c r="T263" s="87"/>
      <c r="U263" s="88"/>
      <c r="V263" s="89"/>
      <c r="W263" s="89"/>
    </row>
    <row r="264" spans="1:23" s="4" customFormat="1" ht="27" customHeight="1">
      <c r="A264" s="16"/>
      <c r="B264" s="33"/>
      <c r="C264" s="34"/>
      <c r="D264" s="155"/>
      <c r="E264" s="92"/>
      <c r="F264" s="121"/>
      <c r="G264" s="111"/>
      <c r="H264" s="105"/>
      <c r="I264" s="133"/>
      <c r="J264" s="85"/>
      <c r="K264" s="86"/>
      <c r="L264" s="87"/>
      <c r="M264" s="32"/>
      <c r="N264" s="121"/>
      <c r="O264" s="111"/>
      <c r="P264" s="105"/>
      <c r="Q264" s="87"/>
      <c r="R264" s="85"/>
      <c r="S264" s="86"/>
      <c r="T264" s="87"/>
      <c r="U264" s="88"/>
      <c r="V264" s="89"/>
      <c r="W264" s="89"/>
    </row>
    <row r="265" spans="1:23" s="4" customFormat="1" ht="27" customHeight="1">
      <c r="A265" s="16"/>
      <c r="B265" s="33"/>
      <c r="C265" s="34"/>
      <c r="D265" s="97"/>
      <c r="E265" s="77"/>
      <c r="F265" s="82"/>
      <c r="G265" s="83"/>
      <c r="H265" s="84"/>
      <c r="I265" s="62"/>
      <c r="J265" s="85"/>
      <c r="K265" s="86"/>
      <c r="L265" s="62">
        <f aca="true" t="shared" si="16" ref="L265:L272">IF(AND(J265&gt;0,K265&gt;0),K265/J265,0)</f>
        <v>0</v>
      </c>
      <c r="M265" s="29"/>
      <c r="N265" s="82"/>
      <c r="O265" s="83"/>
      <c r="P265" s="84"/>
      <c r="Q265" s="62">
        <f aca="true" t="shared" si="17" ref="Q265:Q272">IF(AND(O265&gt;0,P265&gt;0),P265/O265,0)</f>
        <v>0</v>
      </c>
      <c r="R265" s="85"/>
      <c r="S265" s="86"/>
      <c r="T265" s="62">
        <f t="shared" si="15"/>
        <v>0</v>
      </c>
      <c r="U265" s="88"/>
      <c r="V265" s="89"/>
      <c r="W265" s="89"/>
    </row>
    <row r="266" spans="1:23" s="4" customFormat="1" ht="27" customHeight="1">
      <c r="A266" s="16"/>
      <c r="B266" s="33"/>
      <c r="C266" s="34"/>
      <c r="D266" s="152"/>
      <c r="E266" s="77"/>
      <c r="F266" s="82"/>
      <c r="G266" s="83"/>
      <c r="H266" s="84"/>
      <c r="I266" s="87"/>
      <c r="J266" s="85"/>
      <c r="K266" s="86"/>
      <c r="L266" s="62">
        <f t="shared" si="16"/>
        <v>0</v>
      </c>
      <c r="M266" s="29"/>
      <c r="N266" s="82"/>
      <c r="O266" s="83"/>
      <c r="P266" s="84"/>
      <c r="Q266" s="62">
        <f t="shared" si="17"/>
        <v>0</v>
      </c>
      <c r="R266" s="85"/>
      <c r="S266" s="86"/>
      <c r="T266" s="62">
        <f t="shared" si="15"/>
        <v>0</v>
      </c>
      <c r="U266" s="88"/>
      <c r="V266" s="89"/>
      <c r="W266" s="89"/>
    </row>
    <row r="267" spans="1:23" s="4" customFormat="1" ht="27" customHeight="1">
      <c r="A267" s="16"/>
      <c r="B267" s="33"/>
      <c r="C267" s="34"/>
      <c r="D267" s="152"/>
      <c r="E267" s="77"/>
      <c r="F267" s="82"/>
      <c r="G267" s="83"/>
      <c r="H267" s="84"/>
      <c r="I267" s="87"/>
      <c r="J267" s="85"/>
      <c r="K267" s="86"/>
      <c r="L267" s="62">
        <f t="shared" si="16"/>
        <v>0</v>
      </c>
      <c r="M267" s="29"/>
      <c r="N267" s="82"/>
      <c r="O267" s="83"/>
      <c r="P267" s="84"/>
      <c r="Q267" s="62">
        <f t="shared" si="17"/>
        <v>0</v>
      </c>
      <c r="R267" s="85"/>
      <c r="S267" s="86"/>
      <c r="T267" s="62">
        <f t="shared" si="15"/>
        <v>0</v>
      </c>
      <c r="U267" s="88"/>
      <c r="V267" s="89"/>
      <c r="W267" s="89"/>
    </row>
    <row r="268" spans="1:23" s="4" customFormat="1" ht="27" customHeight="1">
      <c r="A268" s="16"/>
      <c r="B268" s="33"/>
      <c r="C268" s="34"/>
      <c r="D268" s="152"/>
      <c r="E268" s="77"/>
      <c r="F268" s="82"/>
      <c r="G268" s="83"/>
      <c r="H268" s="84"/>
      <c r="I268" s="87"/>
      <c r="J268" s="85"/>
      <c r="K268" s="86"/>
      <c r="L268" s="62">
        <f t="shared" si="16"/>
        <v>0</v>
      </c>
      <c r="M268" s="29"/>
      <c r="N268" s="82"/>
      <c r="O268" s="83"/>
      <c r="P268" s="84"/>
      <c r="Q268" s="62">
        <f t="shared" si="17"/>
        <v>0</v>
      </c>
      <c r="R268" s="85"/>
      <c r="S268" s="86"/>
      <c r="T268" s="62">
        <f t="shared" si="15"/>
        <v>0</v>
      </c>
      <c r="U268" s="88"/>
      <c r="V268" s="89"/>
      <c r="W268" s="89"/>
    </row>
    <row r="269" spans="1:23" s="4" customFormat="1" ht="27" customHeight="1">
      <c r="A269" s="16"/>
      <c r="B269" s="33"/>
      <c r="C269" s="34"/>
      <c r="D269" s="152"/>
      <c r="E269" s="77"/>
      <c r="F269" s="82"/>
      <c r="G269" s="83"/>
      <c r="H269" s="84"/>
      <c r="I269" s="87"/>
      <c r="J269" s="85"/>
      <c r="K269" s="86"/>
      <c r="L269" s="62">
        <f t="shared" si="16"/>
        <v>0</v>
      </c>
      <c r="M269" s="29"/>
      <c r="N269" s="82"/>
      <c r="O269" s="83"/>
      <c r="P269" s="84"/>
      <c r="Q269" s="62">
        <f t="shared" si="17"/>
        <v>0</v>
      </c>
      <c r="R269" s="85"/>
      <c r="S269" s="86"/>
      <c r="T269" s="62">
        <f t="shared" si="15"/>
        <v>0</v>
      </c>
      <c r="U269" s="88"/>
      <c r="V269" s="89"/>
      <c r="W269" s="89"/>
    </row>
    <row r="270" spans="1:23" s="4" customFormat="1" ht="27" customHeight="1">
      <c r="A270" s="16"/>
      <c r="B270" s="33"/>
      <c r="C270" s="34"/>
      <c r="D270" s="152"/>
      <c r="E270" s="77"/>
      <c r="F270" s="82"/>
      <c r="G270" s="83"/>
      <c r="H270" s="84"/>
      <c r="I270" s="87"/>
      <c r="J270" s="85"/>
      <c r="K270" s="86"/>
      <c r="L270" s="62">
        <f t="shared" si="16"/>
        <v>0</v>
      </c>
      <c r="M270" s="29"/>
      <c r="N270" s="82"/>
      <c r="O270" s="83"/>
      <c r="P270" s="84"/>
      <c r="Q270" s="62">
        <f t="shared" si="17"/>
        <v>0</v>
      </c>
      <c r="R270" s="85"/>
      <c r="S270" s="86"/>
      <c r="T270" s="62">
        <f t="shared" si="15"/>
        <v>0</v>
      </c>
      <c r="U270" s="88"/>
      <c r="V270" s="89"/>
      <c r="W270" s="89"/>
    </row>
    <row r="271" spans="1:23" s="4" customFormat="1" ht="27" customHeight="1" thickBot="1">
      <c r="A271" s="16"/>
      <c r="B271" s="33"/>
      <c r="C271" s="34"/>
      <c r="D271" s="152"/>
      <c r="E271" s="77"/>
      <c r="F271" s="67"/>
      <c r="G271" s="68"/>
      <c r="H271" s="69"/>
      <c r="I271" s="73">
        <f>IF(AND(G271&gt;0,H271&gt;0),H271/G271,0)</f>
        <v>0</v>
      </c>
      <c r="J271" s="71"/>
      <c r="K271" s="72"/>
      <c r="L271" s="73">
        <f t="shared" si="16"/>
        <v>0</v>
      </c>
      <c r="M271" s="29"/>
      <c r="N271" s="67"/>
      <c r="O271" s="68"/>
      <c r="P271" s="69"/>
      <c r="Q271" s="73">
        <f t="shared" si="17"/>
        <v>0</v>
      </c>
      <c r="R271" s="71"/>
      <c r="S271" s="72"/>
      <c r="T271" s="73">
        <f>IF(AND(R271&gt;0,S271&gt;0),S271/R271,0)</f>
        <v>0</v>
      </c>
      <c r="U271" s="74"/>
      <c r="V271" s="75"/>
      <c r="W271" s="75"/>
    </row>
    <row r="272" spans="1:20" s="4" customFormat="1" ht="15" customHeight="1">
      <c r="A272" s="18"/>
      <c r="B272" s="30" t="s">
        <v>20</v>
      </c>
      <c r="C272" s="19">
        <f>COUNTA(D5:D271)</f>
        <v>257</v>
      </c>
      <c r="D272" s="156">
        <v>1</v>
      </c>
      <c r="E272" s="78">
        <f>COUNTIF(E5:E271,1)</f>
        <v>8</v>
      </c>
      <c r="F272" s="20">
        <f>SUM(F5:F271)</f>
        <v>4944</v>
      </c>
      <c r="G272" s="20">
        <f>SUM(G5:G271)</f>
        <v>57776</v>
      </c>
      <c r="H272" s="20">
        <f>SUM(H5:H271)</f>
        <v>759773010</v>
      </c>
      <c r="I272" s="22">
        <f>IF(AND(G272&gt;0,H272&gt;0),H272/G272,0)</f>
        <v>13150.322106064801</v>
      </c>
      <c r="J272" s="20">
        <f>SUM(J5:J271)</f>
        <v>4623481.450000001</v>
      </c>
      <c r="K272" s="20">
        <f>SUM(K5:K271)</f>
        <v>759773010</v>
      </c>
      <c r="L272" s="22">
        <f t="shared" si="16"/>
        <v>164.32920045564362</v>
      </c>
      <c r="M272" s="22"/>
      <c r="N272" s="20">
        <f>SUM(N5:N271)</f>
        <v>5405</v>
      </c>
      <c r="O272" s="20">
        <f>SUM(O5:O271)</f>
        <v>61542</v>
      </c>
      <c r="P272" s="20">
        <f>SUM(P5:P271)</f>
        <v>840680418</v>
      </c>
      <c r="Q272" s="22">
        <f t="shared" si="17"/>
        <v>13660.271326898703</v>
      </c>
      <c r="R272" s="20">
        <f>SUM(R5:R271)</f>
        <v>4962043.85</v>
      </c>
      <c r="S272" s="20">
        <f>SUM(S5:S271)</f>
        <v>840680418</v>
      </c>
      <c r="T272" s="22">
        <f>IF(AND(R272&gt;0,S272&gt;0),S272/R272,0)</f>
        <v>169.42220653692934</v>
      </c>
    </row>
    <row r="273" spans="1:20" s="4" customFormat="1" ht="15" customHeight="1">
      <c r="A273" s="18"/>
      <c r="D273" s="157">
        <v>2</v>
      </c>
      <c r="E273" s="78">
        <f>COUNTIF(E5:E271,2)</f>
        <v>118</v>
      </c>
      <c r="F273" s="20"/>
      <c r="G273" s="20"/>
      <c r="H273" s="20"/>
      <c r="I273" s="21"/>
      <c r="J273" s="21"/>
      <c r="K273" s="21"/>
      <c r="L273" s="21"/>
      <c r="M273" s="21"/>
      <c r="N273" s="20"/>
      <c r="O273" s="20"/>
      <c r="P273" s="20"/>
      <c r="Q273" s="21"/>
      <c r="R273" s="21"/>
      <c r="S273" s="21"/>
      <c r="T273" s="21"/>
    </row>
    <row r="274" spans="1:20" s="4" customFormat="1" ht="15" customHeight="1">
      <c r="A274" s="18"/>
      <c r="D274" s="157">
        <v>3</v>
      </c>
      <c r="E274" s="78">
        <f>COUNTIF(E5:E271,3)</f>
        <v>3</v>
      </c>
      <c r="F274" s="20">
        <f>COUNTA(F5:F271)</f>
        <v>222</v>
      </c>
      <c r="G274" s="20"/>
      <c r="H274" s="20"/>
      <c r="I274" s="21"/>
      <c r="J274" s="21"/>
      <c r="K274" s="21"/>
      <c r="L274" s="21"/>
      <c r="M274" s="21"/>
      <c r="N274" s="20">
        <f>COUNTA(N5:N271)</f>
        <v>248</v>
      </c>
      <c r="O274" s="20"/>
      <c r="P274" s="20"/>
      <c r="Q274" s="21"/>
      <c r="R274" s="21"/>
      <c r="S274" s="21"/>
      <c r="T274" s="21"/>
    </row>
    <row r="275" spans="1:20" s="4" customFormat="1" ht="15" customHeight="1">
      <c r="A275" s="18"/>
      <c r="D275" s="157">
        <v>4</v>
      </c>
      <c r="E275" s="78">
        <f>COUNTIF(E5:E271,4)</f>
        <v>33</v>
      </c>
      <c r="F275" s="20"/>
      <c r="G275" s="20"/>
      <c r="H275" s="20"/>
      <c r="I275" s="21"/>
      <c r="J275" s="21"/>
      <c r="K275" s="21"/>
      <c r="L275" s="21"/>
      <c r="M275" s="21"/>
      <c r="N275" s="20"/>
      <c r="O275" s="20"/>
      <c r="P275" s="20"/>
      <c r="Q275" s="21"/>
      <c r="R275" s="21"/>
      <c r="S275" s="21"/>
      <c r="T275" s="21"/>
    </row>
    <row r="276" spans="1:20" s="4" customFormat="1" ht="15" customHeight="1">
      <c r="A276" s="18"/>
      <c r="D276" s="157">
        <v>5</v>
      </c>
      <c r="E276" s="78">
        <f>COUNTIF(E5:E271,5)</f>
        <v>86</v>
      </c>
      <c r="F276" s="20"/>
      <c r="G276" s="20"/>
      <c r="H276" s="20"/>
      <c r="I276" s="21"/>
      <c r="J276" s="21"/>
      <c r="K276" s="21"/>
      <c r="L276" s="21"/>
      <c r="M276" s="21"/>
      <c r="N276" s="20"/>
      <c r="O276" s="20"/>
      <c r="P276" s="20"/>
      <c r="Q276" s="21"/>
      <c r="R276" s="21"/>
      <c r="S276" s="21"/>
      <c r="T276" s="21"/>
    </row>
    <row r="277" spans="1:20" s="4" customFormat="1" ht="15" customHeight="1">
      <c r="A277" s="18"/>
      <c r="D277" s="157">
        <v>6</v>
      </c>
      <c r="E277" s="78">
        <f>COUNTIF(E5:E271,6)</f>
        <v>9</v>
      </c>
      <c r="F277" s="20"/>
      <c r="G277" s="20"/>
      <c r="H277" s="20"/>
      <c r="I277" s="21"/>
      <c r="J277" s="21"/>
      <c r="K277" s="21"/>
      <c r="L277" s="21"/>
      <c r="M277" s="21"/>
      <c r="N277" s="20"/>
      <c r="O277" s="20"/>
      <c r="P277" s="20"/>
      <c r="Q277" s="21"/>
      <c r="R277" s="21"/>
      <c r="S277" s="21"/>
      <c r="T277" s="21"/>
    </row>
    <row r="278" spans="1:20" s="4" customFormat="1" ht="15" customHeight="1">
      <c r="A278" s="18"/>
      <c r="D278" s="145"/>
      <c r="E278" s="78"/>
      <c r="F278" s="20"/>
      <c r="G278" s="20"/>
      <c r="H278" s="20"/>
      <c r="I278" s="21"/>
      <c r="J278" s="21"/>
      <c r="K278" s="21"/>
      <c r="L278" s="21"/>
      <c r="M278" s="21"/>
      <c r="N278" s="20"/>
      <c r="O278" s="20"/>
      <c r="P278" s="20"/>
      <c r="Q278" s="21"/>
      <c r="R278" s="21"/>
      <c r="S278" s="21"/>
      <c r="T278" s="21"/>
    </row>
    <row r="279" spans="1:20" s="4" customFormat="1" ht="15" customHeight="1">
      <c r="A279" s="18"/>
      <c r="D279" s="145"/>
      <c r="E279" s="78"/>
      <c r="F279" s="20"/>
      <c r="G279" s="20"/>
      <c r="H279" s="20"/>
      <c r="I279" s="21"/>
      <c r="J279" s="21"/>
      <c r="K279" s="21"/>
      <c r="L279" s="21"/>
      <c r="M279" s="21"/>
      <c r="N279" s="20"/>
      <c r="O279" s="20"/>
      <c r="P279" s="20"/>
      <c r="Q279" s="21"/>
      <c r="R279" s="21"/>
      <c r="S279" s="21"/>
      <c r="T279" s="21"/>
    </row>
    <row r="280" spans="1:20" s="4" customFormat="1" ht="15" customHeight="1">
      <c r="A280" s="18"/>
      <c r="D280" s="145"/>
      <c r="E280" s="78"/>
      <c r="F280" s="20"/>
      <c r="G280" s="20"/>
      <c r="H280" s="20"/>
      <c r="I280" s="21"/>
      <c r="J280" s="21"/>
      <c r="K280" s="21"/>
      <c r="L280" s="21"/>
      <c r="M280" s="21"/>
      <c r="N280" s="20"/>
      <c r="O280" s="20"/>
      <c r="P280" s="20"/>
      <c r="Q280" s="21"/>
      <c r="R280" s="21"/>
      <c r="S280" s="21"/>
      <c r="T280" s="21"/>
    </row>
    <row r="281" spans="1:20" s="4" customFormat="1" ht="15" customHeight="1">
      <c r="A281" s="18"/>
      <c r="D281" s="145"/>
      <c r="E281" s="78"/>
      <c r="F281" s="20"/>
      <c r="G281" s="20"/>
      <c r="H281" s="20"/>
      <c r="I281" s="21"/>
      <c r="J281" s="21"/>
      <c r="K281" s="21"/>
      <c r="L281" s="21"/>
      <c r="M281" s="21"/>
      <c r="N281" s="20"/>
      <c r="O281" s="20"/>
      <c r="P281" s="20"/>
      <c r="Q281" s="21"/>
      <c r="R281" s="21"/>
      <c r="S281" s="21"/>
      <c r="T281" s="21"/>
    </row>
    <row r="282" spans="1:20" s="4" customFormat="1" ht="15" customHeight="1">
      <c r="A282" s="18"/>
      <c r="D282" s="145"/>
      <c r="E282" s="78"/>
      <c r="F282" s="20"/>
      <c r="G282" s="20"/>
      <c r="H282" s="20"/>
      <c r="I282" s="21"/>
      <c r="J282" s="21"/>
      <c r="K282" s="21"/>
      <c r="L282" s="21"/>
      <c r="M282" s="21"/>
      <c r="N282" s="20"/>
      <c r="O282" s="20"/>
      <c r="P282" s="20"/>
      <c r="Q282" s="21"/>
      <c r="R282" s="21"/>
      <c r="S282" s="21"/>
      <c r="T282" s="21"/>
    </row>
    <row r="283" spans="1:20" s="4" customFormat="1" ht="15" customHeight="1">
      <c r="A283" s="18"/>
      <c r="D283" s="145"/>
      <c r="E283" s="78"/>
      <c r="F283" s="20"/>
      <c r="G283" s="20"/>
      <c r="H283" s="20"/>
      <c r="I283" s="21"/>
      <c r="J283" s="21"/>
      <c r="K283" s="21"/>
      <c r="L283" s="21"/>
      <c r="M283" s="21"/>
      <c r="N283" s="20"/>
      <c r="O283" s="20"/>
      <c r="P283" s="20"/>
      <c r="Q283" s="21"/>
      <c r="R283" s="21"/>
      <c r="S283" s="21"/>
      <c r="T283" s="21"/>
    </row>
    <row r="284" spans="1:20" s="4" customFormat="1" ht="15" customHeight="1">
      <c r="A284" s="18"/>
      <c r="D284" s="145"/>
      <c r="E284" s="78"/>
      <c r="F284" s="20"/>
      <c r="G284" s="20"/>
      <c r="H284" s="20"/>
      <c r="I284" s="21"/>
      <c r="J284" s="21"/>
      <c r="K284" s="21"/>
      <c r="L284" s="21"/>
      <c r="M284" s="21"/>
      <c r="N284" s="20"/>
      <c r="O284" s="20"/>
      <c r="P284" s="20"/>
      <c r="Q284" s="21"/>
      <c r="R284" s="21"/>
      <c r="S284" s="21"/>
      <c r="T284" s="21"/>
    </row>
    <row r="285" spans="1:20" s="4" customFormat="1" ht="15" customHeight="1">
      <c r="A285" s="18"/>
      <c r="D285" s="145"/>
      <c r="E285" s="78"/>
      <c r="F285" s="20"/>
      <c r="G285" s="20"/>
      <c r="H285" s="20"/>
      <c r="I285" s="21"/>
      <c r="J285" s="21"/>
      <c r="K285" s="21"/>
      <c r="L285" s="21"/>
      <c r="M285" s="21"/>
      <c r="N285" s="20"/>
      <c r="O285" s="20"/>
      <c r="P285" s="20"/>
      <c r="Q285" s="21"/>
      <c r="R285" s="21"/>
      <c r="S285" s="21"/>
      <c r="T285" s="21"/>
    </row>
    <row r="286" spans="1:20" s="4" customFormat="1" ht="15" customHeight="1">
      <c r="A286" s="18"/>
      <c r="D286" s="145"/>
      <c r="E286" s="78"/>
      <c r="F286" s="20"/>
      <c r="G286" s="20"/>
      <c r="H286" s="20"/>
      <c r="I286" s="21"/>
      <c r="J286" s="21"/>
      <c r="K286" s="21"/>
      <c r="L286" s="21"/>
      <c r="M286" s="21"/>
      <c r="N286" s="20"/>
      <c r="O286" s="20"/>
      <c r="P286" s="20"/>
      <c r="Q286" s="21"/>
      <c r="R286" s="21"/>
      <c r="S286" s="21"/>
      <c r="T286" s="21"/>
    </row>
    <row r="287" spans="1:20" s="4" customFormat="1" ht="15" customHeight="1">
      <c r="A287" s="18"/>
      <c r="D287" s="145"/>
      <c r="E287" s="78"/>
      <c r="F287" s="20"/>
      <c r="G287" s="20"/>
      <c r="H287" s="20"/>
      <c r="I287" s="21"/>
      <c r="J287" s="21"/>
      <c r="K287" s="21"/>
      <c r="L287" s="21"/>
      <c r="M287" s="21"/>
      <c r="N287" s="20"/>
      <c r="O287" s="20"/>
      <c r="P287" s="20"/>
      <c r="Q287" s="21"/>
      <c r="R287" s="21"/>
      <c r="S287" s="21"/>
      <c r="T287" s="21"/>
    </row>
    <row r="288" spans="1:20" s="4" customFormat="1" ht="15" customHeight="1">
      <c r="A288" s="18"/>
      <c r="D288" s="145"/>
      <c r="E288" s="78"/>
      <c r="F288" s="20"/>
      <c r="G288" s="20"/>
      <c r="H288" s="20"/>
      <c r="I288" s="21"/>
      <c r="J288" s="21"/>
      <c r="K288" s="21"/>
      <c r="L288" s="21"/>
      <c r="M288" s="21"/>
      <c r="N288" s="20"/>
      <c r="O288" s="20"/>
      <c r="P288" s="20"/>
      <c r="Q288" s="21"/>
      <c r="R288" s="21"/>
      <c r="S288" s="21"/>
      <c r="T288" s="21"/>
    </row>
    <row r="289" spans="1:20" s="4" customFormat="1" ht="15" customHeight="1">
      <c r="A289" s="18"/>
      <c r="D289" s="145"/>
      <c r="E289" s="78"/>
      <c r="F289" s="20"/>
      <c r="G289" s="20"/>
      <c r="H289" s="20"/>
      <c r="I289" s="21"/>
      <c r="J289" s="21"/>
      <c r="K289" s="21"/>
      <c r="L289" s="21"/>
      <c r="M289" s="21"/>
      <c r="N289" s="20"/>
      <c r="O289" s="20"/>
      <c r="P289" s="20"/>
      <c r="Q289" s="21"/>
      <c r="R289" s="21"/>
      <c r="S289" s="21"/>
      <c r="T289" s="21"/>
    </row>
    <row r="290" spans="1:20" s="4" customFormat="1" ht="15" customHeight="1">
      <c r="A290" s="18"/>
      <c r="D290" s="145"/>
      <c r="E290" s="78"/>
      <c r="F290" s="20"/>
      <c r="G290" s="20"/>
      <c r="H290" s="20"/>
      <c r="I290" s="21"/>
      <c r="J290" s="21"/>
      <c r="K290" s="21"/>
      <c r="L290" s="21"/>
      <c r="M290" s="21"/>
      <c r="N290" s="20"/>
      <c r="O290" s="20"/>
      <c r="P290" s="20"/>
      <c r="Q290" s="21"/>
      <c r="R290" s="21"/>
      <c r="S290" s="21"/>
      <c r="T290" s="21"/>
    </row>
    <row r="291" spans="1:20" s="4" customFormat="1" ht="15" customHeight="1">
      <c r="A291" s="18"/>
      <c r="D291" s="145"/>
      <c r="E291" s="78"/>
      <c r="F291" s="20"/>
      <c r="G291" s="20"/>
      <c r="H291" s="20"/>
      <c r="I291" s="21"/>
      <c r="J291" s="21"/>
      <c r="K291" s="21"/>
      <c r="L291" s="21"/>
      <c r="M291" s="21"/>
      <c r="N291" s="20"/>
      <c r="O291" s="20"/>
      <c r="P291" s="20"/>
      <c r="Q291" s="21"/>
      <c r="R291" s="21"/>
      <c r="S291" s="21"/>
      <c r="T291" s="21"/>
    </row>
    <row r="292" spans="1:20" s="4" customFormat="1" ht="15" customHeight="1">
      <c r="A292" s="18"/>
      <c r="D292" s="145"/>
      <c r="E292" s="78"/>
      <c r="F292" s="20"/>
      <c r="G292" s="20"/>
      <c r="H292" s="20"/>
      <c r="I292" s="21"/>
      <c r="J292" s="21"/>
      <c r="K292" s="21"/>
      <c r="L292" s="21"/>
      <c r="M292" s="21"/>
      <c r="N292" s="20"/>
      <c r="O292" s="20"/>
      <c r="P292" s="20"/>
      <c r="Q292" s="21"/>
      <c r="R292" s="21"/>
      <c r="S292" s="21"/>
      <c r="T292" s="21"/>
    </row>
    <row r="293" spans="1:20" s="4" customFormat="1" ht="15" customHeight="1">
      <c r="A293" s="18"/>
      <c r="D293" s="145"/>
      <c r="E293" s="78"/>
      <c r="F293" s="20"/>
      <c r="G293" s="20"/>
      <c r="H293" s="20"/>
      <c r="I293" s="21"/>
      <c r="J293" s="21"/>
      <c r="K293" s="21"/>
      <c r="L293" s="21"/>
      <c r="M293" s="21"/>
      <c r="N293" s="20"/>
      <c r="O293" s="20"/>
      <c r="P293" s="20"/>
      <c r="Q293" s="21"/>
      <c r="R293" s="21"/>
      <c r="S293" s="21"/>
      <c r="T293" s="21"/>
    </row>
    <row r="294" spans="1:20" s="4" customFormat="1" ht="15" customHeight="1">
      <c r="A294" s="18"/>
      <c r="D294" s="145"/>
      <c r="E294" s="78"/>
      <c r="F294" s="20"/>
      <c r="G294" s="20"/>
      <c r="H294" s="20"/>
      <c r="I294" s="21"/>
      <c r="J294" s="21"/>
      <c r="K294" s="21"/>
      <c r="L294" s="21"/>
      <c r="M294" s="21"/>
      <c r="N294" s="20"/>
      <c r="O294" s="20"/>
      <c r="P294" s="20"/>
      <c r="Q294" s="21"/>
      <c r="R294" s="21"/>
      <c r="S294" s="21"/>
      <c r="T294" s="21"/>
    </row>
    <row r="295" spans="1:20" s="4" customFormat="1" ht="15" customHeight="1">
      <c r="A295" s="18"/>
      <c r="D295" s="145"/>
      <c r="E295" s="78"/>
      <c r="F295" s="20"/>
      <c r="G295" s="20"/>
      <c r="H295" s="20"/>
      <c r="I295" s="21"/>
      <c r="J295" s="21"/>
      <c r="K295" s="21"/>
      <c r="L295" s="21"/>
      <c r="M295" s="21"/>
      <c r="N295" s="20"/>
      <c r="O295" s="20"/>
      <c r="P295" s="20"/>
      <c r="Q295" s="21"/>
      <c r="R295" s="21"/>
      <c r="S295" s="21"/>
      <c r="T295" s="21"/>
    </row>
    <row r="296" spans="1:20" s="4" customFormat="1" ht="15" customHeight="1">
      <c r="A296" s="18"/>
      <c r="D296" s="145"/>
      <c r="E296" s="78"/>
      <c r="F296" s="20"/>
      <c r="G296" s="20"/>
      <c r="H296" s="20"/>
      <c r="I296" s="21"/>
      <c r="J296" s="21"/>
      <c r="K296" s="21"/>
      <c r="L296" s="21"/>
      <c r="M296" s="21"/>
      <c r="N296" s="20"/>
      <c r="O296" s="20"/>
      <c r="P296" s="20"/>
      <c r="Q296" s="21"/>
      <c r="R296" s="21"/>
      <c r="S296" s="21"/>
      <c r="T296" s="21"/>
    </row>
    <row r="297" spans="1:20" s="4" customFormat="1" ht="15" customHeight="1">
      <c r="A297" s="18"/>
      <c r="D297" s="145"/>
      <c r="E297" s="78"/>
      <c r="F297" s="20"/>
      <c r="G297" s="20"/>
      <c r="H297" s="20"/>
      <c r="I297" s="21"/>
      <c r="J297" s="21"/>
      <c r="K297" s="21"/>
      <c r="L297" s="21"/>
      <c r="M297" s="21"/>
      <c r="N297" s="20"/>
      <c r="O297" s="20"/>
      <c r="P297" s="20"/>
      <c r="Q297" s="21"/>
      <c r="R297" s="21"/>
      <c r="S297" s="21"/>
      <c r="T297" s="21"/>
    </row>
    <row r="298" spans="1:20" s="4" customFormat="1" ht="15" customHeight="1">
      <c r="A298" s="18"/>
      <c r="D298" s="145"/>
      <c r="E298" s="78"/>
      <c r="F298" s="20"/>
      <c r="G298" s="20"/>
      <c r="H298" s="20"/>
      <c r="I298" s="21"/>
      <c r="J298" s="21"/>
      <c r="K298" s="21"/>
      <c r="L298" s="21"/>
      <c r="M298" s="21"/>
      <c r="N298" s="20"/>
      <c r="O298" s="20"/>
      <c r="P298" s="20"/>
      <c r="Q298" s="21"/>
      <c r="R298" s="21"/>
      <c r="S298" s="21"/>
      <c r="T298" s="21"/>
    </row>
    <row r="299" spans="1:20" s="4" customFormat="1" ht="15" customHeight="1">
      <c r="A299" s="18"/>
      <c r="D299" s="145"/>
      <c r="E299" s="78"/>
      <c r="F299" s="20"/>
      <c r="G299" s="20"/>
      <c r="H299" s="20"/>
      <c r="I299" s="21"/>
      <c r="J299" s="21"/>
      <c r="K299" s="21"/>
      <c r="L299" s="21"/>
      <c r="M299" s="21"/>
      <c r="N299" s="20"/>
      <c r="O299" s="20"/>
      <c r="P299" s="20"/>
      <c r="Q299" s="21"/>
      <c r="R299" s="21"/>
      <c r="S299" s="21"/>
      <c r="T299" s="21"/>
    </row>
    <row r="300" spans="1:20" s="4" customFormat="1" ht="15" customHeight="1">
      <c r="A300" s="18"/>
      <c r="D300" s="145"/>
      <c r="E300" s="78"/>
      <c r="F300" s="20"/>
      <c r="G300" s="20"/>
      <c r="H300" s="20"/>
      <c r="I300" s="21"/>
      <c r="J300" s="21"/>
      <c r="K300" s="21"/>
      <c r="L300" s="21"/>
      <c r="M300" s="21"/>
      <c r="N300" s="20"/>
      <c r="O300" s="20"/>
      <c r="P300" s="20"/>
      <c r="Q300" s="21"/>
      <c r="R300" s="21"/>
      <c r="S300" s="21"/>
      <c r="T300" s="21"/>
    </row>
    <row r="301" spans="1:20" s="4" customFormat="1" ht="15" customHeight="1">
      <c r="A301" s="18"/>
      <c r="D301" s="145"/>
      <c r="E301" s="78"/>
      <c r="F301" s="20"/>
      <c r="G301" s="20"/>
      <c r="H301" s="20"/>
      <c r="I301" s="21"/>
      <c r="J301" s="21"/>
      <c r="K301" s="21"/>
      <c r="L301" s="21"/>
      <c r="M301" s="21"/>
      <c r="N301" s="20"/>
      <c r="O301" s="20"/>
      <c r="P301" s="20"/>
      <c r="Q301" s="21"/>
      <c r="R301" s="21"/>
      <c r="S301" s="21"/>
      <c r="T301" s="21"/>
    </row>
    <row r="302" spans="1:20" s="4" customFormat="1" ht="15" customHeight="1">
      <c r="A302" s="18"/>
      <c r="D302" s="145"/>
      <c r="E302" s="78"/>
      <c r="F302" s="20"/>
      <c r="G302" s="20"/>
      <c r="H302" s="20"/>
      <c r="I302" s="21"/>
      <c r="J302" s="21"/>
      <c r="K302" s="21"/>
      <c r="L302" s="21"/>
      <c r="M302" s="21"/>
      <c r="N302" s="20"/>
      <c r="O302" s="20"/>
      <c r="P302" s="20"/>
      <c r="Q302" s="21"/>
      <c r="R302" s="21"/>
      <c r="S302" s="21"/>
      <c r="T302" s="21"/>
    </row>
    <row r="303" spans="1:20" s="4" customFormat="1" ht="15" customHeight="1">
      <c r="A303" s="18"/>
      <c r="D303" s="145"/>
      <c r="E303" s="78"/>
      <c r="F303" s="20"/>
      <c r="G303" s="20"/>
      <c r="H303" s="20"/>
      <c r="I303" s="21"/>
      <c r="J303" s="21"/>
      <c r="K303" s="21"/>
      <c r="L303" s="21"/>
      <c r="M303" s="21"/>
      <c r="N303" s="20"/>
      <c r="O303" s="20"/>
      <c r="P303" s="20"/>
      <c r="Q303" s="21"/>
      <c r="R303" s="21"/>
      <c r="S303" s="21"/>
      <c r="T303" s="21"/>
    </row>
    <row r="304" spans="1:20" s="4" customFormat="1" ht="15" customHeight="1">
      <c r="A304" s="18"/>
      <c r="D304" s="145"/>
      <c r="E304" s="78"/>
      <c r="F304" s="20"/>
      <c r="G304" s="20"/>
      <c r="H304" s="20"/>
      <c r="I304" s="21"/>
      <c r="J304" s="21"/>
      <c r="K304" s="21"/>
      <c r="L304" s="21"/>
      <c r="M304" s="21"/>
      <c r="N304" s="20"/>
      <c r="O304" s="20"/>
      <c r="P304" s="20"/>
      <c r="Q304" s="21"/>
      <c r="R304" s="21"/>
      <c r="S304" s="21"/>
      <c r="T304" s="21"/>
    </row>
    <row r="305" spans="1:20" s="4" customFormat="1" ht="15" customHeight="1">
      <c r="A305" s="18"/>
      <c r="D305" s="145"/>
      <c r="E305" s="78"/>
      <c r="F305" s="20"/>
      <c r="G305" s="20"/>
      <c r="H305" s="20"/>
      <c r="I305" s="21"/>
      <c r="J305" s="21"/>
      <c r="K305" s="21"/>
      <c r="L305" s="21"/>
      <c r="M305" s="21"/>
      <c r="N305" s="20"/>
      <c r="O305" s="20"/>
      <c r="P305" s="20"/>
      <c r="Q305" s="21"/>
      <c r="R305" s="21"/>
      <c r="S305" s="21"/>
      <c r="T305" s="21"/>
    </row>
    <row r="306" spans="1:20" s="4" customFormat="1" ht="15" customHeight="1">
      <c r="A306" s="18"/>
      <c r="D306" s="145"/>
      <c r="E306" s="78"/>
      <c r="F306" s="20"/>
      <c r="G306" s="20"/>
      <c r="H306" s="20"/>
      <c r="I306" s="21"/>
      <c r="J306" s="21"/>
      <c r="K306" s="21"/>
      <c r="L306" s="21"/>
      <c r="M306" s="21"/>
      <c r="N306" s="20"/>
      <c r="O306" s="20"/>
      <c r="P306" s="20"/>
      <c r="Q306" s="21"/>
      <c r="R306" s="21"/>
      <c r="S306" s="21"/>
      <c r="T306" s="21"/>
    </row>
    <row r="307" spans="1:20" s="4" customFormat="1" ht="15" customHeight="1">
      <c r="A307" s="18"/>
      <c r="D307" s="145"/>
      <c r="E307" s="78"/>
      <c r="F307" s="20"/>
      <c r="G307" s="20"/>
      <c r="H307" s="20"/>
      <c r="I307" s="21"/>
      <c r="J307" s="21"/>
      <c r="K307" s="21"/>
      <c r="L307" s="21"/>
      <c r="M307" s="21"/>
      <c r="N307" s="20"/>
      <c r="O307" s="20"/>
      <c r="P307" s="20"/>
      <c r="Q307" s="21"/>
      <c r="R307" s="21"/>
      <c r="S307" s="21"/>
      <c r="T307" s="21"/>
    </row>
    <row r="308" spans="1:20" s="4" customFormat="1" ht="15" customHeight="1">
      <c r="A308" s="18"/>
      <c r="D308" s="145"/>
      <c r="E308" s="78"/>
      <c r="F308" s="20"/>
      <c r="G308" s="20"/>
      <c r="H308" s="20"/>
      <c r="I308" s="21"/>
      <c r="J308" s="21"/>
      <c r="K308" s="21"/>
      <c r="L308" s="21"/>
      <c r="M308" s="21"/>
      <c r="N308" s="20"/>
      <c r="O308" s="20"/>
      <c r="P308" s="20"/>
      <c r="Q308" s="21"/>
      <c r="R308" s="21"/>
      <c r="S308" s="21"/>
      <c r="T308" s="21"/>
    </row>
    <row r="309" spans="1:20" s="4" customFormat="1" ht="15" customHeight="1">
      <c r="A309" s="18"/>
      <c r="D309" s="145"/>
      <c r="E309" s="78"/>
      <c r="F309" s="20"/>
      <c r="G309" s="20"/>
      <c r="H309" s="20"/>
      <c r="I309" s="21"/>
      <c r="J309" s="21"/>
      <c r="K309" s="21"/>
      <c r="L309" s="21"/>
      <c r="M309" s="21"/>
      <c r="N309" s="20"/>
      <c r="O309" s="20"/>
      <c r="P309" s="20"/>
      <c r="Q309" s="21"/>
      <c r="R309" s="21"/>
      <c r="S309" s="21"/>
      <c r="T309" s="21"/>
    </row>
    <row r="310" spans="1:20" s="4" customFormat="1" ht="15" customHeight="1">
      <c r="A310" s="18"/>
      <c r="D310" s="145"/>
      <c r="E310" s="78"/>
      <c r="F310" s="20"/>
      <c r="G310" s="20"/>
      <c r="H310" s="20"/>
      <c r="I310" s="21"/>
      <c r="J310" s="21"/>
      <c r="K310" s="21"/>
      <c r="L310" s="21"/>
      <c r="M310" s="21"/>
      <c r="N310" s="20"/>
      <c r="O310" s="20"/>
      <c r="P310" s="20"/>
      <c r="Q310" s="21"/>
      <c r="R310" s="21"/>
      <c r="S310" s="21"/>
      <c r="T310" s="21"/>
    </row>
    <row r="311" spans="1:20" s="4" customFormat="1" ht="15" customHeight="1">
      <c r="A311" s="18"/>
      <c r="D311" s="145"/>
      <c r="E311" s="78"/>
      <c r="F311" s="20"/>
      <c r="G311" s="20"/>
      <c r="H311" s="20"/>
      <c r="I311" s="21"/>
      <c r="J311" s="21"/>
      <c r="K311" s="21"/>
      <c r="L311" s="21"/>
      <c r="M311" s="21"/>
      <c r="N311" s="20"/>
      <c r="O311" s="20"/>
      <c r="P311" s="20"/>
      <c r="Q311" s="21"/>
      <c r="R311" s="21"/>
      <c r="S311" s="21"/>
      <c r="T311" s="21"/>
    </row>
    <row r="312" spans="1:20" s="4" customFormat="1" ht="15" customHeight="1">
      <c r="A312" s="18"/>
      <c r="D312" s="145"/>
      <c r="E312" s="78"/>
      <c r="F312" s="20"/>
      <c r="G312" s="20"/>
      <c r="H312" s="20"/>
      <c r="I312" s="21"/>
      <c r="J312" s="21"/>
      <c r="K312" s="21"/>
      <c r="L312" s="21"/>
      <c r="M312" s="21"/>
      <c r="N312" s="20"/>
      <c r="O312" s="20"/>
      <c r="P312" s="20"/>
      <c r="Q312" s="21"/>
      <c r="R312" s="21"/>
      <c r="S312" s="21"/>
      <c r="T312" s="21"/>
    </row>
    <row r="313" spans="1:20" s="4" customFormat="1" ht="15" customHeight="1">
      <c r="A313" s="18"/>
      <c r="D313" s="145"/>
      <c r="E313" s="78"/>
      <c r="F313" s="20"/>
      <c r="G313" s="20"/>
      <c r="H313" s="20"/>
      <c r="I313" s="21"/>
      <c r="J313" s="21"/>
      <c r="K313" s="21"/>
      <c r="L313" s="21"/>
      <c r="M313" s="21"/>
      <c r="N313" s="20"/>
      <c r="O313" s="20"/>
      <c r="P313" s="20"/>
      <c r="Q313" s="21"/>
      <c r="R313" s="21"/>
      <c r="S313" s="21"/>
      <c r="T313" s="21"/>
    </row>
    <row r="314" spans="1:20" s="4" customFormat="1" ht="15" customHeight="1">
      <c r="A314" s="18"/>
      <c r="D314" s="145"/>
      <c r="E314" s="78"/>
      <c r="F314" s="20"/>
      <c r="G314" s="20"/>
      <c r="H314" s="20"/>
      <c r="I314" s="21"/>
      <c r="J314" s="21"/>
      <c r="K314" s="21"/>
      <c r="L314" s="21"/>
      <c r="M314" s="21"/>
      <c r="N314" s="20"/>
      <c r="O314" s="20"/>
      <c r="P314" s="20"/>
      <c r="Q314" s="21"/>
      <c r="R314" s="21"/>
      <c r="S314" s="21"/>
      <c r="T314" s="21"/>
    </row>
    <row r="315" spans="1:20" s="4" customFormat="1" ht="15" customHeight="1">
      <c r="A315" s="18"/>
      <c r="D315" s="145"/>
      <c r="E315" s="78"/>
      <c r="F315" s="20"/>
      <c r="G315" s="20"/>
      <c r="H315" s="20"/>
      <c r="I315" s="21"/>
      <c r="J315" s="21"/>
      <c r="K315" s="21"/>
      <c r="L315" s="21"/>
      <c r="M315" s="21"/>
      <c r="N315" s="20"/>
      <c r="O315" s="20"/>
      <c r="P315" s="20"/>
      <c r="Q315" s="21"/>
      <c r="R315" s="21"/>
      <c r="S315" s="21"/>
      <c r="T315" s="21"/>
    </row>
    <row r="316" spans="1:20" s="4" customFormat="1" ht="15" customHeight="1">
      <c r="A316" s="18"/>
      <c r="D316" s="145"/>
      <c r="E316" s="78"/>
      <c r="F316" s="20"/>
      <c r="G316" s="20"/>
      <c r="H316" s="20"/>
      <c r="I316" s="21"/>
      <c r="J316" s="21"/>
      <c r="K316" s="21"/>
      <c r="L316" s="21"/>
      <c r="M316" s="21"/>
      <c r="N316" s="20"/>
      <c r="O316" s="20"/>
      <c r="P316" s="20"/>
      <c r="Q316" s="21"/>
      <c r="R316" s="21"/>
      <c r="S316" s="21"/>
      <c r="T316" s="21"/>
    </row>
    <row r="317" spans="1:20" s="4" customFormat="1" ht="15" customHeight="1">
      <c r="A317" s="18"/>
      <c r="D317" s="145"/>
      <c r="E317" s="78"/>
      <c r="F317" s="20"/>
      <c r="G317" s="20"/>
      <c r="H317" s="20"/>
      <c r="I317" s="21"/>
      <c r="J317" s="21"/>
      <c r="K317" s="21"/>
      <c r="L317" s="21"/>
      <c r="M317" s="21"/>
      <c r="N317" s="20"/>
      <c r="O317" s="20"/>
      <c r="P317" s="20"/>
      <c r="Q317" s="21"/>
      <c r="R317" s="21"/>
      <c r="S317" s="21"/>
      <c r="T317" s="21"/>
    </row>
    <row r="318" spans="1:20" s="4" customFormat="1" ht="15" customHeight="1">
      <c r="A318" s="18"/>
      <c r="D318" s="145"/>
      <c r="E318" s="78"/>
      <c r="F318" s="20"/>
      <c r="G318" s="20"/>
      <c r="H318" s="20"/>
      <c r="I318" s="21"/>
      <c r="J318" s="21"/>
      <c r="K318" s="21"/>
      <c r="L318" s="21"/>
      <c r="M318" s="21"/>
      <c r="N318" s="20"/>
      <c r="O318" s="20"/>
      <c r="P318" s="20"/>
      <c r="Q318" s="21"/>
      <c r="R318" s="21"/>
      <c r="S318" s="21"/>
      <c r="T318" s="21"/>
    </row>
    <row r="319" spans="1:20" s="4" customFormat="1" ht="15" customHeight="1">
      <c r="A319" s="18"/>
      <c r="D319" s="145"/>
      <c r="E319" s="78"/>
      <c r="F319" s="20"/>
      <c r="G319" s="20"/>
      <c r="H319" s="20"/>
      <c r="I319" s="21"/>
      <c r="J319" s="21"/>
      <c r="K319" s="21"/>
      <c r="L319" s="21"/>
      <c r="M319" s="21"/>
      <c r="N319" s="20"/>
      <c r="O319" s="20"/>
      <c r="P319" s="20"/>
      <c r="Q319" s="21"/>
      <c r="R319" s="21"/>
      <c r="S319" s="21"/>
      <c r="T319" s="21"/>
    </row>
    <row r="320" spans="1:20" s="4" customFormat="1" ht="15" customHeight="1">
      <c r="A320" s="18"/>
      <c r="D320" s="145"/>
      <c r="E320" s="78"/>
      <c r="F320" s="20"/>
      <c r="G320" s="20"/>
      <c r="H320" s="20"/>
      <c r="I320" s="21"/>
      <c r="J320" s="21"/>
      <c r="K320" s="21"/>
      <c r="L320" s="21"/>
      <c r="M320" s="21"/>
      <c r="N320" s="20"/>
      <c r="O320" s="20"/>
      <c r="P320" s="20"/>
      <c r="Q320" s="21"/>
      <c r="R320" s="21"/>
      <c r="S320" s="21"/>
      <c r="T320" s="21"/>
    </row>
    <row r="321" spans="1:20" s="4" customFormat="1" ht="15" customHeight="1">
      <c r="A321" s="18"/>
      <c r="D321" s="145"/>
      <c r="E321" s="78"/>
      <c r="F321" s="20"/>
      <c r="G321" s="20"/>
      <c r="H321" s="20"/>
      <c r="I321" s="21"/>
      <c r="J321" s="21"/>
      <c r="K321" s="21"/>
      <c r="L321" s="21"/>
      <c r="M321" s="21"/>
      <c r="N321" s="20"/>
      <c r="O321" s="20"/>
      <c r="P321" s="20"/>
      <c r="Q321" s="21"/>
      <c r="R321" s="21"/>
      <c r="S321" s="21"/>
      <c r="T321" s="21"/>
    </row>
    <row r="322" spans="1:20" s="4" customFormat="1" ht="15" customHeight="1">
      <c r="A322" s="18"/>
      <c r="D322" s="145"/>
      <c r="E322" s="78"/>
      <c r="F322" s="20"/>
      <c r="G322" s="20"/>
      <c r="H322" s="20"/>
      <c r="I322" s="21"/>
      <c r="J322" s="21"/>
      <c r="K322" s="21"/>
      <c r="L322" s="21"/>
      <c r="M322" s="21"/>
      <c r="N322" s="20"/>
      <c r="O322" s="20"/>
      <c r="P322" s="20"/>
      <c r="Q322" s="21"/>
      <c r="R322" s="21"/>
      <c r="S322" s="21"/>
      <c r="T322" s="21"/>
    </row>
    <row r="323" spans="1:20" s="4" customFormat="1" ht="15" customHeight="1">
      <c r="A323" s="18"/>
      <c r="D323" s="145"/>
      <c r="E323" s="78"/>
      <c r="F323" s="20"/>
      <c r="G323" s="20"/>
      <c r="H323" s="20"/>
      <c r="I323" s="21"/>
      <c r="J323" s="21"/>
      <c r="K323" s="21"/>
      <c r="L323" s="21"/>
      <c r="M323" s="21"/>
      <c r="N323" s="20"/>
      <c r="O323" s="20"/>
      <c r="P323" s="20"/>
      <c r="Q323" s="21"/>
      <c r="R323" s="21"/>
      <c r="S323" s="21"/>
      <c r="T323" s="21"/>
    </row>
    <row r="324" spans="1:20" s="4" customFormat="1" ht="15" customHeight="1">
      <c r="A324" s="18"/>
      <c r="D324" s="145"/>
      <c r="E324" s="78"/>
      <c r="F324" s="20"/>
      <c r="G324" s="20"/>
      <c r="H324" s="20"/>
      <c r="I324" s="21"/>
      <c r="J324" s="21"/>
      <c r="K324" s="21"/>
      <c r="L324" s="21"/>
      <c r="M324" s="21"/>
      <c r="N324" s="20"/>
      <c r="O324" s="20"/>
      <c r="P324" s="20"/>
      <c r="Q324" s="21"/>
      <c r="R324" s="21"/>
      <c r="S324" s="21"/>
      <c r="T324" s="21"/>
    </row>
    <row r="325" spans="1:20" s="4" customFormat="1" ht="15" customHeight="1">
      <c r="A325" s="18"/>
      <c r="D325" s="145"/>
      <c r="E325" s="78"/>
      <c r="F325" s="20"/>
      <c r="G325" s="20"/>
      <c r="H325" s="20"/>
      <c r="I325" s="21"/>
      <c r="J325" s="21"/>
      <c r="K325" s="21"/>
      <c r="L325" s="21"/>
      <c r="M325" s="21"/>
      <c r="N325" s="20"/>
      <c r="O325" s="20"/>
      <c r="P325" s="20"/>
      <c r="Q325" s="21"/>
      <c r="R325" s="21"/>
      <c r="S325" s="21"/>
      <c r="T325" s="21"/>
    </row>
    <row r="326" spans="1:20" s="4" customFormat="1" ht="15" customHeight="1">
      <c r="A326" s="18"/>
      <c r="D326" s="145"/>
      <c r="E326" s="78"/>
      <c r="F326" s="20"/>
      <c r="G326" s="20"/>
      <c r="H326" s="20"/>
      <c r="I326" s="21"/>
      <c r="J326" s="21"/>
      <c r="K326" s="21"/>
      <c r="L326" s="21"/>
      <c r="M326" s="21"/>
      <c r="N326" s="20"/>
      <c r="O326" s="20"/>
      <c r="P326" s="20"/>
      <c r="Q326" s="21"/>
      <c r="R326" s="21"/>
      <c r="S326" s="21"/>
      <c r="T326" s="21"/>
    </row>
    <row r="327" spans="1:20" s="4" customFormat="1" ht="15" customHeight="1">
      <c r="A327" s="18"/>
      <c r="D327" s="145"/>
      <c r="E327" s="78"/>
      <c r="F327" s="20"/>
      <c r="G327" s="20"/>
      <c r="H327" s="20"/>
      <c r="I327" s="21"/>
      <c r="J327" s="21"/>
      <c r="K327" s="21"/>
      <c r="L327" s="21"/>
      <c r="M327" s="21"/>
      <c r="N327" s="20"/>
      <c r="O327" s="20"/>
      <c r="P327" s="20"/>
      <c r="Q327" s="21"/>
      <c r="R327" s="21"/>
      <c r="S327" s="21"/>
      <c r="T327" s="21"/>
    </row>
    <row r="328" spans="1:20" s="4" customFormat="1" ht="15" customHeight="1">
      <c r="A328" s="18"/>
      <c r="D328" s="145"/>
      <c r="E328" s="78"/>
      <c r="F328" s="20"/>
      <c r="G328" s="20"/>
      <c r="H328" s="20"/>
      <c r="I328" s="21"/>
      <c r="J328" s="21"/>
      <c r="K328" s="21"/>
      <c r="L328" s="21"/>
      <c r="M328" s="21"/>
      <c r="N328" s="20"/>
      <c r="O328" s="20"/>
      <c r="P328" s="20"/>
      <c r="Q328" s="21"/>
      <c r="R328" s="21"/>
      <c r="S328" s="21"/>
      <c r="T328" s="21"/>
    </row>
    <row r="329" spans="1:20" s="4" customFormat="1" ht="15" customHeight="1">
      <c r="A329" s="18"/>
      <c r="D329" s="145"/>
      <c r="E329" s="78"/>
      <c r="F329" s="20"/>
      <c r="G329" s="20"/>
      <c r="H329" s="20"/>
      <c r="I329" s="21"/>
      <c r="J329" s="21"/>
      <c r="K329" s="21"/>
      <c r="L329" s="21"/>
      <c r="M329" s="21"/>
      <c r="N329" s="20"/>
      <c r="O329" s="20"/>
      <c r="P329" s="20"/>
      <c r="Q329" s="21"/>
      <c r="R329" s="21"/>
      <c r="S329" s="21"/>
      <c r="T329" s="21"/>
    </row>
    <row r="330" spans="1:20" s="4" customFormat="1" ht="15" customHeight="1">
      <c r="A330" s="18"/>
      <c r="D330" s="145"/>
      <c r="E330" s="78"/>
      <c r="F330" s="20"/>
      <c r="G330" s="20"/>
      <c r="H330" s="20"/>
      <c r="I330" s="21"/>
      <c r="J330" s="21"/>
      <c r="K330" s="21"/>
      <c r="L330" s="21"/>
      <c r="M330" s="21"/>
      <c r="N330" s="20"/>
      <c r="O330" s="20"/>
      <c r="P330" s="20"/>
      <c r="Q330" s="21"/>
      <c r="R330" s="21"/>
      <c r="S330" s="21"/>
      <c r="T330" s="21"/>
    </row>
    <row r="331" spans="1:20" s="4" customFormat="1" ht="15" customHeight="1">
      <c r="A331" s="18"/>
      <c r="D331" s="145"/>
      <c r="E331" s="78"/>
      <c r="F331" s="20"/>
      <c r="G331" s="20"/>
      <c r="H331" s="20"/>
      <c r="I331" s="21"/>
      <c r="J331" s="21"/>
      <c r="K331" s="21"/>
      <c r="L331" s="21"/>
      <c r="M331" s="21"/>
      <c r="N331" s="20"/>
      <c r="O331" s="20"/>
      <c r="P331" s="20"/>
      <c r="Q331" s="21"/>
      <c r="R331" s="21"/>
      <c r="S331" s="21"/>
      <c r="T331" s="21"/>
    </row>
    <row r="332" spans="1:20" s="4" customFormat="1" ht="15" customHeight="1">
      <c r="A332" s="18"/>
      <c r="D332" s="145"/>
      <c r="E332" s="78"/>
      <c r="F332" s="20"/>
      <c r="G332" s="20"/>
      <c r="H332" s="20"/>
      <c r="I332" s="21"/>
      <c r="J332" s="21"/>
      <c r="K332" s="21"/>
      <c r="L332" s="21"/>
      <c r="M332" s="21"/>
      <c r="N332" s="20"/>
      <c r="O332" s="20"/>
      <c r="P332" s="20"/>
      <c r="Q332" s="21"/>
      <c r="R332" s="21"/>
      <c r="S332" s="21"/>
      <c r="T332" s="21"/>
    </row>
    <row r="333" spans="1:20" s="4" customFormat="1" ht="15" customHeight="1">
      <c r="A333" s="18"/>
      <c r="D333" s="145"/>
      <c r="E333" s="78"/>
      <c r="F333" s="20"/>
      <c r="G333" s="20"/>
      <c r="H333" s="20"/>
      <c r="I333" s="21"/>
      <c r="J333" s="21"/>
      <c r="K333" s="21"/>
      <c r="L333" s="21"/>
      <c r="M333" s="21"/>
      <c r="N333" s="20"/>
      <c r="O333" s="20"/>
      <c r="P333" s="20"/>
      <c r="Q333" s="21"/>
      <c r="R333" s="21"/>
      <c r="S333" s="21"/>
      <c r="T333" s="21"/>
    </row>
    <row r="334" spans="1:20" s="4" customFormat="1" ht="15" customHeight="1">
      <c r="A334" s="18"/>
      <c r="D334" s="145"/>
      <c r="E334" s="78"/>
      <c r="F334" s="20"/>
      <c r="G334" s="20"/>
      <c r="H334" s="20"/>
      <c r="I334" s="21"/>
      <c r="J334" s="21"/>
      <c r="K334" s="21"/>
      <c r="L334" s="21"/>
      <c r="M334" s="21"/>
      <c r="N334" s="20"/>
      <c r="O334" s="20"/>
      <c r="P334" s="20"/>
      <c r="Q334" s="21"/>
      <c r="R334" s="21"/>
      <c r="S334" s="21"/>
      <c r="T334" s="21"/>
    </row>
    <row r="335" spans="1:20" s="4" customFormat="1" ht="15" customHeight="1">
      <c r="A335" s="18"/>
      <c r="D335" s="145"/>
      <c r="E335" s="78"/>
      <c r="F335" s="20"/>
      <c r="G335" s="20"/>
      <c r="H335" s="20"/>
      <c r="I335" s="21"/>
      <c r="J335" s="21"/>
      <c r="K335" s="21"/>
      <c r="L335" s="21"/>
      <c r="M335" s="21"/>
      <c r="N335" s="20"/>
      <c r="O335" s="20"/>
      <c r="P335" s="20"/>
      <c r="Q335" s="21"/>
      <c r="R335" s="21"/>
      <c r="S335" s="21"/>
      <c r="T335" s="21"/>
    </row>
    <row r="336" spans="1:20" s="4" customFormat="1" ht="15" customHeight="1">
      <c r="A336" s="18"/>
      <c r="D336" s="145"/>
      <c r="E336" s="78"/>
      <c r="F336" s="20"/>
      <c r="G336" s="20"/>
      <c r="H336" s="20"/>
      <c r="I336" s="21"/>
      <c r="J336" s="21"/>
      <c r="K336" s="21"/>
      <c r="L336" s="21"/>
      <c r="M336" s="21"/>
      <c r="N336" s="20"/>
      <c r="O336" s="20"/>
      <c r="P336" s="20"/>
      <c r="Q336" s="21"/>
      <c r="R336" s="21"/>
      <c r="S336" s="21"/>
      <c r="T336" s="21"/>
    </row>
    <row r="337" spans="1:20" s="4" customFormat="1" ht="15" customHeight="1">
      <c r="A337" s="18"/>
      <c r="D337" s="145"/>
      <c r="E337" s="78"/>
      <c r="F337" s="20"/>
      <c r="G337" s="20"/>
      <c r="H337" s="20"/>
      <c r="I337" s="21"/>
      <c r="J337" s="21"/>
      <c r="K337" s="21"/>
      <c r="L337" s="21"/>
      <c r="M337" s="21"/>
      <c r="N337" s="20"/>
      <c r="O337" s="20"/>
      <c r="P337" s="20"/>
      <c r="Q337" s="21"/>
      <c r="R337" s="21"/>
      <c r="S337" s="21"/>
      <c r="T337" s="21"/>
    </row>
    <row r="338" spans="1:20" s="4" customFormat="1" ht="15" customHeight="1">
      <c r="A338" s="18"/>
      <c r="D338" s="145"/>
      <c r="E338" s="78"/>
      <c r="F338" s="20"/>
      <c r="G338" s="20"/>
      <c r="H338" s="20"/>
      <c r="I338" s="21"/>
      <c r="J338" s="21"/>
      <c r="K338" s="21"/>
      <c r="L338" s="21"/>
      <c r="M338" s="21"/>
      <c r="N338" s="20"/>
      <c r="O338" s="20"/>
      <c r="P338" s="20"/>
      <c r="Q338" s="21"/>
      <c r="R338" s="21"/>
      <c r="S338" s="21"/>
      <c r="T338" s="21"/>
    </row>
    <row r="339" spans="1:20" s="4" customFormat="1" ht="15" customHeight="1">
      <c r="A339" s="18"/>
      <c r="D339" s="145"/>
      <c r="E339" s="78"/>
      <c r="F339" s="20"/>
      <c r="G339" s="20"/>
      <c r="H339" s="20"/>
      <c r="I339" s="21"/>
      <c r="J339" s="21"/>
      <c r="K339" s="21"/>
      <c r="L339" s="21"/>
      <c r="M339" s="21"/>
      <c r="N339" s="20"/>
      <c r="O339" s="20"/>
      <c r="P339" s="20"/>
      <c r="Q339" s="21"/>
      <c r="R339" s="21"/>
      <c r="S339" s="21"/>
      <c r="T339" s="21"/>
    </row>
    <row r="340" spans="1:20" s="4" customFormat="1" ht="15" customHeight="1">
      <c r="A340" s="18"/>
      <c r="D340" s="145"/>
      <c r="E340" s="78"/>
      <c r="F340" s="20"/>
      <c r="G340" s="20"/>
      <c r="H340" s="20"/>
      <c r="I340" s="21"/>
      <c r="J340" s="21"/>
      <c r="K340" s="21"/>
      <c r="L340" s="21"/>
      <c r="M340" s="21"/>
      <c r="N340" s="20"/>
      <c r="O340" s="20"/>
      <c r="P340" s="20"/>
      <c r="Q340" s="21"/>
      <c r="R340" s="21"/>
      <c r="S340" s="21"/>
      <c r="T340" s="21"/>
    </row>
    <row r="341" spans="1:20" s="4" customFormat="1" ht="15" customHeight="1">
      <c r="A341" s="18"/>
      <c r="D341" s="145"/>
      <c r="E341" s="78"/>
      <c r="F341" s="20"/>
      <c r="G341" s="20"/>
      <c r="H341" s="20"/>
      <c r="I341" s="21"/>
      <c r="J341" s="21"/>
      <c r="K341" s="21"/>
      <c r="L341" s="21"/>
      <c r="M341" s="21"/>
      <c r="N341" s="20"/>
      <c r="O341" s="20"/>
      <c r="P341" s="20"/>
      <c r="Q341" s="21"/>
      <c r="R341" s="21"/>
      <c r="S341" s="21"/>
      <c r="T341" s="21"/>
    </row>
    <row r="342" spans="1:20" s="4" customFormat="1" ht="15" customHeight="1">
      <c r="A342" s="18"/>
      <c r="D342" s="145"/>
      <c r="E342" s="78"/>
      <c r="F342" s="20"/>
      <c r="G342" s="20"/>
      <c r="H342" s="20"/>
      <c r="I342" s="21"/>
      <c r="J342" s="21"/>
      <c r="K342" s="21"/>
      <c r="L342" s="21"/>
      <c r="M342" s="21"/>
      <c r="N342" s="20"/>
      <c r="O342" s="20"/>
      <c r="P342" s="20"/>
      <c r="Q342" s="21"/>
      <c r="R342" s="21"/>
      <c r="S342" s="21"/>
      <c r="T342" s="21"/>
    </row>
    <row r="343" spans="1:20" s="4" customFormat="1" ht="15" customHeight="1">
      <c r="A343" s="18"/>
      <c r="D343" s="145"/>
      <c r="E343" s="78"/>
      <c r="F343" s="20"/>
      <c r="G343" s="20"/>
      <c r="H343" s="20"/>
      <c r="I343" s="21"/>
      <c r="J343" s="21"/>
      <c r="K343" s="21"/>
      <c r="L343" s="21"/>
      <c r="M343" s="21"/>
      <c r="N343" s="20"/>
      <c r="O343" s="20"/>
      <c r="P343" s="20"/>
      <c r="Q343" s="21"/>
      <c r="R343" s="21"/>
      <c r="S343" s="21"/>
      <c r="T343" s="21"/>
    </row>
    <row r="344" spans="1:20" s="4" customFormat="1" ht="15" customHeight="1">
      <c r="A344" s="18"/>
      <c r="D344" s="145"/>
      <c r="E344" s="78"/>
      <c r="F344" s="20"/>
      <c r="G344" s="20"/>
      <c r="H344" s="20"/>
      <c r="I344" s="21"/>
      <c r="J344" s="21"/>
      <c r="K344" s="21"/>
      <c r="L344" s="21"/>
      <c r="M344" s="21"/>
      <c r="N344" s="20"/>
      <c r="O344" s="20"/>
      <c r="P344" s="20"/>
      <c r="Q344" s="21"/>
      <c r="R344" s="21"/>
      <c r="S344" s="21"/>
      <c r="T344" s="21"/>
    </row>
    <row r="345" spans="1:20" s="4" customFormat="1" ht="15" customHeight="1">
      <c r="A345" s="18"/>
      <c r="D345" s="145"/>
      <c r="E345" s="78"/>
      <c r="F345" s="20"/>
      <c r="G345" s="20"/>
      <c r="H345" s="20"/>
      <c r="I345" s="21"/>
      <c r="J345" s="21"/>
      <c r="K345" s="21"/>
      <c r="L345" s="21"/>
      <c r="M345" s="21"/>
      <c r="N345" s="20"/>
      <c r="O345" s="20"/>
      <c r="P345" s="20"/>
      <c r="Q345" s="21"/>
      <c r="R345" s="21"/>
      <c r="S345" s="21"/>
      <c r="T345" s="21"/>
    </row>
    <row r="346" spans="1:20" s="4" customFormat="1" ht="15" customHeight="1">
      <c r="A346" s="18"/>
      <c r="D346" s="145"/>
      <c r="E346" s="78"/>
      <c r="F346" s="20"/>
      <c r="G346" s="20"/>
      <c r="H346" s="20"/>
      <c r="I346" s="21"/>
      <c r="J346" s="21"/>
      <c r="K346" s="21"/>
      <c r="L346" s="21"/>
      <c r="M346" s="21"/>
      <c r="N346" s="20"/>
      <c r="O346" s="20"/>
      <c r="P346" s="20"/>
      <c r="Q346" s="21"/>
      <c r="R346" s="21"/>
      <c r="S346" s="21"/>
      <c r="T346" s="21"/>
    </row>
    <row r="347" spans="1:20" s="4" customFormat="1" ht="15" customHeight="1">
      <c r="A347" s="18"/>
      <c r="D347" s="145"/>
      <c r="E347" s="78"/>
      <c r="F347" s="20"/>
      <c r="G347" s="20"/>
      <c r="H347" s="20"/>
      <c r="I347" s="21"/>
      <c r="J347" s="21"/>
      <c r="K347" s="21"/>
      <c r="L347" s="21"/>
      <c r="M347" s="21"/>
      <c r="N347" s="20"/>
      <c r="O347" s="20"/>
      <c r="P347" s="20"/>
      <c r="Q347" s="21"/>
      <c r="R347" s="21"/>
      <c r="S347" s="21"/>
      <c r="T347" s="21"/>
    </row>
    <row r="348" spans="1:20" s="4" customFormat="1" ht="15" customHeight="1">
      <c r="A348" s="18"/>
      <c r="D348" s="145"/>
      <c r="E348" s="78"/>
      <c r="F348" s="20"/>
      <c r="G348" s="20"/>
      <c r="H348" s="20"/>
      <c r="I348" s="21"/>
      <c r="J348" s="21"/>
      <c r="K348" s="21"/>
      <c r="L348" s="21"/>
      <c r="M348" s="21"/>
      <c r="N348" s="20"/>
      <c r="O348" s="20"/>
      <c r="P348" s="20"/>
      <c r="Q348" s="21"/>
      <c r="R348" s="21"/>
      <c r="S348" s="21"/>
      <c r="T348" s="21"/>
    </row>
    <row r="349" spans="1:20" s="4" customFormat="1" ht="15" customHeight="1">
      <c r="A349" s="18"/>
      <c r="D349" s="145"/>
      <c r="E349" s="78"/>
      <c r="F349" s="20"/>
      <c r="G349" s="20"/>
      <c r="H349" s="20"/>
      <c r="I349" s="21"/>
      <c r="J349" s="21"/>
      <c r="K349" s="21"/>
      <c r="L349" s="21"/>
      <c r="M349" s="21"/>
      <c r="N349" s="20"/>
      <c r="O349" s="20"/>
      <c r="P349" s="20"/>
      <c r="Q349" s="21"/>
      <c r="R349" s="21"/>
      <c r="S349" s="21"/>
      <c r="T349" s="21"/>
    </row>
    <row r="350" spans="1:20" s="4" customFormat="1" ht="15" customHeight="1">
      <c r="A350" s="18"/>
      <c r="D350" s="145"/>
      <c r="E350" s="78"/>
      <c r="F350" s="20"/>
      <c r="G350" s="20"/>
      <c r="H350" s="20"/>
      <c r="I350" s="21"/>
      <c r="J350" s="21"/>
      <c r="K350" s="21"/>
      <c r="L350" s="21"/>
      <c r="M350" s="21"/>
      <c r="N350" s="20"/>
      <c r="O350" s="20"/>
      <c r="P350" s="20"/>
      <c r="Q350" s="21"/>
      <c r="R350" s="21"/>
      <c r="S350" s="21"/>
      <c r="T350" s="21"/>
    </row>
    <row r="351" spans="1:20" s="4" customFormat="1" ht="15" customHeight="1">
      <c r="A351" s="18"/>
      <c r="D351" s="145"/>
      <c r="E351" s="78"/>
      <c r="F351" s="20"/>
      <c r="G351" s="20"/>
      <c r="H351" s="20"/>
      <c r="I351" s="21"/>
      <c r="J351" s="21"/>
      <c r="K351" s="21"/>
      <c r="L351" s="21"/>
      <c r="M351" s="21"/>
      <c r="N351" s="20"/>
      <c r="O351" s="20"/>
      <c r="P351" s="20"/>
      <c r="Q351" s="21"/>
      <c r="R351" s="21"/>
      <c r="S351" s="21"/>
      <c r="T351" s="21"/>
    </row>
    <row r="352" spans="1:20" s="4" customFormat="1" ht="15" customHeight="1">
      <c r="A352" s="18"/>
      <c r="D352" s="145"/>
      <c r="E352" s="78"/>
      <c r="F352" s="20"/>
      <c r="G352" s="20"/>
      <c r="H352" s="20"/>
      <c r="I352" s="21"/>
      <c r="J352" s="21"/>
      <c r="K352" s="21"/>
      <c r="L352" s="21"/>
      <c r="M352" s="21"/>
      <c r="N352" s="20"/>
      <c r="O352" s="20"/>
      <c r="P352" s="20"/>
      <c r="Q352" s="21"/>
      <c r="R352" s="21"/>
      <c r="S352" s="21"/>
      <c r="T352" s="21"/>
    </row>
    <row r="353" spans="1:20" s="4" customFormat="1" ht="15" customHeight="1">
      <c r="A353" s="18"/>
      <c r="D353" s="145"/>
      <c r="E353" s="78"/>
      <c r="F353" s="20"/>
      <c r="G353" s="20"/>
      <c r="H353" s="20"/>
      <c r="I353" s="21"/>
      <c r="J353" s="21"/>
      <c r="K353" s="21"/>
      <c r="L353" s="21"/>
      <c r="M353" s="21"/>
      <c r="N353" s="20"/>
      <c r="O353" s="20"/>
      <c r="P353" s="20"/>
      <c r="Q353" s="21"/>
      <c r="R353" s="21"/>
      <c r="S353" s="21"/>
      <c r="T353" s="21"/>
    </row>
    <row r="354" spans="1:20" s="4" customFormat="1" ht="15" customHeight="1">
      <c r="A354" s="18"/>
      <c r="D354" s="145"/>
      <c r="E354" s="78"/>
      <c r="F354" s="20"/>
      <c r="G354" s="20"/>
      <c r="H354" s="20"/>
      <c r="I354" s="21"/>
      <c r="J354" s="21"/>
      <c r="K354" s="21"/>
      <c r="L354" s="21"/>
      <c r="M354" s="21"/>
      <c r="N354" s="20"/>
      <c r="O354" s="20"/>
      <c r="P354" s="20"/>
      <c r="Q354" s="21"/>
      <c r="R354" s="21"/>
      <c r="S354" s="21"/>
      <c r="T354" s="21"/>
    </row>
    <row r="355" spans="1:20" s="4" customFormat="1" ht="15" customHeight="1">
      <c r="A355" s="18"/>
      <c r="D355" s="145"/>
      <c r="E355" s="78"/>
      <c r="F355" s="20"/>
      <c r="G355" s="20"/>
      <c r="H355" s="20"/>
      <c r="I355" s="21"/>
      <c r="J355" s="21"/>
      <c r="K355" s="21"/>
      <c r="L355" s="21"/>
      <c r="M355" s="21"/>
      <c r="N355" s="20"/>
      <c r="O355" s="20"/>
      <c r="P355" s="20"/>
      <c r="Q355" s="21"/>
      <c r="R355" s="21"/>
      <c r="S355" s="21"/>
      <c r="T355" s="21"/>
    </row>
    <row r="356" spans="1:20" s="4" customFormat="1" ht="15" customHeight="1">
      <c r="A356" s="18"/>
      <c r="D356" s="145"/>
      <c r="E356" s="78"/>
      <c r="F356" s="20"/>
      <c r="G356" s="20"/>
      <c r="H356" s="20"/>
      <c r="I356" s="21"/>
      <c r="J356" s="21"/>
      <c r="K356" s="21"/>
      <c r="L356" s="21"/>
      <c r="M356" s="21"/>
      <c r="N356" s="20"/>
      <c r="O356" s="20"/>
      <c r="P356" s="20"/>
      <c r="Q356" s="21"/>
      <c r="R356" s="21"/>
      <c r="S356" s="21"/>
      <c r="T356" s="21"/>
    </row>
    <row r="357" spans="1:20" s="4" customFormat="1" ht="15" customHeight="1">
      <c r="A357" s="18"/>
      <c r="D357" s="145"/>
      <c r="E357" s="78"/>
      <c r="F357" s="20"/>
      <c r="G357" s="20"/>
      <c r="H357" s="20"/>
      <c r="I357" s="21"/>
      <c r="J357" s="21"/>
      <c r="K357" s="21"/>
      <c r="L357" s="21"/>
      <c r="M357" s="21"/>
      <c r="N357" s="20"/>
      <c r="O357" s="20"/>
      <c r="P357" s="20"/>
      <c r="Q357" s="21"/>
      <c r="R357" s="21"/>
      <c r="S357" s="21"/>
      <c r="T357" s="21"/>
    </row>
    <row r="358" spans="1:20" s="4" customFormat="1" ht="15" customHeight="1">
      <c r="A358" s="18"/>
      <c r="D358" s="145"/>
      <c r="E358" s="78"/>
      <c r="F358" s="20"/>
      <c r="G358" s="20"/>
      <c r="H358" s="20"/>
      <c r="I358" s="21"/>
      <c r="J358" s="21"/>
      <c r="K358" s="21"/>
      <c r="L358" s="21"/>
      <c r="M358" s="21"/>
      <c r="N358" s="20"/>
      <c r="O358" s="20"/>
      <c r="P358" s="20"/>
      <c r="Q358" s="21"/>
      <c r="R358" s="21"/>
      <c r="S358" s="21"/>
      <c r="T358" s="21"/>
    </row>
    <row r="359" spans="1:20" s="4" customFormat="1" ht="15" customHeight="1">
      <c r="A359" s="18"/>
      <c r="D359" s="145"/>
      <c r="E359" s="78"/>
      <c r="F359" s="20"/>
      <c r="G359" s="20"/>
      <c r="H359" s="20"/>
      <c r="I359" s="21"/>
      <c r="J359" s="21"/>
      <c r="K359" s="21"/>
      <c r="L359" s="21"/>
      <c r="M359" s="21"/>
      <c r="N359" s="20"/>
      <c r="O359" s="20"/>
      <c r="P359" s="20"/>
      <c r="Q359" s="21"/>
      <c r="R359" s="21"/>
      <c r="S359" s="21"/>
      <c r="T359" s="21"/>
    </row>
    <row r="360" spans="1:20" s="4" customFormat="1" ht="15" customHeight="1">
      <c r="A360" s="18"/>
      <c r="D360" s="145"/>
      <c r="E360" s="78"/>
      <c r="F360" s="20"/>
      <c r="G360" s="20"/>
      <c r="H360" s="20"/>
      <c r="I360" s="21"/>
      <c r="J360" s="21"/>
      <c r="K360" s="21"/>
      <c r="L360" s="21"/>
      <c r="M360" s="21"/>
      <c r="N360" s="20"/>
      <c r="O360" s="20"/>
      <c r="P360" s="20"/>
      <c r="Q360" s="21"/>
      <c r="R360" s="21"/>
      <c r="S360" s="21"/>
      <c r="T360" s="21"/>
    </row>
    <row r="361" spans="1:20" s="4" customFormat="1" ht="15" customHeight="1">
      <c r="A361" s="18"/>
      <c r="D361" s="145"/>
      <c r="E361" s="78"/>
      <c r="F361" s="20"/>
      <c r="G361" s="20"/>
      <c r="H361" s="20"/>
      <c r="I361" s="21"/>
      <c r="J361" s="21"/>
      <c r="K361" s="21"/>
      <c r="L361" s="21"/>
      <c r="M361" s="21"/>
      <c r="N361" s="20"/>
      <c r="O361" s="20"/>
      <c r="P361" s="20"/>
      <c r="Q361" s="21"/>
      <c r="R361" s="21"/>
      <c r="S361" s="21"/>
      <c r="T361" s="21"/>
    </row>
    <row r="362" spans="1:20" s="4" customFormat="1" ht="15" customHeight="1">
      <c r="A362" s="18"/>
      <c r="D362" s="145"/>
      <c r="E362" s="78"/>
      <c r="F362" s="20"/>
      <c r="G362" s="20"/>
      <c r="H362" s="20"/>
      <c r="I362" s="21"/>
      <c r="J362" s="21"/>
      <c r="K362" s="21"/>
      <c r="L362" s="21"/>
      <c r="M362" s="21"/>
      <c r="N362" s="20"/>
      <c r="O362" s="20"/>
      <c r="P362" s="20"/>
      <c r="Q362" s="21"/>
      <c r="R362" s="21"/>
      <c r="S362" s="21"/>
      <c r="T362" s="21"/>
    </row>
    <row r="363" spans="1:20" s="4" customFormat="1" ht="15" customHeight="1">
      <c r="A363" s="18"/>
      <c r="D363" s="145"/>
      <c r="E363" s="78"/>
      <c r="F363" s="20"/>
      <c r="G363" s="20"/>
      <c r="H363" s="20"/>
      <c r="I363" s="21"/>
      <c r="J363" s="21"/>
      <c r="K363" s="21"/>
      <c r="L363" s="21"/>
      <c r="M363" s="21"/>
      <c r="N363" s="20"/>
      <c r="O363" s="20"/>
      <c r="P363" s="20"/>
      <c r="Q363" s="21"/>
      <c r="R363" s="21"/>
      <c r="S363" s="21"/>
      <c r="T363" s="21"/>
    </row>
    <row r="364" spans="1:20" s="4" customFormat="1" ht="15" customHeight="1">
      <c r="A364" s="18"/>
      <c r="D364" s="145"/>
      <c r="E364" s="78"/>
      <c r="F364" s="20"/>
      <c r="G364" s="20"/>
      <c r="H364" s="20"/>
      <c r="I364" s="21"/>
      <c r="J364" s="21"/>
      <c r="K364" s="21"/>
      <c r="L364" s="21"/>
      <c r="M364" s="21"/>
      <c r="N364" s="20"/>
      <c r="O364" s="20"/>
      <c r="P364" s="20"/>
      <c r="Q364" s="21"/>
      <c r="R364" s="21"/>
      <c r="S364" s="21"/>
      <c r="T364" s="21"/>
    </row>
    <row r="365" spans="1:20" s="4" customFormat="1" ht="15" customHeight="1">
      <c r="A365" s="18"/>
      <c r="D365" s="145"/>
      <c r="E365" s="78"/>
      <c r="F365" s="20"/>
      <c r="G365" s="20"/>
      <c r="H365" s="20"/>
      <c r="I365" s="21"/>
      <c r="J365" s="21"/>
      <c r="K365" s="21"/>
      <c r="L365" s="21"/>
      <c r="M365" s="21"/>
      <c r="N365" s="20"/>
      <c r="O365" s="20"/>
      <c r="P365" s="20"/>
      <c r="Q365" s="21"/>
      <c r="R365" s="21"/>
      <c r="S365" s="21"/>
      <c r="T365" s="21"/>
    </row>
    <row r="366" spans="1:20" s="4" customFormat="1" ht="15" customHeight="1">
      <c r="A366" s="18"/>
      <c r="D366" s="145"/>
      <c r="E366" s="78"/>
      <c r="F366" s="20"/>
      <c r="G366" s="20"/>
      <c r="H366" s="20"/>
      <c r="I366" s="21"/>
      <c r="J366" s="21"/>
      <c r="K366" s="21"/>
      <c r="L366" s="21"/>
      <c r="M366" s="21"/>
      <c r="N366" s="20"/>
      <c r="O366" s="20"/>
      <c r="P366" s="20"/>
      <c r="Q366" s="21"/>
      <c r="R366" s="21"/>
      <c r="S366" s="21"/>
      <c r="T366" s="21"/>
    </row>
    <row r="367" spans="1:20" s="4" customFormat="1" ht="15" customHeight="1">
      <c r="A367" s="18"/>
      <c r="D367" s="145"/>
      <c r="E367" s="78"/>
      <c r="F367" s="20"/>
      <c r="G367" s="20"/>
      <c r="H367" s="20"/>
      <c r="I367" s="21"/>
      <c r="J367" s="21"/>
      <c r="K367" s="21"/>
      <c r="L367" s="21"/>
      <c r="M367" s="21"/>
      <c r="N367" s="20"/>
      <c r="O367" s="20"/>
      <c r="P367" s="20"/>
      <c r="Q367" s="21"/>
      <c r="R367" s="21"/>
      <c r="S367" s="21"/>
      <c r="T367" s="21"/>
    </row>
    <row r="368" spans="1:20" s="4" customFormat="1" ht="15" customHeight="1">
      <c r="A368" s="18"/>
      <c r="D368" s="145"/>
      <c r="E368" s="78"/>
      <c r="F368" s="20"/>
      <c r="G368" s="20"/>
      <c r="H368" s="20"/>
      <c r="I368" s="21"/>
      <c r="J368" s="21"/>
      <c r="K368" s="21"/>
      <c r="L368" s="21"/>
      <c r="M368" s="21"/>
      <c r="N368" s="20"/>
      <c r="O368" s="20"/>
      <c r="P368" s="20"/>
      <c r="Q368" s="21"/>
      <c r="R368" s="21"/>
      <c r="S368" s="21"/>
      <c r="T368" s="21"/>
    </row>
    <row r="369" spans="1:20" s="4" customFormat="1" ht="15" customHeight="1">
      <c r="A369" s="18"/>
      <c r="D369" s="145"/>
      <c r="E369" s="78"/>
      <c r="F369" s="20"/>
      <c r="G369" s="20"/>
      <c r="H369" s="20"/>
      <c r="I369" s="21"/>
      <c r="J369" s="21"/>
      <c r="K369" s="21"/>
      <c r="L369" s="21"/>
      <c r="M369" s="21"/>
      <c r="N369" s="20"/>
      <c r="O369" s="20"/>
      <c r="P369" s="20"/>
      <c r="Q369" s="21"/>
      <c r="R369" s="21"/>
      <c r="S369" s="21"/>
      <c r="T369" s="21"/>
    </row>
    <row r="370" spans="1:20" s="4" customFormat="1" ht="15" customHeight="1">
      <c r="A370" s="18"/>
      <c r="D370" s="145"/>
      <c r="E370" s="78"/>
      <c r="F370" s="20"/>
      <c r="G370" s="20"/>
      <c r="H370" s="20"/>
      <c r="I370" s="21"/>
      <c r="J370" s="21"/>
      <c r="K370" s="21"/>
      <c r="L370" s="21"/>
      <c r="M370" s="21"/>
      <c r="N370" s="20"/>
      <c r="O370" s="20"/>
      <c r="P370" s="20"/>
      <c r="Q370" s="21"/>
      <c r="R370" s="21"/>
      <c r="S370" s="21"/>
      <c r="T370" s="21"/>
    </row>
    <row r="371" spans="1:20" s="4" customFormat="1" ht="15" customHeight="1">
      <c r="A371" s="18"/>
      <c r="D371" s="145"/>
      <c r="E371" s="78"/>
      <c r="F371" s="20"/>
      <c r="G371" s="20"/>
      <c r="H371" s="20"/>
      <c r="I371" s="21"/>
      <c r="J371" s="21"/>
      <c r="K371" s="21"/>
      <c r="L371" s="21"/>
      <c r="M371" s="21"/>
      <c r="N371" s="20"/>
      <c r="O371" s="20"/>
      <c r="P371" s="20"/>
      <c r="Q371" s="21"/>
      <c r="R371" s="21"/>
      <c r="S371" s="21"/>
      <c r="T371" s="21"/>
    </row>
    <row r="372" spans="1:20" s="4" customFormat="1" ht="15" customHeight="1">
      <c r="A372" s="18"/>
      <c r="D372" s="145"/>
      <c r="E372" s="78"/>
      <c r="F372" s="20"/>
      <c r="G372" s="20"/>
      <c r="H372" s="20"/>
      <c r="I372" s="21"/>
      <c r="J372" s="21"/>
      <c r="K372" s="21"/>
      <c r="L372" s="21"/>
      <c r="M372" s="21"/>
      <c r="N372" s="20"/>
      <c r="O372" s="20"/>
      <c r="P372" s="20"/>
      <c r="Q372" s="21"/>
      <c r="R372" s="21"/>
      <c r="S372" s="21"/>
      <c r="T372" s="21"/>
    </row>
    <row r="373" spans="1:20" s="4" customFormat="1" ht="15" customHeight="1">
      <c r="A373" s="18"/>
      <c r="D373" s="145"/>
      <c r="E373" s="78"/>
      <c r="F373" s="20"/>
      <c r="G373" s="20"/>
      <c r="H373" s="20"/>
      <c r="I373" s="21"/>
      <c r="J373" s="21"/>
      <c r="K373" s="21"/>
      <c r="L373" s="21"/>
      <c r="M373" s="21"/>
      <c r="N373" s="20"/>
      <c r="O373" s="20"/>
      <c r="P373" s="20"/>
      <c r="Q373" s="21"/>
      <c r="R373" s="21"/>
      <c r="S373" s="21"/>
      <c r="T373" s="21"/>
    </row>
    <row r="374" spans="1:20" s="4" customFormat="1" ht="15" customHeight="1">
      <c r="A374" s="18"/>
      <c r="D374" s="145"/>
      <c r="E374" s="78"/>
      <c r="F374" s="20"/>
      <c r="G374" s="20"/>
      <c r="H374" s="20"/>
      <c r="I374" s="21"/>
      <c r="J374" s="21"/>
      <c r="K374" s="21"/>
      <c r="L374" s="21"/>
      <c r="M374" s="21"/>
      <c r="N374" s="20"/>
      <c r="O374" s="20"/>
      <c r="P374" s="20"/>
      <c r="Q374" s="21"/>
      <c r="R374" s="21"/>
      <c r="S374" s="21"/>
      <c r="T374" s="21"/>
    </row>
    <row r="375" spans="1:20" s="4" customFormat="1" ht="15" customHeight="1">
      <c r="A375" s="18"/>
      <c r="D375" s="145"/>
      <c r="E375" s="78"/>
      <c r="F375" s="20"/>
      <c r="G375" s="20"/>
      <c r="H375" s="20"/>
      <c r="I375" s="21"/>
      <c r="J375" s="21"/>
      <c r="K375" s="21"/>
      <c r="L375" s="21"/>
      <c r="M375" s="21"/>
      <c r="N375" s="20"/>
      <c r="O375" s="20"/>
      <c r="P375" s="20"/>
      <c r="Q375" s="21"/>
      <c r="R375" s="21"/>
      <c r="S375" s="21"/>
      <c r="T375" s="21"/>
    </row>
    <row r="376" spans="1:20" s="4" customFormat="1" ht="15" customHeight="1">
      <c r="A376" s="18"/>
      <c r="D376" s="145"/>
      <c r="E376" s="78"/>
      <c r="F376" s="20"/>
      <c r="G376" s="20"/>
      <c r="H376" s="20"/>
      <c r="I376" s="21"/>
      <c r="J376" s="21"/>
      <c r="K376" s="21"/>
      <c r="L376" s="21"/>
      <c r="M376" s="21"/>
      <c r="N376" s="20"/>
      <c r="O376" s="20"/>
      <c r="P376" s="20"/>
      <c r="Q376" s="21"/>
      <c r="R376" s="21"/>
      <c r="S376" s="21"/>
      <c r="T376" s="21"/>
    </row>
    <row r="377" spans="1:20" s="4" customFormat="1" ht="15" customHeight="1">
      <c r="A377" s="18"/>
      <c r="D377" s="145"/>
      <c r="E377" s="78"/>
      <c r="F377" s="20"/>
      <c r="G377" s="20"/>
      <c r="H377" s="20"/>
      <c r="I377" s="21"/>
      <c r="J377" s="21"/>
      <c r="K377" s="21"/>
      <c r="L377" s="21"/>
      <c r="M377" s="21"/>
      <c r="N377" s="20"/>
      <c r="O377" s="20"/>
      <c r="P377" s="20"/>
      <c r="Q377" s="21"/>
      <c r="R377" s="21"/>
      <c r="S377" s="21"/>
      <c r="T377" s="21"/>
    </row>
    <row r="378" spans="1:20" s="4" customFormat="1" ht="15" customHeight="1">
      <c r="A378" s="18"/>
      <c r="D378" s="145"/>
      <c r="E378" s="78"/>
      <c r="F378" s="20"/>
      <c r="G378" s="20"/>
      <c r="H378" s="20"/>
      <c r="I378" s="21"/>
      <c r="J378" s="21"/>
      <c r="K378" s="21"/>
      <c r="L378" s="21"/>
      <c r="M378" s="21"/>
      <c r="N378" s="20"/>
      <c r="O378" s="20"/>
      <c r="P378" s="20"/>
      <c r="Q378" s="21"/>
      <c r="R378" s="21"/>
      <c r="S378" s="21"/>
      <c r="T378" s="21"/>
    </row>
    <row r="379" spans="1:20" s="4" customFormat="1" ht="15" customHeight="1">
      <c r="A379" s="18"/>
      <c r="D379" s="145"/>
      <c r="E379" s="78"/>
      <c r="F379" s="20"/>
      <c r="G379" s="20"/>
      <c r="H379" s="20"/>
      <c r="I379" s="21"/>
      <c r="J379" s="21"/>
      <c r="K379" s="21"/>
      <c r="L379" s="21"/>
      <c r="M379" s="21"/>
      <c r="N379" s="20"/>
      <c r="O379" s="20"/>
      <c r="P379" s="20"/>
      <c r="Q379" s="21"/>
      <c r="R379" s="21"/>
      <c r="S379" s="21"/>
      <c r="T379" s="21"/>
    </row>
    <row r="380" spans="1:20" s="4" customFormat="1" ht="15" customHeight="1">
      <c r="A380" s="18"/>
      <c r="D380" s="145"/>
      <c r="E380" s="78"/>
      <c r="F380" s="20"/>
      <c r="G380" s="20"/>
      <c r="H380" s="20"/>
      <c r="I380" s="21"/>
      <c r="J380" s="21"/>
      <c r="K380" s="21"/>
      <c r="L380" s="21"/>
      <c r="M380" s="21"/>
      <c r="N380" s="20"/>
      <c r="O380" s="20"/>
      <c r="P380" s="20"/>
      <c r="Q380" s="21"/>
      <c r="R380" s="21"/>
      <c r="S380" s="21"/>
      <c r="T380" s="21"/>
    </row>
    <row r="381" spans="1:20" s="4" customFormat="1" ht="15" customHeight="1">
      <c r="A381" s="18"/>
      <c r="D381" s="145"/>
      <c r="E381" s="78"/>
      <c r="F381" s="20"/>
      <c r="G381" s="20"/>
      <c r="H381" s="20"/>
      <c r="I381" s="21"/>
      <c r="J381" s="21"/>
      <c r="K381" s="21"/>
      <c r="L381" s="21"/>
      <c r="M381" s="21"/>
      <c r="N381" s="20"/>
      <c r="O381" s="20"/>
      <c r="P381" s="20"/>
      <c r="Q381" s="21"/>
      <c r="R381" s="21"/>
      <c r="S381" s="21"/>
      <c r="T381" s="21"/>
    </row>
    <row r="382" spans="1:20" s="4" customFormat="1" ht="15" customHeight="1">
      <c r="A382" s="18"/>
      <c r="D382" s="145"/>
      <c r="E382" s="78"/>
      <c r="F382" s="20"/>
      <c r="G382" s="20"/>
      <c r="H382" s="20"/>
      <c r="I382" s="21"/>
      <c r="J382" s="21"/>
      <c r="K382" s="21"/>
      <c r="L382" s="21"/>
      <c r="M382" s="21"/>
      <c r="N382" s="20"/>
      <c r="O382" s="20"/>
      <c r="P382" s="20"/>
      <c r="Q382" s="21"/>
      <c r="R382" s="21"/>
      <c r="S382" s="21"/>
      <c r="T382" s="21"/>
    </row>
    <row r="383" spans="1:20" s="4" customFormat="1" ht="15" customHeight="1">
      <c r="A383" s="18"/>
      <c r="D383" s="145"/>
      <c r="E383" s="78"/>
      <c r="F383" s="20"/>
      <c r="G383" s="20"/>
      <c r="H383" s="20"/>
      <c r="I383" s="21"/>
      <c r="J383" s="21"/>
      <c r="K383" s="21"/>
      <c r="L383" s="21"/>
      <c r="M383" s="21"/>
      <c r="N383" s="20"/>
      <c r="O383" s="20"/>
      <c r="P383" s="20"/>
      <c r="Q383" s="21"/>
      <c r="R383" s="21"/>
      <c r="S383" s="21"/>
      <c r="T383" s="21"/>
    </row>
    <row r="384" spans="1:20" s="4" customFormat="1" ht="15" customHeight="1">
      <c r="A384" s="18"/>
      <c r="D384" s="145"/>
      <c r="E384" s="78"/>
      <c r="F384" s="20"/>
      <c r="G384" s="20"/>
      <c r="H384" s="20"/>
      <c r="I384" s="21"/>
      <c r="J384" s="21"/>
      <c r="K384" s="21"/>
      <c r="L384" s="21"/>
      <c r="M384" s="21"/>
      <c r="N384" s="20"/>
      <c r="O384" s="20"/>
      <c r="P384" s="20"/>
      <c r="Q384" s="21"/>
      <c r="R384" s="21"/>
      <c r="S384" s="21"/>
      <c r="T384" s="21"/>
    </row>
    <row r="385" spans="1:20" s="4" customFormat="1" ht="15" customHeight="1">
      <c r="A385" s="18"/>
      <c r="D385" s="145"/>
      <c r="E385" s="78"/>
      <c r="F385" s="20"/>
      <c r="G385" s="20"/>
      <c r="H385" s="20"/>
      <c r="I385" s="21"/>
      <c r="J385" s="21"/>
      <c r="K385" s="21"/>
      <c r="L385" s="21"/>
      <c r="M385" s="21"/>
      <c r="N385" s="20"/>
      <c r="O385" s="20"/>
      <c r="P385" s="20"/>
      <c r="Q385" s="21"/>
      <c r="R385" s="21"/>
      <c r="S385" s="21"/>
      <c r="T385" s="21"/>
    </row>
    <row r="386" spans="1:20" s="4" customFormat="1" ht="15" customHeight="1">
      <c r="A386" s="18"/>
      <c r="D386" s="145"/>
      <c r="E386" s="78"/>
      <c r="F386" s="20"/>
      <c r="G386" s="20"/>
      <c r="H386" s="20"/>
      <c r="I386" s="21"/>
      <c r="J386" s="21"/>
      <c r="K386" s="21"/>
      <c r="L386" s="21"/>
      <c r="M386" s="21"/>
      <c r="N386" s="20"/>
      <c r="O386" s="20"/>
      <c r="P386" s="20"/>
      <c r="Q386" s="21"/>
      <c r="R386" s="21"/>
      <c r="S386" s="21"/>
      <c r="T386" s="21"/>
    </row>
    <row r="387" spans="1:20" s="4" customFormat="1" ht="15" customHeight="1">
      <c r="A387" s="18"/>
      <c r="D387" s="145"/>
      <c r="E387" s="78"/>
      <c r="F387" s="20"/>
      <c r="G387" s="20"/>
      <c r="H387" s="20"/>
      <c r="I387" s="21"/>
      <c r="J387" s="21"/>
      <c r="K387" s="21"/>
      <c r="L387" s="21"/>
      <c r="M387" s="21"/>
      <c r="N387" s="20"/>
      <c r="O387" s="20"/>
      <c r="P387" s="20"/>
      <c r="Q387" s="21"/>
      <c r="R387" s="21"/>
      <c r="S387" s="21"/>
      <c r="T387" s="21"/>
    </row>
    <row r="388" spans="1:20" s="4" customFormat="1" ht="15" customHeight="1">
      <c r="A388" s="18"/>
      <c r="D388" s="145"/>
      <c r="E388" s="78"/>
      <c r="F388" s="20"/>
      <c r="G388" s="20"/>
      <c r="H388" s="20"/>
      <c r="I388" s="21"/>
      <c r="J388" s="21"/>
      <c r="K388" s="21"/>
      <c r="L388" s="21"/>
      <c r="M388" s="21"/>
      <c r="N388" s="20"/>
      <c r="O388" s="20"/>
      <c r="P388" s="20"/>
      <c r="Q388" s="21"/>
      <c r="R388" s="21"/>
      <c r="S388" s="21"/>
      <c r="T388" s="21"/>
    </row>
    <row r="389" spans="1:20" s="4" customFormat="1" ht="15" customHeight="1">
      <c r="A389" s="18"/>
      <c r="D389" s="145"/>
      <c r="E389" s="78"/>
      <c r="F389" s="20"/>
      <c r="G389" s="20"/>
      <c r="H389" s="20"/>
      <c r="I389" s="21"/>
      <c r="J389" s="21"/>
      <c r="K389" s="21"/>
      <c r="L389" s="21"/>
      <c r="M389" s="21"/>
      <c r="N389" s="20"/>
      <c r="O389" s="20"/>
      <c r="P389" s="20"/>
      <c r="Q389" s="21"/>
      <c r="R389" s="21"/>
      <c r="S389" s="21"/>
      <c r="T389" s="21"/>
    </row>
    <row r="390" spans="1:20" s="4" customFormat="1" ht="15" customHeight="1">
      <c r="A390" s="18"/>
      <c r="D390" s="145"/>
      <c r="E390" s="78"/>
      <c r="F390" s="20"/>
      <c r="G390" s="20"/>
      <c r="H390" s="20"/>
      <c r="I390" s="21"/>
      <c r="J390" s="21"/>
      <c r="K390" s="21"/>
      <c r="L390" s="21"/>
      <c r="M390" s="21"/>
      <c r="N390" s="20"/>
      <c r="O390" s="20"/>
      <c r="P390" s="20"/>
      <c r="Q390" s="21"/>
      <c r="R390" s="21"/>
      <c r="S390" s="21"/>
      <c r="T390" s="21"/>
    </row>
    <row r="391" spans="1:20" s="4" customFormat="1" ht="15" customHeight="1">
      <c r="A391" s="18"/>
      <c r="D391" s="145"/>
      <c r="E391" s="78"/>
      <c r="F391" s="20"/>
      <c r="G391" s="20"/>
      <c r="H391" s="20"/>
      <c r="I391" s="21"/>
      <c r="J391" s="21"/>
      <c r="K391" s="21"/>
      <c r="L391" s="21"/>
      <c r="M391" s="21"/>
      <c r="N391" s="20"/>
      <c r="O391" s="20"/>
      <c r="P391" s="20"/>
      <c r="Q391" s="21"/>
      <c r="R391" s="21"/>
      <c r="S391" s="21"/>
      <c r="T391" s="21"/>
    </row>
    <row r="392" spans="1:20" s="4" customFormat="1" ht="15" customHeight="1">
      <c r="A392" s="18"/>
      <c r="D392" s="145"/>
      <c r="E392" s="78"/>
      <c r="F392" s="20"/>
      <c r="G392" s="20"/>
      <c r="H392" s="20"/>
      <c r="I392" s="21"/>
      <c r="J392" s="21"/>
      <c r="K392" s="21"/>
      <c r="L392" s="21"/>
      <c r="M392" s="21"/>
      <c r="N392" s="20"/>
      <c r="O392" s="20"/>
      <c r="P392" s="20"/>
      <c r="Q392" s="21"/>
      <c r="R392" s="21"/>
      <c r="S392" s="21"/>
      <c r="T392" s="21"/>
    </row>
    <row r="393" spans="1:20" s="4" customFormat="1" ht="15" customHeight="1">
      <c r="A393" s="18"/>
      <c r="D393" s="145"/>
      <c r="E393" s="78"/>
      <c r="F393" s="20"/>
      <c r="G393" s="20"/>
      <c r="H393" s="20"/>
      <c r="I393" s="21"/>
      <c r="J393" s="21"/>
      <c r="K393" s="21"/>
      <c r="L393" s="21"/>
      <c r="M393" s="21"/>
      <c r="N393" s="20"/>
      <c r="O393" s="20"/>
      <c r="P393" s="20"/>
      <c r="Q393" s="21"/>
      <c r="R393" s="21"/>
      <c r="S393" s="21"/>
      <c r="T393" s="21"/>
    </row>
    <row r="394" spans="1:20" s="4" customFormat="1" ht="15" customHeight="1">
      <c r="A394" s="18"/>
      <c r="D394" s="145"/>
      <c r="E394" s="78"/>
      <c r="F394" s="20"/>
      <c r="G394" s="20"/>
      <c r="H394" s="20"/>
      <c r="I394" s="21"/>
      <c r="J394" s="21"/>
      <c r="K394" s="21"/>
      <c r="L394" s="21"/>
      <c r="M394" s="21"/>
      <c r="N394" s="20"/>
      <c r="O394" s="20"/>
      <c r="P394" s="20"/>
      <c r="Q394" s="21"/>
      <c r="R394" s="21"/>
      <c r="S394" s="21"/>
      <c r="T394" s="21"/>
    </row>
    <row r="395" spans="1:20" s="4" customFormat="1" ht="15" customHeight="1">
      <c r="A395" s="18"/>
      <c r="D395" s="145"/>
      <c r="E395" s="78"/>
      <c r="F395" s="20"/>
      <c r="G395" s="20"/>
      <c r="H395" s="20"/>
      <c r="I395" s="21"/>
      <c r="J395" s="21"/>
      <c r="K395" s="21"/>
      <c r="L395" s="21"/>
      <c r="M395" s="21"/>
      <c r="N395" s="20"/>
      <c r="O395" s="20"/>
      <c r="P395" s="20"/>
      <c r="Q395" s="21"/>
      <c r="R395" s="21"/>
      <c r="S395" s="21"/>
      <c r="T395" s="21"/>
    </row>
    <row r="396" spans="1:20" s="4" customFormat="1" ht="15" customHeight="1">
      <c r="A396" s="18"/>
      <c r="D396" s="145"/>
      <c r="E396" s="78"/>
      <c r="F396" s="20"/>
      <c r="G396" s="20"/>
      <c r="H396" s="20"/>
      <c r="I396" s="21"/>
      <c r="J396" s="21"/>
      <c r="K396" s="21"/>
      <c r="L396" s="21"/>
      <c r="M396" s="21"/>
      <c r="N396" s="20"/>
      <c r="O396" s="20"/>
      <c r="P396" s="20"/>
      <c r="Q396" s="21"/>
      <c r="R396" s="21"/>
      <c r="S396" s="21"/>
      <c r="T396" s="21"/>
    </row>
    <row r="397" spans="1:20" s="4" customFormat="1" ht="15" customHeight="1">
      <c r="A397" s="18"/>
      <c r="D397" s="145"/>
      <c r="E397" s="78"/>
      <c r="F397" s="20"/>
      <c r="G397" s="20"/>
      <c r="H397" s="20"/>
      <c r="I397" s="21"/>
      <c r="J397" s="21"/>
      <c r="K397" s="21"/>
      <c r="L397" s="21"/>
      <c r="M397" s="21"/>
      <c r="N397" s="20"/>
      <c r="O397" s="20"/>
      <c r="P397" s="20"/>
      <c r="Q397" s="21"/>
      <c r="R397" s="21"/>
      <c r="S397" s="21"/>
      <c r="T397" s="21"/>
    </row>
    <row r="398" spans="1:20" s="4" customFormat="1" ht="15" customHeight="1">
      <c r="A398" s="18"/>
      <c r="D398" s="145"/>
      <c r="E398" s="78"/>
      <c r="F398" s="20"/>
      <c r="G398" s="20"/>
      <c r="H398" s="20"/>
      <c r="I398" s="21"/>
      <c r="J398" s="21"/>
      <c r="K398" s="21"/>
      <c r="L398" s="21"/>
      <c r="M398" s="21"/>
      <c r="N398" s="20"/>
      <c r="O398" s="20"/>
      <c r="P398" s="20"/>
      <c r="Q398" s="21"/>
      <c r="R398" s="21"/>
      <c r="S398" s="21"/>
      <c r="T398" s="21"/>
    </row>
    <row r="399" spans="1:20" s="4" customFormat="1" ht="15" customHeight="1">
      <c r="A399" s="18"/>
      <c r="D399" s="145"/>
      <c r="E399" s="78"/>
      <c r="F399" s="20"/>
      <c r="G399" s="20"/>
      <c r="H399" s="20"/>
      <c r="I399" s="21"/>
      <c r="J399" s="21"/>
      <c r="K399" s="21"/>
      <c r="L399" s="21"/>
      <c r="M399" s="21"/>
      <c r="N399" s="20"/>
      <c r="O399" s="20"/>
      <c r="P399" s="20"/>
      <c r="Q399" s="21"/>
      <c r="R399" s="21"/>
      <c r="S399" s="21"/>
      <c r="T399" s="21"/>
    </row>
    <row r="400" spans="1:20" s="4" customFormat="1" ht="15" customHeight="1">
      <c r="A400" s="18"/>
      <c r="D400" s="145"/>
      <c r="E400" s="78"/>
      <c r="F400" s="20"/>
      <c r="G400" s="20"/>
      <c r="H400" s="20"/>
      <c r="I400" s="21"/>
      <c r="J400" s="21"/>
      <c r="K400" s="21"/>
      <c r="L400" s="21"/>
      <c r="M400" s="21"/>
      <c r="N400" s="20"/>
      <c r="O400" s="20"/>
      <c r="P400" s="20"/>
      <c r="Q400" s="21"/>
      <c r="R400" s="21"/>
      <c r="S400" s="21"/>
      <c r="T400" s="21"/>
    </row>
    <row r="401" spans="1:20" s="4" customFormat="1" ht="15" customHeight="1">
      <c r="A401" s="18"/>
      <c r="D401" s="145"/>
      <c r="E401" s="78"/>
      <c r="F401" s="20"/>
      <c r="G401" s="20"/>
      <c r="H401" s="20"/>
      <c r="I401" s="21"/>
      <c r="J401" s="21"/>
      <c r="K401" s="21"/>
      <c r="L401" s="21"/>
      <c r="M401" s="21"/>
      <c r="N401" s="20"/>
      <c r="O401" s="20"/>
      <c r="P401" s="20"/>
      <c r="Q401" s="21"/>
      <c r="R401" s="21"/>
      <c r="S401" s="21"/>
      <c r="T401" s="21"/>
    </row>
    <row r="402" spans="1:20" s="4" customFormat="1" ht="15" customHeight="1">
      <c r="A402" s="18"/>
      <c r="D402" s="145"/>
      <c r="E402" s="78"/>
      <c r="F402" s="20"/>
      <c r="G402" s="20"/>
      <c r="H402" s="20"/>
      <c r="I402" s="21"/>
      <c r="J402" s="21"/>
      <c r="K402" s="21"/>
      <c r="L402" s="21"/>
      <c r="M402" s="21"/>
      <c r="N402" s="20"/>
      <c r="O402" s="20"/>
      <c r="P402" s="20"/>
      <c r="Q402" s="21"/>
      <c r="R402" s="21"/>
      <c r="S402" s="21"/>
      <c r="T402" s="21"/>
    </row>
    <row r="403" spans="1:20" s="4" customFormat="1" ht="15" customHeight="1">
      <c r="A403" s="18"/>
      <c r="D403" s="145"/>
      <c r="E403" s="78"/>
      <c r="F403" s="20"/>
      <c r="G403" s="20"/>
      <c r="H403" s="20"/>
      <c r="I403" s="21"/>
      <c r="J403" s="21"/>
      <c r="K403" s="21"/>
      <c r="L403" s="21"/>
      <c r="M403" s="21"/>
      <c r="N403" s="20"/>
      <c r="O403" s="20"/>
      <c r="P403" s="20"/>
      <c r="Q403" s="21"/>
      <c r="R403" s="21"/>
      <c r="S403" s="21"/>
      <c r="T403" s="21"/>
    </row>
    <row r="404" spans="1:20" s="4" customFormat="1" ht="15" customHeight="1">
      <c r="A404" s="18"/>
      <c r="D404" s="145"/>
      <c r="E404" s="78"/>
      <c r="F404" s="20"/>
      <c r="G404" s="20"/>
      <c r="H404" s="20"/>
      <c r="I404" s="21"/>
      <c r="J404" s="21"/>
      <c r="K404" s="21"/>
      <c r="L404" s="21"/>
      <c r="M404" s="21"/>
      <c r="N404" s="20"/>
      <c r="O404" s="20"/>
      <c r="P404" s="20"/>
      <c r="Q404" s="21"/>
      <c r="R404" s="21"/>
      <c r="S404" s="21"/>
      <c r="T404" s="21"/>
    </row>
    <row r="405" spans="1:20" s="4" customFormat="1" ht="15" customHeight="1">
      <c r="A405" s="18"/>
      <c r="D405" s="145"/>
      <c r="E405" s="78"/>
      <c r="F405" s="20"/>
      <c r="G405" s="20"/>
      <c r="H405" s="20"/>
      <c r="I405" s="21"/>
      <c r="J405" s="21"/>
      <c r="K405" s="21"/>
      <c r="L405" s="21"/>
      <c r="M405" s="21"/>
      <c r="N405" s="20"/>
      <c r="O405" s="20"/>
      <c r="P405" s="20"/>
      <c r="Q405" s="21"/>
      <c r="R405" s="21"/>
      <c r="S405" s="21"/>
      <c r="T405" s="21"/>
    </row>
    <row r="406" spans="1:20" s="4" customFormat="1" ht="15" customHeight="1">
      <c r="A406" s="18"/>
      <c r="D406" s="145"/>
      <c r="E406" s="78"/>
      <c r="F406" s="20"/>
      <c r="G406" s="20"/>
      <c r="H406" s="20"/>
      <c r="I406" s="21"/>
      <c r="J406" s="21"/>
      <c r="K406" s="21"/>
      <c r="L406" s="21"/>
      <c r="M406" s="21"/>
      <c r="N406" s="20"/>
      <c r="O406" s="20"/>
      <c r="P406" s="20"/>
      <c r="Q406" s="21"/>
      <c r="R406" s="21"/>
      <c r="S406" s="21"/>
      <c r="T406" s="21"/>
    </row>
    <row r="407" spans="1:20" s="4" customFormat="1" ht="15" customHeight="1">
      <c r="A407" s="18"/>
      <c r="D407" s="145"/>
      <c r="E407" s="78"/>
      <c r="F407" s="20"/>
      <c r="G407" s="20"/>
      <c r="H407" s="20"/>
      <c r="I407" s="21"/>
      <c r="J407" s="21"/>
      <c r="K407" s="21"/>
      <c r="L407" s="21"/>
      <c r="M407" s="21"/>
      <c r="N407" s="20"/>
      <c r="O407" s="20"/>
      <c r="P407" s="20"/>
      <c r="Q407" s="21"/>
      <c r="R407" s="21"/>
      <c r="S407" s="21"/>
      <c r="T407" s="21"/>
    </row>
    <row r="408" spans="1:20" s="4" customFormat="1" ht="15" customHeight="1">
      <c r="A408" s="18"/>
      <c r="D408" s="145"/>
      <c r="E408" s="78"/>
      <c r="F408" s="20"/>
      <c r="G408" s="20"/>
      <c r="H408" s="20"/>
      <c r="I408" s="21"/>
      <c r="J408" s="21"/>
      <c r="K408" s="21"/>
      <c r="L408" s="21"/>
      <c r="M408" s="21"/>
      <c r="N408" s="20"/>
      <c r="O408" s="20"/>
      <c r="P408" s="20"/>
      <c r="Q408" s="21"/>
      <c r="R408" s="21"/>
      <c r="S408" s="21"/>
      <c r="T408" s="21"/>
    </row>
    <row r="409" spans="1:20" s="4" customFormat="1" ht="15" customHeight="1">
      <c r="A409" s="18"/>
      <c r="D409" s="145"/>
      <c r="E409" s="78"/>
      <c r="F409" s="20"/>
      <c r="G409" s="20"/>
      <c r="H409" s="20"/>
      <c r="I409" s="21"/>
      <c r="J409" s="21"/>
      <c r="K409" s="21"/>
      <c r="L409" s="21"/>
      <c r="M409" s="21"/>
      <c r="N409" s="20"/>
      <c r="O409" s="20"/>
      <c r="P409" s="20"/>
      <c r="Q409" s="21"/>
      <c r="R409" s="21"/>
      <c r="S409" s="21"/>
      <c r="T409" s="21"/>
    </row>
    <row r="410" spans="1:20" s="4" customFormat="1" ht="15" customHeight="1">
      <c r="A410" s="18"/>
      <c r="D410" s="145"/>
      <c r="E410" s="78"/>
      <c r="F410" s="20"/>
      <c r="G410" s="20"/>
      <c r="H410" s="20"/>
      <c r="I410" s="21"/>
      <c r="J410" s="21"/>
      <c r="K410" s="21"/>
      <c r="L410" s="21"/>
      <c r="M410" s="21"/>
      <c r="N410" s="20"/>
      <c r="O410" s="20"/>
      <c r="P410" s="20"/>
      <c r="Q410" s="21"/>
      <c r="R410" s="21"/>
      <c r="S410" s="21"/>
      <c r="T410" s="21"/>
    </row>
    <row r="411" spans="1:20" s="4" customFormat="1" ht="15" customHeight="1">
      <c r="A411" s="18"/>
      <c r="D411" s="145"/>
      <c r="E411" s="78"/>
      <c r="F411" s="20"/>
      <c r="G411" s="20"/>
      <c r="H411" s="20"/>
      <c r="I411" s="21"/>
      <c r="J411" s="21"/>
      <c r="K411" s="21"/>
      <c r="L411" s="21"/>
      <c r="M411" s="21"/>
      <c r="N411" s="20"/>
      <c r="O411" s="20"/>
      <c r="P411" s="20"/>
      <c r="Q411" s="21"/>
      <c r="R411" s="21"/>
      <c r="S411" s="21"/>
      <c r="T411" s="21"/>
    </row>
    <row r="412" spans="1:20" s="4" customFormat="1" ht="15" customHeight="1">
      <c r="A412" s="18"/>
      <c r="D412" s="145"/>
      <c r="E412" s="78"/>
      <c r="F412" s="20"/>
      <c r="G412" s="20"/>
      <c r="H412" s="20"/>
      <c r="I412" s="21"/>
      <c r="J412" s="21"/>
      <c r="K412" s="21"/>
      <c r="L412" s="21"/>
      <c r="M412" s="21"/>
      <c r="N412" s="20"/>
      <c r="O412" s="20"/>
      <c r="P412" s="20"/>
      <c r="Q412" s="21"/>
      <c r="R412" s="21"/>
      <c r="S412" s="21"/>
      <c r="T412" s="21"/>
    </row>
    <row r="413" spans="1:20" s="4" customFormat="1" ht="15" customHeight="1">
      <c r="A413" s="18"/>
      <c r="D413" s="145"/>
      <c r="E413" s="78"/>
      <c r="F413" s="20"/>
      <c r="G413" s="20"/>
      <c r="H413" s="20"/>
      <c r="I413" s="21"/>
      <c r="J413" s="21"/>
      <c r="K413" s="21"/>
      <c r="L413" s="21"/>
      <c r="M413" s="21"/>
      <c r="N413" s="20"/>
      <c r="O413" s="20"/>
      <c r="P413" s="20"/>
      <c r="Q413" s="21"/>
      <c r="R413" s="21"/>
      <c r="S413" s="21"/>
      <c r="T413" s="21"/>
    </row>
    <row r="414" spans="1:20" s="4" customFormat="1" ht="15" customHeight="1">
      <c r="A414" s="18"/>
      <c r="D414" s="145"/>
      <c r="E414" s="78"/>
      <c r="F414" s="20"/>
      <c r="G414" s="20"/>
      <c r="H414" s="20"/>
      <c r="I414" s="21"/>
      <c r="J414" s="21"/>
      <c r="K414" s="21"/>
      <c r="L414" s="21"/>
      <c r="M414" s="21"/>
      <c r="N414" s="20"/>
      <c r="O414" s="20"/>
      <c r="P414" s="20"/>
      <c r="Q414" s="21"/>
      <c r="R414" s="21"/>
      <c r="S414" s="21"/>
      <c r="T414" s="21"/>
    </row>
    <row r="415" spans="1:20" s="4" customFormat="1" ht="15" customHeight="1">
      <c r="A415" s="18"/>
      <c r="D415" s="145"/>
      <c r="E415" s="78"/>
      <c r="F415" s="20"/>
      <c r="G415" s="20"/>
      <c r="H415" s="20"/>
      <c r="I415" s="21"/>
      <c r="J415" s="21"/>
      <c r="K415" s="21"/>
      <c r="L415" s="21"/>
      <c r="M415" s="21"/>
      <c r="N415" s="20"/>
      <c r="O415" s="20"/>
      <c r="P415" s="20"/>
      <c r="Q415" s="21"/>
      <c r="R415" s="21"/>
      <c r="S415" s="21"/>
      <c r="T415" s="21"/>
    </row>
    <row r="416" spans="1:20" s="4" customFormat="1" ht="15" customHeight="1">
      <c r="A416" s="18"/>
      <c r="D416" s="145"/>
      <c r="E416" s="78"/>
      <c r="F416" s="20"/>
      <c r="G416" s="20"/>
      <c r="H416" s="20"/>
      <c r="I416" s="21"/>
      <c r="J416" s="21"/>
      <c r="K416" s="21"/>
      <c r="L416" s="21"/>
      <c r="M416" s="21"/>
      <c r="N416" s="20"/>
      <c r="O416" s="20"/>
      <c r="P416" s="20"/>
      <c r="Q416" s="21"/>
      <c r="R416" s="21"/>
      <c r="S416" s="21"/>
      <c r="T416" s="21"/>
    </row>
    <row r="417" spans="1:20" s="4" customFormat="1" ht="15" customHeight="1">
      <c r="A417" s="18"/>
      <c r="D417" s="145"/>
      <c r="E417" s="78"/>
      <c r="F417" s="20"/>
      <c r="G417" s="20"/>
      <c r="H417" s="20"/>
      <c r="I417" s="21"/>
      <c r="J417" s="21"/>
      <c r="K417" s="21"/>
      <c r="L417" s="21"/>
      <c r="M417" s="21"/>
      <c r="N417" s="20"/>
      <c r="O417" s="20"/>
      <c r="P417" s="20"/>
      <c r="Q417" s="21"/>
      <c r="R417" s="21"/>
      <c r="S417" s="21"/>
      <c r="T417" s="21"/>
    </row>
    <row r="418" spans="1:20" s="4" customFormat="1" ht="15" customHeight="1">
      <c r="A418" s="18"/>
      <c r="D418" s="145"/>
      <c r="E418" s="78"/>
      <c r="F418" s="20"/>
      <c r="G418" s="20"/>
      <c r="H418" s="20"/>
      <c r="I418" s="21"/>
      <c r="J418" s="21"/>
      <c r="K418" s="21"/>
      <c r="L418" s="21"/>
      <c r="M418" s="21"/>
      <c r="N418" s="20"/>
      <c r="O418" s="20"/>
      <c r="P418" s="20"/>
      <c r="Q418" s="21"/>
      <c r="R418" s="21"/>
      <c r="S418" s="21"/>
      <c r="T418" s="21"/>
    </row>
    <row r="419" spans="1:20" s="4" customFormat="1" ht="15" customHeight="1">
      <c r="A419" s="18"/>
      <c r="D419" s="145"/>
      <c r="E419" s="78"/>
      <c r="F419" s="20"/>
      <c r="G419" s="20"/>
      <c r="H419" s="20"/>
      <c r="I419" s="21"/>
      <c r="J419" s="21"/>
      <c r="K419" s="21"/>
      <c r="L419" s="21"/>
      <c r="M419" s="21"/>
      <c r="N419" s="20"/>
      <c r="O419" s="20"/>
      <c r="P419" s="20"/>
      <c r="Q419" s="21"/>
      <c r="R419" s="21"/>
      <c r="S419" s="21"/>
      <c r="T419" s="21"/>
    </row>
    <row r="420" spans="1:20" s="4" customFormat="1" ht="15" customHeight="1">
      <c r="A420" s="18"/>
      <c r="D420" s="145"/>
      <c r="E420" s="78"/>
      <c r="F420" s="20"/>
      <c r="G420" s="20"/>
      <c r="H420" s="20"/>
      <c r="I420" s="21"/>
      <c r="J420" s="21"/>
      <c r="K420" s="21"/>
      <c r="L420" s="21"/>
      <c r="M420" s="21"/>
      <c r="N420" s="20"/>
      <c r="O420" s="20"/>
      <c r="P420" s="20"/>
      <c r="Q420" s="21"/>
      <c r="R420" s="21"/>
      <c r="S420" s="21"/>
      <c r="T420" s="21"/>
    </row>
    <row r="421" spans="1:20" s="4" customFormat="1" ht="15" customHeight="1">
      <c r="A421" s="18"/>
      <c r="D421" s="145"/>
      <c r="E421" s="78"/>
      <c r="F421" s="20"/>
      <c r="G421" s="20"/>
      <c r="H421" s="20"/>
      <c r="I421" s="21"/>
      <c r="J421" s="21"/>
      <c r="K421" s="21"/>
      <c r="L421" s="21"/>
      <c r="M421" s="21"/>
      <c r="N421" s="20"/>
      <c r="O421" s="20"/>
      <c r="P421" s="20"/>
      <c r="Q421" s="21"/>
      <c r="R421" s="21"/>
      <c r="S421" s="21"/>
      <c r="T421" s="21"/>
    </row>
    <row r="422" spans="1:20" s="4" customFormat="1" ht="15" customHeight="1">
      <c r="A422" s="18"/>
      <c r="D422" s="145"/>
      <c r="E422" s="78"/>
      <c r="F422" s="20"/>
      <c r="G422" s="20"/>
      <c r="H422" s="20"/>
      <c r="I422" s="21"/>
      <c r="J422" s="21"/>
      <c r="K422" s="21"/>
      <c r="L422" s="21"/>
      <c r="M422" s="21"/>
      <c r="N422" s="20"/>
      <c r="O422" s="20"/>
      <c r="P422" s="20"/>
      <c r="Q422" s="21"/>
      <c r="R422" s="21"/>
      <c r="S422" s="21"/>
      <c r="T422" s="21"/>
    </row>
    <row r="423" spans="1:20" s="4" customFormat="1" ht="15" customHeight="1">
      <c r="A423" s="18"/>
      <c r="D423" s="145"/>
      <c r="E423" s="78"/>
      <c r="F423" s="20"/>
      <c r="G423" s="20"/>
      <c r="H423" s="20"/>
      <c r="I423" s="21"/>
      <c r="J423" s="21"/>
      <c r="K423" s="21"/>
      <c r="L423" s="21"/>
      <c r="M423" s="21"/>
      <c r="N423" s="20"/>
      <c r="O423" s="20"/>
      <c r="P423" s="20"/>
      <c r="Q423" s="21"/>
      <c r="R423" s="21"/>
      <c r="S423" s="21"/>
      <c r="T423" s="21"/>
    </row>
    <row r="424" spans="1:20" s="4" customFormat="1" ht="15" customHeight="1">
      <c r="A424" s="18"/>
      <c r="D424" s="145"/>
      <c r="E424" s="78"/>
      <c r="F424" s="20"/>
      <c r="G424" s="20"/>
      <c r="H424" s="20"/>
      <c r="I424" s="21"/>
      <c r="J424" s="21"/>
      <c r="K424" s="21"/>
      <c r="L424" s="21"/>
      <c r="M424" s="21"/>
      <c r="N424" s="20"/>
      <c r="O424" s="20"/>
      <c r="P424" s="20"/>
      <c r="Q424" s="21"/>
      <c r="R424" s="21"/>
      <c r="S424" s="21"/>
      <c r="T424" s="21"/>
    </row>
    <row r="425" spans="1:20" s="4" customFormat="1" ht="15" customHeight="1">
      <c r="A425" s="18"/>
      <c r="D425" s="145"/>
      <c r="E425" s="78"/>
      <c r="F425" s="20"/>
      <c r="G425" s="20"/>
      <c r="H425" s="20"/>
      <c r="I425" s="21"/>
      <c r="J425" s="21"/>
      <c r="K425" s="21"/>
      <c r="L425" s="21"/>
      <c r="M425" s="21"/>
      <c r="N425" s="20"/>
      <c r="O425" s="20"/>
      <c r="P425" s="20"/>
      <c r="Q425" s="21"/>
      <c r="R425" s="21"/>
      <c r="S425" s="21"/>
      <c r="T425" s="21"/>
    </row>
    <row r="426" spans="1:20" s="4" customFormat="1" ht="15" customHeight="1">
      <c r="A426" s="18"/>
      <c r="D426" s="145"/>
      <c r="E426" s="78"/>
      <c r="F426" s="20"/>
      <c r="G426" s="20"/>
      <c r="H426" s="20"/>
      <c r="I426" s="21"/>
      <c r="J426" s="21"/>
      <c r="K426" s="21"/>
      <c r="L426" s="21"/>
      <c r="M426" s="21"/>
      <c r="N426" s="20"/>
      <c r="O426" s="20"/>
      <c r="P426" s="20"/>
      <c r="Q426" s="21"/>
      <c r="R426" s="21"/>
      <c r="S426" s="21"/>
      <c r="T426" s="21"/>
    </row>
    <row r="427" spans="1:20" s="4" customFormat="1" ht="15" customHeight="1">
      <c r="A427" s="18"/>
      <c r="D427" s="145"/>
      <c r="E427" s="78"/>
      <c r="F427" s="20"/>
      <c r="G427" s="20"/>
      <c r="H427" s="20"/>
      <c r="I427" s="21"/>
      <c r="J427" s="21"/>
      <c r="K427" s="21"/>
      <c r="L427" s="21"/>
      <c r="M427" s="21"/>
      <c r="N427" s="20"/>
      <c r="O427" s="20"/>
      <c r="P427" s="20"/>
      <c r="Q427" s="21"/>
      <c r="R427" s="21"/>
      <c r="S427" s="21"/>
      <c r="T427" s="21"/>
    </row>
    <row r="428" spans="1:20" s="4" customFormat="1" ht="15" customHeight="1">
      <c r="A428" s="18"/>
      <c r="D428" s="145"/>
      <c r="E428" s="78"/>
      <c r="F428" s="20"/>
      <c r="G428" s="20"/>
      <c r="H428" s="20"/>
      <c r="I428" s="21"/>
      <c r="J428" s="21"/>
      <c r="K428" s="21"/>
      <c r="L428" s="21"/>
      <c r="M428" s="21"/>
      <c r="N428" s="20"/>
      <c r="O428" s="20"/>
      <c r="P428" s="20"/>
      <c r="Q428" s="21"/>
      <c r="R428" s="21"/>
      <c r="S428" s="21"/>
      <c r="T428" s="21"/>
    </row>
    <row r="429" spans="1:20" s="4" customFormat="1" ht="15" customHeight="1">
      <c r="A429" s="18"/>
      <c r="D429" s="145"/>
      <c r="E429" s="78"/>
      <c r="F429" s="20"/>
      <c r="G429" s="20"/>
      <c r="H429" s="20"/>
      <c r="I429" s="21"/>
      <c r="J429" s="21"/>
      <c r="K429" s="21"/>
      <c r="L429" s="21"/>
      <c r="M429" s="21"/>
      <c r="N429" s="20"/>
      <c r="O429" s="20"/>
      <c r="P429" s="20"/>
      <c r="Q429" s="21"/>
      <c r="R429" s="21"/>
      <c r="S429" s="21"/>
      <c r="T429" s="21"/>
    </row>
    <row r="430" spans="1:20" s="4" customFormat="1" ht="15" customHeight="1">
      <c r="A430" s="18"/>
      <c r="D430" s="145"/>
      <c r="E430" s="78"/>
      <c r="F430" s="20"/>
      <c r="G430" s="20"/>
      <c r="H430" s="20"/>
      <c r="I430" s="21"/>
      <c r="J430" s="21"/>
      <c r="K430" s="21"/>
      <c r="L430" s="21"/>
      <c r="M430" s="21"/>
      <c r="N430" s="20"/>
      <c r="O430" s="20"/>
      <c r="P430" s="20"/>
      <c r="Q430" s="21"/>
      <c r="R430" s="21"/>
      <c r="S430" s="21"/>
      <c r="T430" s="21"/>
    </row>
    <row r="431" spans="1:20" s="4" customFormat="1" ht="15" customHeight="1">
      <c r="A431" s="18"/>
      <c r="D431" s="145"/>
      <c r="E431" s="78"/>
      <c r="F431" s="20"/>
      <c r="G431" s="20"/>
      <c r="H431" s="20"/>
      <c r="I431" s="21"/>
      <c r="J431" s="21"/>
      <c r="K431" s="21"/>
      <c r="L431" s="21"/>
      <c r="M431" s="21"/>
      <c r="N431" s="20"/>
      <c r="O431" s="20"/>
      <c r="P431" s="20"/>
      <c r="Q431" s="21"/>
      <c r="R431" s="21"/>
      <c r="S431" s="21"/>
      <c r="T431" s="21"/>
    </row>
    <row r="432" spans="1:20" s="4" customFormat="1" ht="15" customHeight="1">
      <c r="A432" s="18"/>
      <c r="D432" s="145"/>
      <c r="E432" s="78"/>
      <c r="F432" s="20"/>
      <c r="G432" s="20"/>
      <c r="H432" s="20"/>
      <c r="I432" s="21"/>
      <c r="J432" s="21"/>
      <c r="K432" s="21"/>
      <c r="L432" s="21"/>
      <c r="M432" s="21"/>
      <c r="N432" s="20"/>
      <c r="O432" s="20"/>
      <c r="P432" s="20"/>
      <c r="Q432" s="21"/>
      <c r="R432" s="21"/>
      <c r="S432" s="21"/>
      <c r="T432" s="21"/>
    </row>
    <row r="433" spans="1:20" s="4" customFormat="1" ht="15" customHeight="1">
      <c r="A433" s="18"/>
      <c r="D433" s="145"/>
      <c r="E433" s="78"/>
      <c r="F433" s="20"/>
      <c r="G433" s="20"/>
      <c r="H433" s="20"/>
      <c r="I433" s="21"/>
      <c r="J433" s="21"/>
      <c r="K433" s="21"/>
      <c r="L433" s="21"/>
      <c r="M433" s="21"/>
      <c r="N433" s="20"/>
      <c r="O433" s="20"/>
      <c r="P433" s="20"/>
      <c r="Q433" s="21"/>
      <c r="R433" s="21"/>
      <c r="S433" s="21"/>
      <c r="T433" s="21"/>
    </row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</sheetData>
  <sheetProtection/>
  <autoFilter ref="A1:L933"/>
  <mergeCells count="13">
    <mergeCell ref="A2:A4"/>
    <mergeCell ref="B2:B4"/>
    <mergeCell ref="C2:D4"/>
    <mergeCell ref="F2:L2"/>
    <mergeCell ref="N2:T2"/>
    <mergeCell ref="U2:U4"/>
    <mergeCell ref="E2:E4"/>
    <mergeCell ref="V2:V4"/>
    <mergeCell ref="W2:W4"/>
    <mergeCell ref="G3:I3"/>
    <mergeCell ref="J3:L3"/>
    <mergeCell ref="O3:Q3"/>
    <mergeCell ref="R3:T3"/>
  </mergeCells>
  <printOptions horizontalCentered="1"/>
  <pageMargins left="0.1968503937007874" right="0.1968503937007874" top="0.5905511811023623" bottom="0.1968503937007874" header="0.31496062992125984" footer="0.5118110236220472"/>
  <pageSetup horizontalDpi="600" verticalDpi="600" orientation="landscape" paperSize="9" scale="43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千葉県</cp:lastModifiedBy>
  <cp:lastPrinted>2016-08-16T10:59:35Z</cp:lastPrinted>
  <dcterms:created xsi:type="dcterms:W3CDTF">2006-12-11T05:48:40Z</dcterms:created>
  <dcterms:modified xsi:type="dcterms:W3CDTF">2016-11-01T05:20:39Z</dcterms:modified>
  <cp:category/>
  <cp:version/>
  <cp:contentType/>
  <cp:contentStatus/>
</cp:coreProperties>
</file>