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UserData\s.mrkm10\Desktop\"/>
    </mc:Choice>
  </mc:AlternateContent>
  <bookViews>
    <workbookView xWindow="0" yWindow="0" windowWidth="28800" windowHeight="12210" tabRatio="823" activeTab="1"/>
  </bookViews>
  <sheets>
    <sheet name="（はじめにお読みください）本実績報告の使い方、報告の手順" sheetId="30" r:id="rId1"/>
    <sheet name="実績報告書" sheetId="32" r:id="rId2"/>
    <sheet name="実績額一覧" sheetId="29" r:id="rId3"/>
    <sheet name="個票1" sheetId="37" r:id="rId4"/>
    <sheet name="職員表" sheetId="27" r:id="rId5"/>
    <sheet name="計算用" sheetId="33" state="hidden" r:id="rId6"/>
  </sheets>
  <definedNames>
    <definedName name="_xlnm.Print_Area" localSheetId="3">個票1!$A$1:$AM$113</definedName>
    <definedName name="_xlnm.Print_Area" localSheetId="2">実績額一覧!$A$1:$Z$22</definedName>
    <definedName name="_xlnm.Print_Area" localSheetId="1">実績報告書!$A$1:$AM$61</definedName>
    <definedName name="_xlnm.Print_Area" localSheetId="4">職員表!$A$1:$U$85</definedName>
    <definedName name="_xlnm.Print_Titles" localSheetId="4">職員表!$4:$5</definedName>
  </definedNames>
  <calcPr calcId="162913"/>
</workbook>
</file>

<file path=xl/calcChain.xml><?xml version="1.0" encoding="utf-8"?>
<calcChain xmlns="http://schemas.openxmlformats.org/spreadsheetml/2006/main">
  <c r="AI63" i="37" l="1"/>
  <c r="AI79" i="37" l="1"/>
  <c r="R14" i="29"/>
  <c r="O12" i="29"/>
  <c r="J12" i="29"/>
  <c r="K14" i="29"/>
  <c r="W9" i="29"/>
  <c r="Y10" i="29"/>
  <c r="S16" i="29"/>
  <c r="B5" i="29"/>
  <c r="S17" i="29"/>
  <c r="U16" i="29"/>
  <c r="Q15" i="29"/>
  <c r="Y11" i="29"/>
  <c r="U12" i="29"/>
  <c r="U17" i="29"/>
  <c r="L16" i="29"/>
  <c r="W18" i="29"/>
  <c r="J16" i="29"/>
  <c r="U14" i="29"/>
  <c r="Y16" i="29"/>
  <c r="P12" i="29"/>
  <c r="R6" i="29"/>
  <c r="W17" i="29"/>
  <c r="I9" i="29"/>
  <c r="P15" i="29"/>
  <c r="X13" i="29"/>
  <c r="Q17" i="29"/>
  <c r="I6" i="29"/>
  <c r="H6" i="29"/>
  <c r="I13" i="29"/>
  <c r="H16" i="29"/>
  <c r="V15" i="29"/>
  <c r="K6" i="29"/>
  <c r="V14" i="29"/>
  <c r="X11" i="29"/>
  <c r="W12" i="29"/>
  <c r="P18" i="29"/>
  <c r="P10" i="29"/>
  <c r="R9" i="29"/>
  <c r="M5" i="29"/>
  <c r="K5" i="29"/>
  <c r="X12" i="29"/>
  <c r="L8" i="29"/>
  <c r="R18" i="29"/>
  <c r="P14" i="29"/>
  <c r="Y18" i="29"/>
  <c r="V19" i="29"/>
  <c r="L10" i="29"/>
  <c r="W6" i="29"/>
  <c r="O11" i="29"/>
  <c r="Y8" i="29"/>
  <c r="Q5" i="29"/>
  <c r="P13" i="29"/>
  <c r="W19" i="29"/>
  <c r="Q13" i="29"/>
  <c r="S13" i="29"/>
  <c r="K19" i="29"/>
  <c r="X18" i="29"/>
  <c r="M14" i="29"/>
  <c r="K7" i="29"/>
  <c r="U10" i="29"/>
  <c r="H9" i="29"/>
  <c r="V10" i="29"/>
  <c r="L13" i="29"/>
  <c r="O5" i="29"/>
  <c r="I11" i="29"/>
  <c r="S9" i="29"/>
  <c r="V5" i="29"/>
  <c r="S8" i="29"/>
  <c r="I18" i="29"/>
  <c r="M6" i="29"/>
  <c r="U7" i="29"/>
  <c r="K9" i="29"/>
  <c r="I15" i="29"/>
  <c r="V13" i="29"/>
  <c r="K13" i="29"/>
  <c r="P19" i="29"/>
  <c r="Q10" i="29"/>
  <c r="L7" i="29"/>
  <c r="S14" i="29"/>
  <c r="L9" i="29"/>
  <c r="X16" i="29"/>
  <c r="H12" i="29"/>
  <c r="M17" i="29"/>
  <c r="V12" i="29"/>
  <c r="L5" i="29"/>
  <c r="M9" i="29"/>
  <c r="M19" i="29"/>
  <c r="H11" i="29"/>
  <c r="J11" i="29"/>
  <c r="J5" i="29"/>
  <c r="Y14" i="29"/>
  <c r="M18" i="29"/>
  <c r="Y6" i="29"/>
  <c r="I12" i="29"/>
  <c r="J13" i="29"/>
  <c r="M8" i="29"/>
  <c r="W14" i="29"/>
  <c r="J10" i="29"/>
  <c r="J15" i="29"/>
  <c r="Q12" i="29"/>
  <c r="L14" i="29"/>
  <c r="I17" i="29"/>
  <c r="O18" i="29"/>
  <c r="M15" i="29"/>
  <c r="Q11" i="29"/>
  <c r="J8" i="29"/>
  <c r="R5" i="29"/>
  <c r="Y17" i="29"/>
  <c r="Q16" i="29"/>
  <c r="R10" i="29"/>
  <c r="R19" i="29"/>
  <c r="R12" i="29"/>
  <c r="H10" i="29"/>
  <c r="M11" i="29"/>
  <c r="J18" i="29"/>
  <c r="P16" i="29"/>
  <c r="V8" i="29"/>
  <c r="J7" i="29"/>
  <c r="Q7" i="29"/>
  <c r="H18" i="29"/>
  <c r="Y15" i="29"/>
  <c r="V18" i="29"/>
  <c r="P7" i="29"/>
  <c r="O17" i="29"/>
  <c r="O8" i="29"/>
  <c r="H8" i="29"/>
  <c r="W8" i="29"/>
  <c r="J14" i="29"/>
  <c r="O15" i="29"/>
  <c r="R7" i="29"/>
  <c r="O6" i="29"/>
  <c r="H7" i="29"/>
  <c r="O7" i="29"/>
  <c r="X9" i="29"/>
  <c r="Q6" i="29"/>
  <c r="X8" i="29"/>
  <c r="U15" i="29"/>
  <c r="S12" i="29"/>
  <c r="S5" i="29"/>
  <c r="S19" i="29"/>
  <c r="V7" i="29"/>
  <c r="L18" i="29"/>
  <c r="R8" i="29"/>
  <c r="P17" i="29"/>
  <c r="Y7" i="29"/>
  <c r="K10" i="29"/>
  <c r="W15" i="29"/>
  <c r="M10" i="29"/>
  <c r="M12" i="29"/>
  <c r="R15" i="29"/>
  <c r="S7" i="29"/>
  <c r="X6" i="29"/>
  <c r="P6" i="29"/>
  <c r="H14" i="29"/>
  <c r="S10" i="29"/>
  <c r="W13" i="29"/>
  <c r="W7" i="29"/>
  <c r="U18" i="29"/>
  <c r="Y13" i="29"/>
  <c r="X7" i="29"/>
  <c r="W16" i="29"/>
  <c r="L17" i="29"/>
  <c r="X5" i="29"/>
  <c r="I8" i="29"/>
  <c r="X17" i="29"/>
  <c r="R16" i="29"/>
  <c r="Q19" i="29"/>
  <c r="X10" i="29"/>
  <c r="M13" i="29"/>
  <c r="K11" i="29"/>
  <c r="O9" i="29"/>
  <c r="W11" i="29"/>
  <c r="R17" i="29"/>
  <c r="U13" i="29"/>
  <c r="O10" i="29"/>
  <c r="K16" i="29"/>
  <c r="O16" i="29"/>
  <c r="V6" i="29"/>
  <c r="V16" i="29"/>
  <c r="U9" i="29"/>
  <c r="V11" i="29"/>
  <c r="H15" i="29"/>
  <c r="K8" i="29"/>
  <c r="I19" i="29"/>
  <c r="R13" i="29"/>
  <c r="Y9" i="29"/>
  <c r="Y19" i="29"/>
  <c r="K18" i="29"/>
  <c r="U11" i="29"/>
  <c r="O13" i="29"/>
  <c r="L6" i="29"/>
  <c r="J6" i="29"/>
  <c r="K12" i="29"/>
  <c r="K15" i="29"/>
  <c r="M16" i="29"/>
  <c r="U6" i="29"/>
  <c r="S15" i="29"/>
  <c r="R11" i="29"/>
  <c r="O14" i="29"/>
  <c r="I14" i="29"/>
  <c r="P5" i="29"/>
  <c r="Q14" i="29"/>
  <c r="I7" i="29"/>
  <c r="X15" i="29"/>
  <c r="V17" i="29"/>
  <c r="W10" i="29"/>
  <c r="Y12" i="29"/>
  <c r="J9" i="29"/>
  <c r="L19" i="29"/>
  <c r="Q18" i="29"/>
  <c r="Q9" i="29"/>
  <c r="S11" i="29"/>
  <c r="L15" i="29"/>
  <c r="I10" i="29"/>
  <c r="H13" i="29"/>
  <c r="H17" i="29"/>
  <c r="X19" i="29"/>
  <c r="J17" i="29"/>
  <c r="S6" i="29"/>
  <c r="P8" i="29"/>
  <c r="V9" i="29"/>
  <c r="P11" i="29"/>
  <c r="Y5" i="29"/>
  <c r="M7" i="29"/>
  <c r="I16" i="29"/>
  <c r="O19" i="29"/>
  <c r="Q8" i="29"/>
  <c r="U19" i="29"/>
  <c r="H19" i="29"/>
  <c r="X14" i="29"/>
  <c r="L12" i="29"/>
  <c r="K17" i="29"/>
  <c r="U8" i="29"/>
  <c r="J19" i="29"/>
  <c r="L11" i="29"/>
  <c r="S18" i="29"/>
  <c r="P9" i="29"/>
  <c r="N6" i="29" l="1"/>
  <c r="G6" i="29" s="1"/>
  <c r="Z7" i="29"/>
  <c r="N8" i="29"/>
  <c r="G8" i="29" s="1"/>
  <c r="N12" i="29"/>
  <c r="G12" i="29" s="1"/>
  <c r="Z13" i="29"/>
  <c r="T15" i="29"/>
  <c r="T6" i="29"/>
  <c r="T10" i="29"/>
  <c r="N15" i="29"/>
  <c r="G15" i="29" s="1"/>
  <c r="Z16" i="29"/>
  <c r="T18" i="29"/>
  <c r="N7" i="29"/>
  <c r="G7" i="29" s="1"/>
  <c r="Z8" i="29"/>
  <c r="Z9" i="29"/>
  <c r="T11" i="29"/>
  <c r="N16" i="29"/>
  <c r="G16" i="29" s="1"/>
  <c r="Z17" i="29"/>
  <c r="T19" i="29"/>
  <c r="T7" i="29"/>
  <c r="N11" i="29"/>
  <c r="G11" i="29" s="1"/>
  <c r="Z12" i="29"/>
  <c r="T14" i="29"/>
  <c r="N19" i="29"/>
  <c r="G19" i="29" s="1"/>
  <c r="T9" i="29"/>
  <c r="N10" i="29"/>
  <c r="G10" i="29" s="1"/>
  <c r="Z11" i="29"/>
  <c r="T13" i="29"/>
  <c r="N14" i="29"/>
  <c r="G14" i="29" s="1"/>
  <c r="Z15" i="29"/>
  <c r="T17" i="29"/>
  <c r="N18" i="29"/>
  <c r="G18" i="29" s="1"/>
  <c r="Z19" i="29"/>
  <c r="Z6" i="29"/>
  <c r="T8" i="29"/>
  <c r="N9" i="29"/>
  <c r="G9" i="29" s="1"/>
  <c r="Z10" i="29"/>
  <c r="T12" i="29"/>
  <c r="N13" i="29"/>
  <c r="G13" i="29" s="1"/>
  <c r="Z14" i="29"/>
  <c r="T16" i="29"/>
  <c r="N17" i="29"/>
  <c r="G17" i="29" s="1"/>
  <c r="Z18" i="29"/>
  <c r="V19" i="37"/>
  <c r="M19" i="37"/>
  <c r="A76" i="27"/>
  <c r="X88" i="37" l="1"/>
  <c r="AI87" i="37" s="1"/>
  <c r="E12" i="27"/>
  <c r="F12" i="27" s="1"/>
  <c r="E11" i="27"/>
  <c r="F11" i="27" s="1"/>
  <c r="E10" i="27"/>
  <c r="F10" i="27" s="1"/>
  <c r="E9" i="27"/>
  <c r="F9" i="27" s="1"/>
  <c r="E8" i="27"/>
  <c r="F8" i="27" s="1"/>
  <c r="S8" i="27" s="1"/>
  <c r="E7" i="27"/>
  <c r="F7" i="27" s="1"/>
  <c r="S7" i="27" s="1"/>
  <c r="E6" i="27"/>
  <c r="F6" i="27" s="1"/>
  <c r="S6" i="27" s="1"/>
  <c r="P107" i="37"/>
  <c r="P108" i="37" s="1"/>
  <c r="X89" i="37"/>
  <c r="AI85" i="37"/>
  <c r="AI81" i="37" s="1"/>
  <c r="H75" i="37"/>
  <c r="H76" i="37" s="1"/>
  <c r="X64" i="37"/>
  <c r="P57" i="37"/>
  <c r="P58" i="37" s="1"/>
  <c r="X25" i="37"/>
  <c r="AI24" i="37" s="1"/>
  <c r="AO19" i="37"/>
  <c r="A51" i="33"/>
  <c r="A49" i="33"/>
  <c r="A48" i="33"/>
  <c r="AE20" i="37" l="1"/>
  <c r="AI16" i="37" s="1"/>
  <c r="AI18" i="37" l="1"/>
  <c r="AI26" i="37"/>
  <c r="AI65" i="37"/>
  <c r="AI89" i="37"/>
  <c r="W5" i="29"/>
  <c r="C16" i="29"/>
  <c r="B19" i="29"/>
  <c r="I5" i="29"/>
  <c r="BP19" i="29"/>
  <c r="E9" i="29"/>
  <c r="H5" i="29"/>
  <c r="D9" i="29"/>
  <c r="E8" i="29"/>
  <c r="BQ14" i="29"/>
  <c r="BQ15" i="29"/>
  <c r="B11" i="29"/>
  <c r="F10" i="29"/>
  <c r="E12" i="29"/>
  <c r="BP11" i="29"/>
  <c r="C9" i="29"/>
  <c r="C15" i="29"/>
  <c r="C19" i="29"/>
  <c r="D13" i="29"/>
  <c r="F6" i="29"/>
  <c r="B18" i="29"/>
  <c r="B12" i="29"/>
  <c r="F7" i="29"/>
  <c r="F12" i="29"/>
  <c r="C13" i="29"/>
  <c r="BQ9" i="29"/>
  <c r="C14" i="29"/>
  <c r="C6" i="29"/>
  <c r="F16" i="29"/>
  <c r="D11" i="29"/>
  <c r="E6" i="29"/>
  <c r="B7" i="29"/>
  <c r="F15" i="29"/>
  <c r="B16" i="29"/>
  <c r="BP5" i="29"/>
  <c r="C18" i="29"/>
  <c r="B13" i="29"/>
  <c r="BQ5" i="29"/>
  <c r="D17" i="29"/>
  <c r="E11" i="29"/>
  <c r="BQ7" i="29"/>
  <c r="D19" i="29"/>
  <c r="BQ10" i="29"/>
  <c r="F18" i="29"/>
  <c r="C17" i="29"/>
  <c r="BQ11" i="29"/>
  <c r="D14" i="29"/>
  <c r="BP16" i="29"/>
  <c r="D7" i="29"/>
  <c r="BQ19" i="29"/>
  <c r="BP8" i="29"/>
  <c r="BQ12" i="29"/>
  <c r="BP10" i="29"/>
  <c r="B17" i="29"/>
  <c r="F19" i="29"/>
  <c r="B10" i="29"/>
  <c r="BQ18" i="29"/>
  <c r="BP6" i="29"/>
  <c r="B14" i="29"/>
  <c r="F14" i="29"/>
  <c r="E14" i="29"/>
  <c r="B15" i="29"/>
  <c r="E10" i="29"/>
  <c r="B8" i="29"/>
  <c r="BQ8" i="29"/>
  <c r="D8" i="29"/>
  <c r="BP9" i="29"/>
  <c r="D12" i="29"/>
  <c r="E15" i="29"/>
  <c r="BP7" i="29"/>
  <c r="D18" i="29"/>
  <c r="BP14" i="29"/>
  <c r="D10" i="29"/>
  <c r="C10" i="29"/>
  <c r="F11" i="29"/>
  <c r="D16" i="29"/>
  <c r="BP13" i="29"/>
  <c r="BP12" i="29"/>
  <c r="F9" i="29"/>
  <c r="BQ16" i="29"/>
  <c r="E16" i="29"/>
  <c r="D15" i="29"/>
  <c r="BP17" i="29"/>
  <c r="B9" i="29"/>
  <c r="BP15" i="29"/>
  <c r="C11" i="29"/>
  <c r="BQ13" i="29"/>
  <c r="B6" i="29"/>
  <c r="E13" i="29"/>
  <c r="E7" i="29"/>
  <c r="F13" i="29"/>
  <c r="F8" i="29"/>
  <c r="BQ17" i="29"/>
  <c r="F17" i="29"/>
  <c r="C12" i="29"/>
  <c r="E17" i="29"/>
  <c r="BQ6" i="29"/>
  <c r="C8" i="29"/>
  <c r="E18" i="29"/>
  <c r="D6" i="29"/>
  <c r="C7" i="29"/>
  <c r="E19" i="29"/>
  <c r="BP18" i="29"/>
  <c r="BB25" i="32" l="1"/>
  <c r="AV25" i="32"/>
  <c r="AF30" i="32"/>
  <c r="Y30" i="32"/>
  <c r="Y27" i="32"/>
  <c r="Y21" i="32"/>
  <c r="Y24" i="32" l="1"/>
  <c r="AF24" i="32"/>
  <c r="AF27" i="32"/>
  <c r="BH25" i="32"/>
  <c r="U5" i="29"/>
  <c r="AF21" i="32" l="1"/>
  <c r="S12" i="27"/>
  <c r="E13" i="27"/>
  <c r="F13" i="27" s="1"/>
  <c r="S13" i="27" s="1"/>
  <c r="E14" i="27"/>
  <c r="F14" i="27" s="1"/>
  <c r="S14" i="27" s="1"/>
  <c r="E15" i="27"/>
  <c r="F15" i="27" s="1"/>
  <c r="S15" i="27" s="1"/>
  <c r="E16" i="27"/>
  <c r="F16" i="27"/>
  <c r="S16" i="27" s="1"/>
  <c r="E17" i="27"/>
  <c r="F17" i="27" s="1"/>
  <c r="S17" i="27" s="1"/>
  <c r="E18" i="27"/>
  <c r="F18" i="27" s="1"/>
  <c r="S18" i="27" s="1"/>
  <c r="E19" i="27"/>
  <c r="F19" i="27" s="1"/>
  <c r="S19" i="27" s="1"/>
  <c r="E20" i="27"/>
  <c r="F20" i="27"/>
  <c r="S20" i="27" s="1"/>
  <c r="E21" i="27"/>
  <c r="F21" i="27" s="1"/>
  <c r="S21" i="27" s="1"/>
  <c r="E22" i="27"/>
  <c r="F22" i="27" s="1"/>
  <c r="S22" i="27" s="1"/>
  <c r="E23" i="27"/>
  <c r="F23" i="27" s="1"/>
  <c r="S23" i="27" s="1"/>
  <c r="E24" i="27"/>
  <c r="F24" i="27"/>
  <c r="S24" i="27" s="1"/>
  <c r="E25" i="27"/>
  <c r="F25" i="27" s="1"/>
  <c r="S25" i="27" s="1"/>
  <c r="E26" i="27"/>
  <c r="F26" i="27" s="1"/>
  <c r="S26" i="27" s="1"/>
  <c r="E27" i="27"/>
  <c r="F27" i="27" s="1"/>
  <c r="S27" i="27" s="1"/>
  <c r="E28" i="27"/>
  <c r="F28" i="27"/>
  <c r="S28" i="27" s="1"/>
  <c r="E29" i="27"/>
  <c r="F29" i="27" s="1"/>
  <c r="S29" i="27" s="1"/>
  <c r="E30" i="27"/>
  <c r="F30" i="27" s="1"/>
  <c r="S30" i="27" s="1"/>
  <c r="E31" i="27"/>
  <c r="F31" i="27" s="1"/>
  <c r="S31" i="27" s="1"/>
  <c r="E32" i="27"/>
  <c r="F32" i="27"/>
  <c r="S32" i="27" s="1"/>
  <c r="E33" i="27"/>
  <c r="F33" i="27" s="1"/>
  <c r="S33" i="27" s="1"/>
  <c r="E34" i="27"/>
  <c r="F34" i="27" s="1"/>
  <c r="S34" i="27" s="1"/>
  <c r="E35" i="27"/>
  <c r="F35" i="27" s="1"/>
  <c r="S35" i="27" s="1"/>
  <c r="E36" i="27"/>
  <c r="F36" i="27"/>
  <c r="S36" i="27" s="1"/>
  <c r="E37" i="27"/>
  <c r="F37" i="27" s="1"/>
  <c r="S37" i="27" s="1"/>
  <c r="E38" i="27"/>
  <c r="F38" i="27" s="1"/>
  <c r="S38" i="27" s="1"/>
  <c r="E39" i="27"/>
  <c r="F39" i="27" s="1"/>
  <c r="S39" i="27" s="1"/>
  <c r="E40" i="27"/>
  <c r="F40" i="27"/>
  <c r="S40" i="27" s="1"/>
  <c r="E41" i="27"/>
  <c r="F41" i="27" s="1"/>
  <c r="S41" i="27" s="1"/>
  <c r="E42" i="27"/>
  <c r="F42" i="27" s="1"/>
  <c r="S42" i="27" s="1"/>
  <c r="E43" i="27"/>
  <c r="F43" i="27" s="1"/>
  <c r="S43" i="27" s="1"/>
  <c r="E44" i="27"/>
  <c r="F44" i="27"/>
  <c r="S44" i="27" s="1"/>
  <c r="E45" i="27"/>
  <c r="F45" i="27" s="1"/>
  <c r="S45" i="27" s="1"/>
  <c r="E46" i="27"/>
  <c r="F46" i="27" s="1"/>
  <c r="S46" i="27" s="1"/>
  <c r="E47" i="27"/>
  <c r="F47" i="27" s="1"/>
  <c r="S47" i="27" s="1"/>
  <c r="E48" i="27"/>
  <c r="F48" i="27"/>
  <c r="S48" i="27" s="1"/>
  <c r="E49" i="27"/>
  <c r="F49" i="27" s="1"/>
  <c r="S49" i="27" s="1"/>
  <c r="E50" i="27"/>
  <c r="F50" i="27" s="1"/>
  <c r="S50" i="27" s="1"/>
  <c r="E51" i="27"/>
  <c r="F51" i="27" s="1"/>
  <c r="S51" i="27" s="1"/>
  <c r="E52" i="27"/>
  <c r="F52" i="27"/>
  <c r="S52" i="27" s="1"/>
  <c r="E53" i="27"/>
  <c r="F53" i="27" s="1"/>
  <c r="S53" i="27" s="1"/>
  <c r="E54" i="27"/>
  <c r="F54" i="27" s="1"/>
  <c r="S54" i="27" s="1"/>
  <c r="E55" i="27"/>
  <c r="F55" i="27" s="1"/>
  <c r="S55" i="27" s="1"/>
  <c r="E56" i="27"/>
  <c r="F56" i="27"/>
  <c r="S56" i="27" s="1"/>
  <c r="E57" i="27"/>
  <c r="F57" i="27" s="1"/>
  <c r="S57" i="27" s="1"/>
  <c r="E58" i="27"/>
  <c r="F58" i="27" s="1"/>
  <c r="S58" i="27" s="1"/>
  <c r="E59" i="27"/>
  <c r="F59" i="27" s="1"/>
  <c r="S59" i="27" s="1"/>
  <c r="E60" i="27"/>
  <c r="F60" i="27"/>
  <c r="S60" i="27" s="1"/>
  <c r="E61" i="27"/>
  <c r="F61" i="27" s="1"/>
  <c r="S61" i="27" s="1"/>
  <c r="E62" i="27"/>
  <c r="F62" i="27" s="1"/>
  <c r="S62" i="27" s="1"/>
  <c r="E63" i="27"/>
  <c r="F63" i="27" s="1"/>
  <c r="S63" i="27" s="1"/>
  <c r="E64" i="27"/>
  <c r="F64" i="27"/>
  <c r="S64" i="27" s="1"/>
  <c r="E65" i="27"/>
  <c r="F65" i="27" s="1"/>
  <c r="S65" i="27" s="1"/>
  <c r="E66" i="27"/>
  <c r="F66" i="27" s="1"/>
  <c r="S66" i="27" s="1"/>
  <c r="E67" i="27"/>
  <c r="F67" i="27" s="1"/>
  <c r="S67" i="27" s="1"/>
  <c r="E68" i="27"/>
  <c r="F68" i="27"/>
  <c r="S68" i="27" s="1"/>
  <c r="E69" i="27"/>
  <c r="F69" i="27" s="1"/>
  <c r="S69" i="27" s="1"/>
  <c r="E70" i="27"/>
  <c r="F70" i="27" s="1"/>
  <c r="S70" i="27" s="1"/>
  <c r="E71" i="27"/>
  <c r="F71" i="27" s="1"/>
  <c r="S71" i="27" s="1"/>
  <c r="E72" i="27"/>
  <c r="F72" i="27"/>
  <c r="S72" i="27" s="1"/>
  <c r="E73" i="27"/>
  <c r="F73" i="27" s="1"/>
  <c r="S73" i="27" s="1"/>
  <c r="E74" i="27"/>
  <c r="F74" i="27" s="1"/>
  <c r="S74" i="27" s="1"/>
  <c r="E75" i="27"/>
  <c r="F75" i="27" s="1"/>
  <c r="S75" i="27" s="1"/>
  <c r="E76" i="27"/>
  <c r="F76" i="27"/>
  <c r="S76" i="27" s="1"/>
  <c r="E77" i="27"/>
  <c r="F77" i="27" s="1"/>
  <c r="S77" i="27" s="1"/>
  <c r="E78" i="27"/>
  <c r="F78" i="27" s="1"/>
  <c r="S78" i="27" s="1"/>
  <c r="E79" i="27"/>
  <c r="F79" i="27" s="1"/>
  <c r="S79" i="27" s="1"/>
  <c r="E80" i="27"/>
  <c r="F80" i="27"/>
  <c r="S80" i="27" s="1"/>
  <c r="E81" i="27"/>
  <c r="F81" i="27" s="1"/>
  <c r="S81" i="27" s="1"/>
  <c r="E82" i="27"/>
  <c r="F82" i="27" s="1"/>
  <c r="S82" i="27" s="1"/>
  <c r="E83" i="27"/>
  <c r="F83" i="27" s="1"/>
  <c r="S83" i="27" s="1"/>
  <c r="E84" i="27"/>
  <c r="F84" i="27"/>
  <c r="S84" i="27" s="1"/>
  <c r="E85" i="27"/>
  <c r="F85" i="27" s="1"/>
  <c r="S85" i="27" s="1"/>
  <c r="S10" i="27" l="1"/>
  <c r="S11" i="27"/>
  <c r="S9" i="27"/>
  <c r="Y33" i="32" l="1"/>
  <c r="T5" i="29"/>
  <c r="M8" i="27"/>
  <c r="O8" i="27" s="1"/>
  <c r="M9" i="27"/>
  <c r="O9" i="27" s="1"/>
  <c r="M10" i="27"/>
  <c r="O10" i="27" s="1"/>
  <c r="M11" i="27"/>
  <c r="O11" i="27" s="1"/>
  <c r="M12" i="27"/>
  <c r="O12" i="27" s="1"/>
  <c r="M13" i="27"/>
  <c r="O13" i="27" s="1"/>
  <c r="M14" i="27"/>
  <c r="O14" i="27" s="1"/>
  <c r="M15" i="27"/>
  <c r="O15" i="27" s="1"/>
  <c r="M16" i="27"/>
  <c r="O16" i="27" s="1"/>
  <c r="M17" i="27"/>
  <c r="O17" i="27" s="1"/>
  <c r="M18" i="27"/>
  <c r="O18" i="27" s="1"/>
  <c r="M19" i="27"/>
  <c r="O19" i="27" s="1"/>
  <c r="M20" i="27"/>
  <c r="O20" i="27" s="1"/>
  <c r="M21" i="27"/>
  <c r="O21" i="27" s="1"/>
  <c r="M22" i="27"/>
  <c r="O22" i="27" s="1"/>
  <c r="M23" i="27"/>
  <c r="O23" i="27" s="1"/>
  <c r="M24" i="27"/>
  <c r="O24" i="27" s="1"/>
  <c r="M25" i="27"/>
  <c r="O25" i="27" s="1"/>
  <c r="M26" i="27"/>
  <c r="O26" i="27" s="1"/>
  <c r="M27" i="27"/>
  <c r="O27" i="27" s="1"/>
  <c r="M28" i="27"/>
  <c r="O28" i="27" s="1"/>
  <c r="M29" i="27"/>
  <c r="O29" i="27" s="1"/>
  <c r="M30" i="27"/>
  <c r="O30" i="27" s="1"/>
  <c r="M31" i="27"/>
  <c r="O31" i="27" s="1"/>
  <c r="M32" i="27"/>
  <c r="O32" i="27" s="1"/>
  <c r="M33" i="27"/>
  <c r="O33" i="27" s="1"/>
  <c r="M34" i="27"/>
  <c r="O34" i="27" s="1"/>
  <c r="M35" i="27"/>
  <c r="O35" i="27" s="1"/>
  <c r="M36" i="27"/>
  <c r="O36" i="27" s="1"/>
  <c r="M37" i="27"/>
  <c r="O37" i="27" s="1"/>
  <c r="M38" i="27"/>
  <c r="O38" i="27" s="1"/>
  <c r="M39" i="27"/>
  <c r="O39" i="27" s="1"/>
  <c r="M40" i="27"/>
  <c r="O40" i="27" s="1"/>
  <c r="M41" i="27"/>
  <c r="O41" i="27" s="1"/>
  <c r="M42" i="27"/>
  <c r="O42" i="27" s="1"/>
  <c r="M43" i="27"/>
  <c r="O43" i="27" s="1"/>
  <c r="M44" i="27"/>
  <c r="O44" i="27" s="1"/>
  <c r="M45" i="27"/>
  <c r="O45" i="27" s="1"/>
  <c r="M46" i="27"/>
  <c r="O46" i="27" s="1"/>
  <c r="M47" i="27"/>
  <c r="O47" i="27" s="1"/>
  <c r="M48" i="27"/>
  <c r="O48" i="27" s="1"/>
  <c r="M49" i="27"/>
  <c r="O49" i="27" s="1"/>
  <c r="M50" i="27"/>
  <c r="O50" i="27" s="1"/>
  <c r="M51" i="27"/>
  <c r="O51" i="27" s="1"/>
  <c r="M52" i="27"/>
  <c r="O52" i="27" s="1"/>
  <c r="M53" i="27"/>
  <c r="O53" i="27" s="1"/>
  <c r="M54" i="27"/>
  <c r="O54" i="27" s="1"/>
  <c r="M55" i="27"/>
  <c r="O55" i="27" s="1"/>
  <c r="M56" i="27"/>
  <c r="O56" i="27" s="1"/>
  <c r="M57" i="27"/>
  <c r="O57" i="27" s="1"/>
  <c r="M58" i="27"/>
  <c r="O58" i="27" s="1"/>
  <c r="M59" i="27"/>
  <c r="O59" i="27" s="1"/>
  <c r="M60" i="27"/>
  <c r="O60" i="27" s="1"/>
  <c r="M61" i="27"/>
  <c r="O61" i="27" s="1"/>
  <c r="M62" i="27"/>
  <c r="O62" i="27" s="1"/>
  <c r="M63" i="27"/>
  <c r="O63" i="27" s="1"/>
  <c r="M64" i="27"/>
  <c r="O64" i="27" s="1"/>
  <c r="M65" i="27"/>
  <c r="O65" i="27" s="1"/>
  <c r="M66" i="27"/>
  <c r="O66" i="27" s="1"/>
  <c r="M67" i="27"/>
  <c r="O67" i="27" s="1"/>
  <c r="M68" i="27"/>
  <c r="O68" i="27" s="1"/>
  <c r="M69" i="27"/>
  <c r="O69" i="27" s="1"/>
  <c r="M70" i="27"/>
  <c r="O70" i="27" s="1"/>
  <c r="M71" i="27"/>
  <c r="O71" i="27" s="1"/>
  <c r="M72" i="27"/>
  <c r="O72" i="27" s="1"/>
  <c r="M73" i="27"/>
  <c r="O73" i="27" s="1"/>
  <c r="M74" i="27"/>
  <c r="O74" i="27" s="1"/>
  <c r="M75" i="27"/>
  <c r="O75" i="27" s="1"/>
  <c r="M76" i="27"/>
  <c r="O76" i="27" s="1"/>
  <c r="M77" i="27"/>
  <c r="O77" i="27" s="1"/>
  <c r="M78" i="27"/>
  <c r="O78" i="27" s="1"/>
  <c r="M79" i="27"/>
  <c r="O79" i="27" s="1"/>
  <c r="M80" i="27"/>
  <c r="O80" i="27" s="1"/>
  <c r="M81" i="27"/>
  <c r="O81" i="27" s="1"/>
  <c r="M82" i="27"/>
  <c r="O82" i="27" s="1"/>
  <c r="M83" i="27"/>
  <c r="O83" i="27" s="1"/>
  <c r="M84" i="27"/>
  <c r="O84" i="27" s="1"/>
  <c r="M85" i="27"/>
  <c r="O85" i="27" s="1"/>
  <c r="M7" i="27"/>
  <c r="O7" i="27" s="1"/>
  <c r="M6" i="27"/>
  <c r="O6" i="27" s="1"/>
  <c r="F5" i="29"/>
  <c r="AF33" i="32" l="1"/>
  <c r="Z5" i="29"/>
  <c r="BB24" i="32"/>
  <c r="AV24" i="32"/>
  <c r="BH24" i="32" l="1"/>
  <c r="R27" i="32" l="1"/>
  <c r="A6" i="30"/>
  <c r="A7" i="30" s="1"/>
  <c r="A8" i="30" s="1"/>
  <c r="A9" i="30" s="1"/>
  <c r="A10" i="30" s="1"/>
  <c r="A11" i="30" s="1"/>
  <c r="R24" i="32" l="1"/>
  <c r="D5" i="29"/>
  <c r="C5" i="29"/>
  <c r="E5" i="29"/>
  <c r="R30" i="32" l="1"/>
  <c r="R33" i="32"/>
  <c r="A7" i="27" l="1"/>
  <c r="A8" i="27" s="1"/>
  <c r="A9" i="27" s="1"/>
  <c r="A10" i="27" s="1"/>
  <c r="A11" i="27" s="1"/>
  <c r="A12" i="27" s="1"/>
  <c r="A13" i="27" s="1"/>
  <c r="A14" i="27" s="1"/>
  <c r="A15" i="27" s="1"/>
  <c r="A16" i="27" s="1"/>
  <c r="A17" i="27" s="1"/>
  <c r="A18" i="27" s="1"/>
  <c r="A19" i="27" s="1"/>
  <c r="A20" i="27" s="1"/>
  <c r="A21" i="27" s="1"/>
  <c r="A22" i="27" s="1"/>
  <c r="A23" i="27" s="1"/>
  <c r="A24" i="27" s="1"/>
  <c r="A25" i="27" s="1"/>
  <c r="A26" i="27" s="1"/>
  <c r="A27" i="27" s="1"/>
  <c r="A28" i="27" s="1"/>
  <c r="A29" i="27" s="1"/>
  <c r="A30" i="27" s="1"/>
  <c r="A31" i="27" s="1"/>
  <c r="A32" i="27" s="1"/>
  <c r="A33" i="27" s="1"/>
  <c r="A34" i="27" s="1"/>
  <c r="A35" i="27" s="1"/>
  <c r="A36" i="27" s="1"/>
  <c r="A37" i="27" s="1"/>
  <c r="A38" i="27" s="1"/>
  <c r="A39" i="27" s="1"/>
  <c r="A40" i="27" s="1"/>
  <c r="A41" i="27" s="1"/>
  <c r="A42" i="27" s="1"/>
  <c r="A43" i="27" s="1"/>
  <c r="A44" i="27" s="1"/>
  <c r="A45" i="27" s="1"/>
  <c r="A46" i="27" s="1"/>
  <c r="A47" i="27" s="1"/>
  <c r="A48" i="27" s="1"/>
  <c r="A49" i="27" s="1"/>
  <c r="A50" i="27" s="1"/>
  <c r="A51" i="27" s="1"/>
  <c r="A52" i="27" s="1"/>
  <c r="A53" i="27" s="1"/>
  <c r="A54" i="27" s="1"/>
  <c r="A55" i="27" s="1"/>
  <c r="A56" i="27" s="1"/>
  <c r="A57" i="27" s="1"/>
  <c r="A58" i="27" s="1"/>
  <c r="A59" i="27" s="1"/>
  <c r="A60" i="27" s="1"/>
  <c r="A61" i="27" s="1"/>
  <c r="A62" i="27" s="1"/>
  <c r="A63" i="27" s="1"/>
  <c r="A64" i="27" s="1"/>
  <c r="A65" i="27" s="1"/>
  <c r="A66" i="27" s="1"/>
  <c r="A67" i="27" s="1"/>
  <c r="A68" i="27" s="1"/>
  <c r="A69" i="27" s="1"/>
  <c r="A70" i="27" s="1"/>
  <c r="A71" i="27" s="1"/>
  <c r="A72" i="27" s="1"/>
  <c r="A73" i="27" s="1"/>
  <c r="A74" i="27" s="1"/>
  <c r="A75" i="27" s="1"/>
  <c r="A77" i="27" s="1"/>
  <c r="A78" i="27" s="1"/>
  <c r="A79" i="27" s="1"/>
  <c r="A80" i="27" s="1"/>
  <c r="A81" i="27" s="1"/>
  <c r="A82" i="27" s="1"/>
  <c r="A83" i="27" s="1"/>
  <c r="A84" i="27" s="1"/>
  <c r="A85" i="27" s="1"/>
  <c r="R21" i="32" l="1"/>
  <c r="N5" i="29"/>
  <c r="G5" i="29" s="1"/>
  <c r="K17" i="32" l="1"/>
  <c r="AD6" i="29"/>
  <c r="AP20" i="32" l="1"/>
  <c r="Y36" i="32" l="1"/>
  <c r="AF36" i="32" l="1"/>
  <c r="R36" i="32" l="1"/>
</calcChain>
</file>

<file path=xl/comments1.xml><?xml version="1.0" encoding="utf-8"?>
<comments xmlns="http://schemas.openxmlformats.org/spreadsheetml/2006/main">
  <authors>
    <author>千葉県</author>
    <author>厚生労働省ネットワークシステム</author>
  </authors>
  <commentList>
    <comment ref="AO7" authorId="0" shapeId="0">
      <text>
        <r>
          <rPr>
            <b/>
            <sz val="9"/>
            <color indexed="81"/>
            <rFont val="MS P ゴシック"/>
            <family val="3"/>
            <charset val="128"/>
          </rPr>
          <t>法人名、役職・代表者名:</t>
        </r>
        <r>
          <rPr>
            <sz val="9"/>
            <color indexed="81"/>
            <rFont val="MS P ゴシック"/>
            <family val="3"/>
            <charset val="128"/>
          </rPr>
          <t xml:space="preserve">
欄に入りきらない場合は（法人名）、（役職・代表者名）を削除してください。</t>
        </r>
      </text>
    </comment>
    <comment ref="AN20" authorId="1" shapeId="0">
      <text>
        <r>
          <rPr>
            <b/>
            <sz val="9"/>
            <color indexed="81"/>
            <rFont val="MS P ゴシック"/>
            <family val="3"/>
            <charset val="128"/>
          </rPr>
          <t xml:space="preserve">慰労金の申請者数:
</t>
        </r>
        <r>
          <rPr>
            <sz val="9"/>
            <color indexed="81"/>
            <rFont val="MS P ゴシック"/>
            <family val="3"/>
            <charset val="128"/>
          </rPr>
          <t>慰労金の受給申請者として職員表に記載された人数と、個票の「慰労金の区分・人数」に記載された人数の合計が一致しない場合は、上記のチェック欄に「！」と表示されます。重複申請や記載誤りがないか確認して下さい。</t>
        </r>
      </text>
    </comment>
  </commentList>
</comments>
</file>

<file path=xl/comments2.xml><?xml version="1.0" encoding="utf-8"?>
<comments xmlns="http://schemas.openxmlformats.org/spreadsheetml/2006/main">
  <authors>
    <author>千葉県</author>
    <author>厚生労働省ネットワークシステム</author>
    <author>藤原</author>
  </authors>
  <commentList>
    <comment ref="AN7" authorId="0" shapeId="0">
      <text>
        <r>
          <rPr>
            <b/>
            <sz val="9"/>
            <color indexed="81"/>
            <rFont val="MS P ゴシック"/>
            <family val="3"/>
            <charset val="128"/>
          </rPr>
          <t>施設概要:</t>
        </r>
        <r>
          <rPr>
            <sz val="9"/>
            <color indexed="81"/>
            <rFont val="MS P ゴシック"/>
            <family val="3"/>
            <charset val="128"/>
          </rPr>
          <t xml:space="preserve">
申請時に提出した「事業実施計画書」と同じ内容を記載してください。</t>
        </r>
      </text>
    </comment>
    <comment ref="AN8" authorId="1" shapeId="0">
      <text>
        <r>
          <rPr>
            <b/>
            <sz val="9"/>
            <color indexed="81"/>
            <rFont val="MS P ゴシック"/>
            <family val="3"/>
            <charset val="128"/>
          </rPr>
          <t xml:space="preserve">「定員」：
</t>
        </r>
        <r>
          <rPr>
            <sz val="9"/>
            <color indexed="81"/>
            <rFont val="MS P ゴシック"/>
            <family val="3"/>
            <charset val="128"/>
          </rPr>
          <t>訪問系及び相談系サービスは記入不要です。</t>
        </r>
      </text>
    </comment>
    <comment ref="AN10" authorId="1" shapeId="0">
      <text>
        <r>
          <rPr>
            <b/>
            <sz val="9"/>
            <color indexed="81"/>
            <rFont val="MS P ゴシック"/>
            <family val="3"/>
            <charset val="128"/>
          </rPr>
          <t xml:space="preserve">「職員数」：
</t>
        </r>
        <r>
          <rPr>
            <sz val="9"/>
            <color indexed="81"/>
            <rFont val="MS P ゴシック"/>
            <family val="3"/>
            <charset val="128"/>
          </rPr>
          <t>当該事業所における職員数を記入して下さい。（派遣職員を含む。）</t>
        </r>
      </text>
    </comment>
    <comment ref="AN17" authorId="2" shapeId="0">
      <text>
        <r>
          <rPr>
            <b/>
            <sz val="9"/>
            <color indexed="81"/>
            <rFont val="MS P ゴシック"/>
            <family val="3"/>
            <charset val="128"/>
          </rPr>
          <t xml:space="preserve">実績報告額①：
</t>
        </r>
        <r>
          <rPr>
            <sz val="9"/>
            <color indexed="81"/>
            <rFont val="MS P ゴシック"/>
            <family val="3"/>
            <charset val="128"/>
          </rPr>
          <t>「実績額」と「交付済額(交付決定額)」を比較して低い方の額が自動入力されます。</t>
        </r>
        <r>
          <rPr>
            <b/>
            <sz val="9"/>
            <color indexed="81"/>
            <rFont val="MS P ゴシック"/>
            <family val="3"/>
            <charset val="128"/>
          </rPr>
          <t xml:space="preserve">
「交付済額」：
</t>
        </r>
        <r>
          <rPr>
            <sz val="9"/>
            <color indexed="81"/>
            <rFont val="MS P ゴシック"/>
            <family val="3"/>
            <charset val="128"/>
          </rPr>
          <t>県から交付決定を受けた金額（交付決定ごとの金額）を記入してください。
（やむを得ない事情により、複数回申請を行い、複数回の交付決定を受けている
場合は、交付決定ごとに実績報告を行ってください。）</t>
        </r>
      </text>
    </comment>
    <comment ref="AN19" authorId="1" shapeId="0">
      <text>
        <r>
          <rPr>
            <b/>
            <sz val="9"/>
            <color indexed="81"/>
            <rFont val="MS P ゴシック"/>
            <family val="3"/>
            <charset val="128"/>
          </rPr>
          <t xml:space="preserve">「慰労金の区分・人数」：
</t>
        </r>
        <r>
          <rPr>
            <sz val="9"/>
            <color indexed="81"/>
            <rFont val="MS P ゴシック"/>
            <family val="3"/>
            <charset val="128"/>
          </rPr>
          <t xml:space="preserve">様式３（障害福祉慰労金受給職員表）の記入情報と一致しているかご確認下さい。
なお、従事者等１人１人に申請額と同額の慰労金の給付が行われていることが確認できる
書類の提出が必要になります。
</t>
        </r>
        <r>
          <rPr>
            <b/>
            <sz val="9"/>
            <color indexed="81"/>
            <rFont val="MS P ゴシック"/>
            <family val="3"/>
            <charset val="128"/>
          </rPr>
          <t>「振込手数料」：</t>
        </r>
        <r>
          <rPr>
            <sz val="9"/>
            <color indexed="81"/>
            <rFont val="MS P ゴシック"/>
            <family val="3"/>
            <charset val="128"/>
          </rPr>
          <t xml:space="preserve">
事業者が職員に慰労金を銀行振込等により支給する際の振込手数料がある場合には
記入してください。なお、振込に要した振込手数料の額が確認できる証憑書類の
提出が必要になります。</t>
        </r>
      </text>
    </comment>
    <comment ref="AN25" authorId="1" shapeId="0">
      <text>
        <r>
          <rPr>
            <b/>
            <sz val="9"/>
            <color indexed="81"/>
            <rFont val="MS P ゴシック"/>
            <family val="3"/>
            <charset val="128"/>
          </rPr>
          <t xml:space="preserve">「補助上限額」：
</t>
        </r>
        <r>
          <rPr>
            <sz val="9"/>
            <color indexed="81"/>
            <rFont val="MS P ゴシック"/>
            <family val="3"/>
            <charset val="128"/>
          </rPr>
          <t xml:space="preserve">提供サービス及び定員をもとに自動算出されます。
</t>
        </r>
        <r>
          <rPr>
            <b/>
            <sz val="9"/>
            <color indexed="81"/>
            <rFont val="MS P ゴシック"/>
            <family val="3"/>
            <charset val="128"/>
          </rPr>
          <t>「実績報告額②-1」：</t>
        </r>
        <r>
          <rPr>
            <sz val="9"/>
            <color indexed="81"/>
            <rFont val="MS P ゴシック"/>
            <family val="3"/>
            <charset val="128"/>
          </rPr>
          <t xml:space="preserve">
「①補助上限額」「②対象経費の実支出額」「③総事業費から寄附金その他収入額を
控除した額」「④交付済額（交付決定額の総額）」を比較して最も低い額（千円未満切り捨て）が自動入力されます。
</t>
        </r>
        <r>
          <rPr>
            <b/>
            <sz val="9"/>
            <color indexed="81"/>
            <rFont val="MS P ゴシック"/>
            <family val="3"/>
            <charset val="128"/>
          </rPr>
          <t xml:space="preserve">「交付済額」：
</t>
        </r>
        <r>
          <rPr>
            <sz val="9"/>
            <color indexed="81"/>
            <rFont val="MS P ゴシック"/>
            <family val="3"/>
            <charset val="128"/>
          </rPr>
          <t>県から交付決定を受けた金額（交付決定ごとの金額）を記入してください。
（やむを得ない事情により、複数回申請を行い、複数回の交付決定を受けている
場合は、交付決定ごとに実績報告を行ってください。）</t>
        </r>
      </text>
    </comment>
    <comment ref="AN35" authorId="1" shapeId="0">
      <text>
        <r>
          <rPr>
            <b/>
            <sz val="9"/>
            <color indexed="81"/>
            <rFont val="MS P ゴシック"/>
            <family val="3"/>
            <charset val="128"/>
          </rPr>
          <t xml:space="preserve">「用途・品目・数量等」：
</t>
        </r>
        <r>
          <rPr>
            <sz val="9"/>
            <color indexed="81"/>
            <rFont val="MS P ゴシック"/>
            <family val="3"/>
            <charset val="128"/>
          </rPr>
          <t>①各科目の内訳「その他」以外を選択する場合、品目・数量を記載して下さい。
（例）「賃金・感染防止に要する追加的人件費」･･･臨時職員　○人
　　　「需用費・個人防護具」･･･マスク○○枚　　など
②各科目の内訳「その他」を選択する場合、品目・数量に加えて、用途も
　簡潔に記載して下さい。
（例）「需用費・その他」･･･○○に要する▲▲（品名）○○個　　など
なお、支出内容を証明する資料（領収書、支払記録等）の提出が必要になります。
また、資料の原本は、都道府県から求めがあった場合に速やかに提出できるよう、
各事業所に適切に保管して下さい。</t>
        </r>
      </text>
    </comment>
    <comment ref="AN58" authorId="1" shapeId="0">
      <text>
        <r>
          <rPr>
            <b/>
            <sz val="9"/>
            <color indexed="81"/>
            <rFont val="MS P ゴシック"/>
            <family val="3"/>
            <charset val="128"/>
          </rPr>
          <t xml:space="preserve">「総事業費」：
</t>
        </r>
        <r>
          <rPr>
            <sz val="9"/>
            <color indexed="81"/>
            <rFont val="MS P ゴシック"/>
            <family val="3"/>
            <charset val="128"/>
          </rPr>
          <t xml:space="preserve">支出総額と異なる場合のみ、セルに上書きして下さい。
</t>
        </r>
        <r>
          <rPr>
            <b/>
            <sz val="9"/>
            <color indexed="81"/>
            <rFont val="MS P ゴシック"/>
            <family val="3"/>
            <charset val="128"/>
          </rPr>
          <t xml:space="preserve">「寄附金その他の収入額」：
</t>
        </r>
        <r>
          <rPr>
            <sz val="9"/>
            <color indexed="81"/>
            <rFont val="MS P ゴシック"/>
            <family val="3"/>
            <charset val="128"/>
          </rPr>
          <t>社会福祉法人等の営利を目的としない法人の場合は、寄附金収入額は含めない。</t>
        </r>
      </text>
    </comment>
    <comment ref="AN60" authorId="1" shapeId="0">
      <text>
        <r>
          <rPr>
            <b/>
            <sz val="9"/>
            <color indexed="81"/>
            <rFont val="MS P ゴシック"/>
            <family val="3"/>
            <charset val="128"/>
          </rPr>
          <t xml:space="preserve">「誓約欄」：
</t>
        </r>
        <r>
          <rPr>
            <sz val="9"/>
            <color indexed="81"/>
            <rFont val="MS P ゴシック"/>
            <family val="3"/>
            <charset val="128"/>
          </rPr>
          <t>本事業は、かかり増し経費のみが対象となります。
報告額に通常のサービス提供に必要な経費等が含まれないことを確認いただき、
チェックをつけてください。</t>
        </r>
      </text>
    </comment>
    <comment ref="AN63" authorId="1" shapeId="0">
      <text>
        <r>
          <rPr>
            <b/>
            <sz val="9"/>
            <color indexed="81"/>
            <rFont val="MS P ゴシック"/>
            <family val="3"/>
            <charset val="128"/>
          </rPr>
          <t xml:space="preserve">「補助上限額」：
</t>
        </r>
        <r>
          <rPr>
            <sz val="9"/>
            <color indexed="81"/>
            <rFont val="MS P ゴシック"/>
            <family val="3"/>
            <charset val="128"/>
          </rPr>
          <t xml:space="preserve">提供サービスにおいて、自立訓練（生活訓練）、短期入所、施設入所支援、
共同生活援助（介護サービス包括型）、共同生活援助（日中サービス支援型）
又は共同生活援助（外部サービス利用型）を選択した場合のみ、
金額が自動算出されます。
</t>
        </r>
        <r>
          <rPr>
            <b/>
            <sz val="9"/>
            <color indexed="81"/>
            <rFont val="MS P ゴシック"/>
            <family val="3"/>
            <charset val="128"/>
          </rPr>
          <t xml:space="preserve">「実績報告額②-2」：
</t>
        </r>
        <r>
          <rPr>
            <sz val="9"/>
            <color indexed="81"/>
            <rFont val="MS P ゴシック"/>
            <family val="3"/>
            <charset val="128"/>
          </rPr>
          <t xml:space="preserve">「①補助上限額」「②対象経費の実支出額」「③総事業費から寄附金その他収入額を
控除した額」「④交付済額（交付決定額の総額）」を比較して最も低い額（千円未満切り捨て）が自動入力されます。
</t>
        </r>
        <r>
          <rPr>
            <b/>
            <sz val="9"/>
            <color indexed="81"/>
            <rFont val="MS P ゴシック"/>
            <family val="3"/>
            <charset val="128"/>
          </rPr>
          <t>「交付済額」：</t>
        </r>
        <r>
          <rPr>
            <sz val="9"/>
            <color indexed="81"/>
            <rFont val="MS P ゴシック"/>
            <family val="3"/>
            <charset val="128"/>
          </rPr>
          <t xml:space="preserve">
県から交付決定を受けた金額（交付決定ごとの金額）を記入してください。
（やむを得ない事情により、複数回申請を行い、複数回の交付決定を受けている
場合は、交付決定ごとに実績報告を行ってください。）</t>
        </r>
      </text>
    </comment>
    <comment ref="AN72" authorId="1" shapeId="0">
      <text>
        <r>
          <rPr>
            <b/>
            <sz val="9"/>
            <color indexed="81"/>
            <rFont val="MS P ゴシック"/>
            <family val="3"/>
            <charset val="128"/>
          </rPr>
          <t xml:space="preserve">「用途・品目・数量等」：
</t>
        </r>
        <r>
          <rPr>
            <sz val="9"/>
            <color indexed="81"/>
            <rFont val="MS P ゴシック"/>
            <family val="3"/>
            <charset val="128"/>
          </rPr>
          <t>品目・数量に加えて、用途も簡潔に記載して下さい。
（例）「備品購入費・その他」･･･居室の設置に当たり○○が必要になるため、
　　　　　　　　　　　　　　　 ××に必要な▲▲（品名）○○台を購入する　など
なお、支出内容を証明する資料（領収書、支払記録等の写し）の提出が必要になります。
また、資料の原本は、都道府県から求めがあった場合に速やかに提出できるよう、
各事業所に適切に保管して下さい。</t>
        </r>
      </text>
    </comment>
    <comment ref="AN76" authorId="1" shapeId="0">
      <text>
        <r>
          <rPr>
            <b/>
            <sz val="9"/>
            <color indexed="81"/>
            <rFont val="MS P ゴシック"/>
            <family val="3"/>
            <charset val="128"/>
          </rPr>
          <t xml:space="preserve">「総事業費」：
</t>
        </r>
        <r>
          <rPr>
            <sz val="9"/>
            <color indexed="81"/>
            <rFont val="MS P ゴシック"/>
            <family val="3"/>
            <charset val="128"/>
          </rPr>
          <t xml:space="preserve">支出総額と異なる場合のみ、セルに上書きして下さい。
</t>
        </r>
        <r>
          <rPr>
            <b/>
            <sz val="9"/>
            <color indexed="81"/>
            <rFont val="MS P ゴシック"/>
            <family val="3"/>
            <charset val="128"/>
          </rPr>
          <t xml:space="preserve">「寄附金その他の収入額」：
</t>
        </r>
        <r>
          <rPr>
            <sz val="9"/>
            <color indexed="81"/>
            <rFont val="MS P ゴシック"/>
            <family val="3"/>
            <charset val="128"/>
          </rPr>
          <t>社会福祉法人等の営利を目的としない法人の場合は、寄附金収入額は含めない。</t>
        </r>
      </text>
    </comment>
    <comment ref="AN79" authorId="1" shapeId="0">
      <text>
        <r>
          <rPr>
            <b/>
            <sz val="9"/>
            <color indexed="81"/>
            <rFont val="MS P ゴシック"/>
            <family val="3"/>
            <charset val="128"/>
          </rPr>
          <t xml:space="preserve">「実績報告額③」：
</t>
        </r>
        <r>
          <rPr>
            <sz val="9"/>
            <color indexed="81"/>
            <rFont val="MS P ゴシック"/>
            <family val="3"/>
            <charset val="128"/>
          </rPr>
          <t xml:space="preserve">「実績額」と「交付済額(交付決定額)」を比較して低い方の額が自動入力されます。
</t>
        </r>
        <r>
          <rPr>
            <b/>
            <sz val="9"/>
            <color indexed="81"/>
            <rFont val="MS P ゴシック"/>
            <family val="3"/>
            <charset val="128"/>
          </rPr>
          <t>「交付済額」：</t>
        </r>
        <r>
          <rPr>
            <sz val="9"/>
            <color indexed="81"/>
            <rFont val="MS P ゴシック"/>
            <family val="3"/>
            <charset val="128"/>
          </rPr>
          <t xml:space="preserve">
県から交付決定を受けた金額（交付決定ごとの金額）を記入してください。
（やむを得ない事情により、複数回申請を行い、複数回の交付決定を受けている
場合は、交付決定ごとに実績報告を行ってください。）</t>
        </r>
      </text>
    </comment>
    <comment ref="AN88" authorId="1" shapeId="0">
      <text>
        <r>
          <rPr>
            <b/>
            <sz val="9"/>
            <color indexed="81"/>
            <rFont val="MS P ゴシック"/>
            <family val="3"/>
            <charset val="128"/>
          </rPr>
          <t xml:space="preserve">「補助上限額」：
</t>
        </r>
        <r>
          <rPr>
            <sz val="9"/>
            <color indexed="81"/>
            <rFont val="MS P ゴシック"/>
            <family val="3"/>
            <charset val="128"/>
          </rPr>
          <t xml:space="preserve">提供サービス及び定員をもとに自動算出されます。
</t>
        </r>
        <r>
          <rPr>
            <b/>
            <sz val="9"/>
            <color indexed="81"/>
            <rFont val="MS P ゴシック"/>
            <family val="3"/>
            <charset val="128"/>
          </rPr>
          <t>「実績額」：</t>
        </r>
        <r>
          <rPr>
            <sz val="9"/>
            <color indexed="81"/>
            <rFont val="MS P ゴシック"/>
            <family val="3"/>
            <charset val="128"/>
          </rPr>
          <t xml:space="preserve">
「①補助上限額」「②対象経費の実支出額」「③総事業費から寄附金その他収入額を
控除した額」「④交付済額（交付決定額の総額）」を比較して最も低い額（千円未満切り捨て）が自動入力されます。
</t>
        </r>
        <r>
          <rPr>
            <b/>
            <sz val="9"/>
            <color indexed="81"/>
            <rFont val="MS P ゴシック"/>
            <family val="3"/>
            <charset val="128"/>
          </rPr>
          <t xml:space="preserve">「交付済額」：
</t>
        </r>
        <r>
          <rPr>
            <sz val="9"/>
            <color indexed="81"/>
            <rFont val="MS P ゴシック"/>
            <family val="3"/>
            <charset val="128"/>
          </rPr>
          <t>県から交付決定を受けた金額（交付決定ごとの金額）を記入してください。
（やむを得ない事情により、複数回申請を行い、複数回の交付決定を受けている
場合は、交付決定ごとに実績報告を行ってください。）</t>
        </r>
      </text>
    </comment>
    <comment ref="AN96" authorId="1" shapeId="0">
      <text>
        <r>
          <rPr>
            <b/>
            <sz val="9"/>
            <color indexed="81"/>
            <rFont val="MS P ゴシック"/>
            <family val="3"/>
            <charset val="128"/>
          </rPr>
          <t xml:space="preserve">「用途・品目・数量等」：
</t>
        </r>
        <r>
          <rPr>
            <sz val="9"/>
            <color indexed="81"/>
            <rFont val="MS P ゴシック"/>
            <family val="3"/>
            <charset val="128"/>
          </rPr>
          <t>①各科目の内訳「その他」以外を選択する場合、品目・数量を記載して下さい。
（例）「使用料及び賃借料・ICT機器のリース費用」
　　　　　　　　　･･･タブレット○台(リース期間：R2.9月～R3.3月)　　など
②各科目の内訳「その他」を選択する場合、品目・数量に加えて、用途も
　簡潔に記載して下さい。
（例）「備品購入費・その他」･･･○○に要する▲▲（品名）○○台　　など
なお、支出内容を証明する資料（領収書、支払記録等）の提出が必要になります。
また、資料の原本は、都道府県から求めがあった場合に速やかに提出できるよう、
各事業所に適切に保管して下さい。</t>
        </r>
      </text>
    </comment>
    <comment ref="AN109" authorId="1" shapeId="0">
      <text>
        <r>
          <rPr>
            <b/>
            <sz val="9"/>
            <color indexed="81"/>
            <rFont val="MS P ゴシック"/>
            <family val="3"/>
            <charset val="128"/>
          </rPr>
          <t xml:space="preserve">「総事業費」：
</t>
        </r>
        <r>
          <rPr>
            <sz val="9"/>
            <color indexed="81"/>
            <rFont val="MS P ゴシック"/>
            <family val="3"/>
            <charset val="128"/>
          </rPr>
          <t xml:space="preserve">支出総額と異なる場合のみ、セルに上書きして下さい。
</t>
        </r>
        <r>
          <rPr>
            <b/>
            <sz val="9"/>
            <color indexed="81"/>
            <rFont val="MS P ゴシック"/>
            <family val="3"/>
            <charset val="128"/>
          </rPr>
          <t xml:space="preserve">「寄附金その他の収入額」：
</t>
        </r>
        <r>
          <rPr>
            <sz val="9"/>
            <color indexed="81"/>
            <rFont val="MS P ゴシック"/>
            <family val="3"/>
            <charset val="128"/>
          </rPr>
          <t>社会福祉法人等の営利を目的としない法人の場合は、寄附金収入額は含めない。</t>
        </r>
      </text>
    </comment>
    <comment ref="AN111" authorId="1" shapeId="0">
      <text>
        <r>
          <rPr>
            <b/>
            <sz val="9"/>
            <color indexed="81"/>
            <rFont val="MS P ゴシック"/>
            <family val="3"/>
            <charset val="128"/>
          </rPr>
          <t xml:space="preserve">「誓約欄」：
</t>
        </r>
        <r>
          <rPr>
            <sz val="9"/>
            <color indexed="81"/>
            <rFont val="MS P ゴシック"/>
            <family val="3"/>
            <charset val="128"/>
          </rPr>
          <t>本事業は、かかり増し経費のみが対象となります。
報告額に通常のサービス提供に必要な経費等が含まれないことを確認いただき、
チェックをつけてください。</t>
        </r>
      </text>
    </comment>
  </commentList>
</comments>
</file>

<file path=xl/comments3.xml><?xml version="1.0" encoding="utf-8"?>
<comments xmlns="http://schemas.openxmlformats.org/spreadsheetml/2006/main">
  <authors>
    <author>千葉県</author>
    <author>kiku</author>
  </authors>
  <commentList>
    <comment ref="D1" authorId="0" shapeId="0">
      <text>
        <r>
          <rPr>
            <sz val="12"/>
            <color indexed="81"/>
            <rFont val="MS P ゴシック"/>
            <family val="3"/>
            <charset val="128"/>
          </rPr>
          <t>・申請時に使用した（様式３）の内容をコピーして貼り付けてください。
・支払い実績欄を入力してください（証拠書類と同様の日付にしてください）</t>
        </r>
      </text>
    </comment>
    <comment ref="T4" authorId="1" shapeId="0">
      <text>
        <r>
          <rPr>
            <b/>
            <sz val="9"/>
            <color indexed="81"/>
            <rFont val="MS P ゴシック"/>
            <family val="3"/>
            <charset val="128"/>
          </rPr>
          <t xml:space="preserve">「支払い実績」：
事業所が職員に対して、実際に慰労金を支給した日付及び支払金額を記入してください。
</t>
        </r>
      </text>
    </comment>
  </commentList>
</comments>
</file>

<file path=xl/sharedStrings.xml><?xml version="1.0" encoding="utf-8"?>
<sst xmlns="http://schemas.openxmlformats.org/spreadsheetml/2006/main" count="574" uniqueCount="343">
  <si>
    <t>日</t>
    <rPh sb="0" eb="1">
      <t>ニチ</t>
    </rPh>
    <phoneticPr fontId="5"/>
  </si>
  <si>
    <t>月</t>
    <rPh sb="0" eb="1">
      <t>ゲツ</t>
    </rPh>
    <phoneticPr fontId="5"/>
  </si>
  <si>
    <t>年</t>
    <rPh sb="0" eb="1">
      <t>ネン</t>
    </rPh>
    <phoneticPr fontId="5"/>
  </si>
  <si>
    <t>電話番号</t>
    <rPh sb="0" eb="2">
      <t>デンワ</t>
    </rPh>
    <rPh sb="2" eb="4">
      <t>バンゴウ</t>
    </rPh>
    <phoneticPr fontId="5"/>
  </si>
  <si>
    <t>事業所・施設の名称</t>
    <rPh sb="0" eb="3">
      <t>ジギョウショ</t>
    </rPh>
    <rPh sb="4" eb="6">
      <t>シセツ</t>
    </rPh>
    <rPh sb="7" eb="9">
      <t>メイショウ</t>
    </rPh>
    <phoneticPr fontId="5"/>
  </si>
  <si>
    <t>事業区分</t>
    <rPh sb="0" eb="2">
      <t>ジギョウ</t>
    </rPh>
    <rPh sb="2" eb="4">
      <t>クブン</t>
    </rPh>
    <phoneticPr fontId="5"/>
  </si>
  <si>
    <t>用途・品目・数量等</t>
    <rPh sb="0" eb="2">
      <t>ヨウト</t>
    </rPh>
    <rPh sb="3" eb="5">
      <t>ヒンモク</t>
    </rPh>
    <rPh sb="6" eb="8">
      <t>スウリョウ</t>
    </rPh>
    <rPh sb="8" eb="9">
      <t>トウ</t>
    </rPh>
    <phoneticPr fontId="5"/>
  </si>
  <si>
    <t>①</t>
    <phoneticPr fontId="5"/>
  </si>
  <si>
    <t>②</t>
    <phoneticPr fontId="5"/>
  </si>
  <si>
    <t>③</t>
    <phoneticPr fontId="5"/>
  </si>
  <si>
    <t>④</t>
    <phoneticPr fontId="5"/>
  </si>
  <si>
    <t>千円</t>
    <rPh sb="0" eb="2">
      <t>センエン</t>
    </rPh>
    <phoneticPr fontId="5"/>
  </si>
  <si>
    <t>人</t>
    <rPh sb="0" eb="1">
      <t>ニン</t>
    </rPh>
    <phoneticPr fontId="5"/>
  </si>
  <si>
    <t>事業所・施設名</t>
    <rPh sb="0" eb="3">
      <t>ジギョウショ</t>
    </rPh>
    <rPh sb="4" eb="7">
      <t>シセツメイ</t>
    </rPh>
    <phoneticPr fontId="5"/>
  </si>
  <si>
    <t>サービス種別</t>
    <rPh sb="4" eb="6">
      <t>シュベツ</t>
    </rPh>
    <phoneticPr fontId="5"/>
  </si>
  <si>
    <t>合計</t>
    <rPh sb="0" eb="2">
      <t>ゴウケイ</t>
    </rPh>
    <phoneticPr fontId="5"/>
  </si>
  <si>
    <t>※本シートは絶対に編集しないこと。</t>
    <rPh sb="1" eb="2">
      <t>ホン</t>
    </rPh>
    <rPh sb="6" eb="8">
      <t>ゼッタイ</t>
    </rPh>
    <rPh sb="9" eb="11">
      <t>ヘンシュウ</t>
    </rPh>
    <phoneticPr fontId="5"/>
  </si>
  <si>
    <t>氏名（漢字）</t>
    <rPh sb="0" eb="2">
      <t>シメイ</t>
    </rPh>
    <rPh sb="3" eb="5">
      <t>カンジ</t>
    </rPh>
    <phoneticPr fontId="5"/>
  </si>
  <si>
    <t>生年月日（西暦）</t>
    <rPh sb="0" eb="2">
      <t>セイネン</t>
    </rPh>
    <rPh sb="2" eb="4">
      <t>ガッピ</t>
    </rPh>
    <rPh sb="5" eb="7">
      <t>セイレキ</t>
    </rPh>
    <phoneticPr fontId="5"/>
  </si>
  <si>
    <t>氏名（全角カナ）</t>
    <rPh sb="0" eb="2">
      <t>シメイ</t>
    </rPh>
    <rPh sb="3" eb="5">
      <t>ゼンカク</t>
    </rPh>
    <phoneticPr fontId="5"/>
  </si>
  <si>
    <t>事業所番号</t>
    <rPh sb="0" eb="3">
      <t>ジギョウショ</t>
    </rPh>
    <rPh sb="3" eb="5">
      <t>バンゴウ</t>
    </rPh>
    <phoneticPr fontId="5"/>
  </si>
  <si>
    <t>円</t>
    <rPh sb="0" eb="1">
      <t>エン</t>
    </rPh>
    <phoneticPr fontId="5"/>
  </si>
  <si>
    <t>対象利用者数</t>
    <rPh sb="0" eb="2">
      <t>タイショウ</t>
    </rPh>
    <rPh sb="2" eb="5">
      <t>リヨウシャ</t>
    </rPh>
    <rPh sb="5" eb="6">
      <t>スウ</t>
    </rPh>
    <phoneticPr fontId="5"/>
  </si>
  <si>
    <t>主たる勤務先</t>
    <rPh sb="0" eb="1">
      <t>シュ</t>
    </rPh>
    <rPh sb="3" eb="6">
      <t>キンムサキ</t>
    </rPh>
    <phoneticPr fontId="5"/>
  </si>
  <si>
    <t>本人の住所</t>
    <rPh sb="0" eb="2">
      <t>ホンニン</t>
    </rPh>
    <rPh sb="3" eb="5">
      <t>ジュウショ</t>
    </rPh>
    <phoneticPr fontId="5"/>
  </si>
  <si>
    <t>施設区分</t>
    <rPh sb="0" eb="2">
      <t>シセツ</t>
    </rPh>
    <rPh sb="2" eb="4">
      <t>クブン</t>
    </rPh>
    <phoneticPr fontId="5"/>
  </si>
  <si>
    <t>対応区分</t>
    <rPh sb="0" eb="2">
      <t>タイオウ</t>
    </rPh>
    <rPh sb="2" eb="4">
      <t>クブン</t>
    </rPh>
    <phoneticPr fontId="5"/>
  </si>
  <si>
    <t>分類</t>
    <rPh sb="0" eb="2">
      <t>ブンルイ</t>
    </rPh>
    <phoneticPr fontId="5"/>
  </si>
  <si>
    <t>その他の施設</t>
    <rPh sb="2" eb="3">
      <t>タ</t>
    </rPh>
    <rPh sb="4" eb="6">
      <t>シセツ</t>
    </rPh>
    <phoneticPr fontId="5"/>
  </si>
  <si>
    <t>慰労金単価</t>
    <rPh sb="0" eb="3">
      <t>イロウキン</t>
    </rPh>
    <rPh sb="3" eb="5">
      <t>タンカ</t>
    </rPh>
    <phoneticPr fontId="5"/>
  </si>
  <si>
    <t>慰労金
(万円)</t>
    <rPh sb="0" eb="3">
      <t>イロウキン</t>
    </rPh>
    <rPh sb="5" eb="7">
      <t>マンエン</t>
    </rPh>
    <phoneticPr fontId="5"/>
  </si>
  <si>
    <t>(計算用)</t>
    <rPh sb="1" eb="3">
      <t>ケイサン</t>
    </rPh>
    <rPh sb="3" eb="4">
      <t>ヨウ</t>
    </rPh>
    <phoneticPr fontId="5"/>
  </si>
  <si>
    <t>なし</t>
    <phoneticPr fontId="5"/>
  </si>
  <si>
    <t>あり</t>
    <phoneticPr fontId="5"/>
  </si>
  <si>
    <t>慰労金の区分・人数</t>
    <rPh sb="0" eb="3">
      <t>イロウキン</t>
    </rPh>
    <rPh sb="4" eb="6">
      <t>クブン</t>
    </rPh>
    <rPh sb="7" eb="9">
      <t>ニンズウ</t>
    </rPh>
    <phoneticPr fontId="5"/>
  </si>
  <si>
    <t>20万円対象</t>
    <rPh sb="2" eb="4">
      <t>マンエン</t>
    </rPh>
    <rPh sb="4" eb="6">
      <t>タイショウ</t>
    </rPh>
    <phoneticPr fontId="5"/>
  </si>
  <si>
    <t>5万円対象</t>
    <rPh sb="1" eb="3">
      <t>マンエン</t>
    </rPh>
    <rPh sb="3" eb="5">
      <t>タイショウ</t>
    </rPh>
    <phoneticPr fontId="5"/>
  </si>
  <si>
    <t>定員</t>
    <rPh sb="0" eb="2">
      <t>テイイン</t>
    </rPh>
    <phoneticPr fontId="5"/>
  </si>
  <si>
    <t>（確認用）</t>
    <rPh sb="1" eb="3">
      <t>カクニン</t>
    </rPh>
    <rPh sb="3" eb="4">
      <t>ヨウ</t>
    </rPh>
    <phoneticPr fontId="5"/>
  </si>
  <si>
    <t>共通</t>
    <rPh sb="0" eb="2">
      <t>キョウツウ</t>
    </rPh>
    <phoneticPr fontId="5"/>
  </si>
  <si>
    <r>
      <t>　再開環境整備助成事業　</t>
    </r>
    <r>
      <rPr>
        <sz val="8"/>
        <rFont val="ＭＳ Ｐ明朝"/>
        <family val="1"/>
        <charset val="128"/>
      </rPr>
      <t>→ 4を記載</t>
    </r>
    <rPh sb="7" eb="9">
      <t>ジョセイ</t>
    </rPh>
    <rPh sb="16" eb="18">
      <t>キサイ</t>
    </rPh>
    <phoneticPr fontId="5"/>
  </si>
  <si>
    <r>
      <t xml:space="preserve"> 個別再開支援助成事業　</t>
    </r>
    <r>
      <rPr>
        <sz val="8"/>
        <rFont val="ＭＳ Ｐ明朝"/>
        <family val="1"/>
        <charset val="128"/>
      </rPr>
      <t>→ 3を記載</t>
    </r>
    <rPh sb="7" eb="9">
      <t>ジョセイ</t>
    </rPh>
    <rPh sb="16" eb="18">
      <t>キサイ</t>
    </rPh>
    <phoneticPr fontId="5"/>
  </si>
  <si>
    <t>施設概要</t>
    <rPh sb="0" eb="2">
      <t>シセツ</t>
    </rPh>
    <rPh sb="2" eb="4">
      <t>ガイヨウ</t>
    </rPh>
    <phoneticPr fontId="5"/>
  </si>
  <si>
    <t>事業所名称</t>
    <rPh sb="0" eb="3">
      <t>ジギョウショ</t>
    </rPh>
    <rPh sb="3" eb="5">
      <t>メイショウ</t>
    </rPh>
    <phoneticPr fontId="5"/>
  </si>
  <si>
    <t>所在地</t>
    <rPh sb="0" eb="3">
      <t>ショザイチ</t>
    </rPh>
    <phoneticPr fontId="5"/>
  </si>
  <si>
    <t>都道府県名</t>
    <rPh sb="0" eb="4">
      <t>トドウフケン</t>
    </rPh>
    <rPh sb="4" eb="5">
      <t>メイ</t>
    </rPh>
    <phoneticPr fontId="5"/>
  </si>
  <si>
    <t>住所</t>
    <rPh sb="0" eb="2">
      <t>ジュウショ</t>
    </rPh>
    <phoneticPr fontId="5"/>
  </si>
  <si>
    <t>連絡先</t>
    <rPh sb="0" eb="3">
      <t>レンラクサキ</t>
    </rPh>
    <phoneticPr fontId="5"/>
  </si>
  <si>
    <t>担当部署名</t>
    <rPh sb="0" eb="2">
      <t>タントウ</t>
    </rPh>
    <rPh sb="2" eb="5">
      <t>ブショメイ</t>
    </rPh>
    <phoneticPr fontId="5"/>
  </si>
  <si>
    <t xml:space="preserve">北海道 </t>
  </si>
  <si>
    <t xml:space="preserve">青森県 </t>
  </si>
  <si>
    <t xml:space="preserve">岩手県 </t>
  </si>
  <si>
    <t xml:space="preserve">宮城県 </t>
  </si>
  <si>
    <t xml:space="preserve">秋田県 </t>
  </si>
  <si>
    <t xml:space="preserve">山形県 </t>
  </si>
  <si>
    <t xml:space="preserve">福島県 </t>
  </si>
  <si>
    <t xml:space="preserve">茨城県 </t>
  </si>
  <si>
    <t xml:space="preserve">栃木県 </t>
  </si>
  <si>
    <t xml:space="preserve">群馬県 </t>
  </si>
  <si>
    <t xml:space="preserve">埼玉県 </t>
  </si>
  <si>
    <t xml:space="preserve">千葉県 </t>
  </si>
  <si>
    <t xml:space="preserve">東京都 </t>
  </si>
  <si>
    <t xml:space="preserve">神奈川県 </t>
  </si>
  <si>
    <t xml:space="preserve">新潟県 </t>
  </si>
  <si>
    <t xml:space="preserve">富山県 </t>
  </si>
  <si>
    <t xml:space="preserve">石川県 </t>
  </si>
  <si>
    <t xml:space="preserve">福井県 </t>
  </si>
  <si>
    <t xml:space="preserve">山梨県 </t>
  </si>
  <si>
    <t xml:space="preserve">長野県 </t>
  </si>
  <si>
    <t>岐阜県</t>
    <rPh sb="0" eb="3">
      <t>ギフケン</t>
    </rPh>
    <phoneticPr fontId="6"/>
  </si>
  <si>
    <t>静岡県</t>
    <rPh sb="0" eb="3">
      <t>シズオカケン</t>
    </rPh>
    <phoneticPr fontId="6"/>
  </si>
  <si>
    <t>愛知県</t>
    <rPh sb="0" eb="3">
      <t>アイチケン</t>
    </rPh>
    <phoneticPr fontId="6"/>
  </si>
  <si>
    <t>三重県</t>
    <rPh sb="0" eb="3">
      <t>ミエケン</t>
    </rPh>
    <phoneticPr fontId="6"/>
  </si>
  <si>
    <t>滋賀県</t>
    <rPh sb="0" eb="3">
      <t>シガケン</t>
    </rPh>
    <phoneticPr fontId="6"/>
  </si>
  <si>
    <t>京都府</t>
    <rPh sb="0" eb="3">
      <t>キョウトフ</t>
    </rPh>
    <phoneticPr fontId="6"/>
  </si>
  <si>
    <t>大阪府</t>
    <rPh sb="0" eb="3">
      <t>オオサカフ</t>
    </rPh>
    <phoneticPr fontId="6"/>
  </si>
  <si>
    <t>兵庫県</t>
    <rPh sb="0" eb="3">
      <t>ヒョウゴケン</t>
    </rPh>
    <phoneticPr fontId="6"/>
  </si>
  <si>
    <t>奈良県</t>
    <rPh sb="0" eb="3">
      <t>ナラケン</t>
    </rPh>
    <phoneticPr fontId="6"/>
  </si>
  <si>
    <t>和歌山県</t>
    <rPh sb="0" eb="4">
      <t>ワカヤマケン</t>
    </rPh>
    <phoneticPr fontId="6"/>
  </si>
  <si>
    <t>鳥取県</t>
    <rPh sb="0" eb="3">
      <t>トットリケン</t>
    </rPh>
    <phoneticPr fontId="6"/>
  </si>
  <si>
    <t>島根県</t>
    <rPh sb="0" eb="3">
      <t>シマネケン</t>
    </rPh>
    <phoneticPr fontId="6"/>
  </si>
  <si>
    <t>岡山県</t>
    <rPh sb="0" eb="3">
      <t>オカヤマケン</t>
    </rPh>
    <phoneticPr fontId="6"/>
  </si>
  <si>
    <t>広島県</t>
    <rPh sb="0" eb="3">
      <t>ヒロシマケン</t>
    </rPh>
    <phoneticPr fontId="6"/>
  </si>
  <si>
    <t>山口県</t>
    <rPh sb="0" eb="3">
      <t>ヤマグチケン</t>
    </rPh>
    <phoneticPr fontId="6"/>
  </si>
  <si>
    <t>徳島県</t>
    <rPh sb="0" eb="3">
      <t>トクシマケン</t>
    </rPh>
    <phoneticPr fontId="6"/>
  </si>
  <si>
    <t>香川県</t>
    <rPh sb="0" eb="3">
      <t>カガワケン</t>
    </rPh>
    <phoneticPr fontId="6"/>
  </si>
  <si>
    <t>愛媛県</t>
    <rPh sb="0" eb="3">
      <t>エヒメケン</t>
    </rPh>
    <phoneticPr fontId="6"/>
  </si>
  <si>
    <t>高知県</t>
    <rPh sb="0" eb="3">
      <t>コウチケン</t>
    </rPh>
    <phoneticPr fontId="6"/>
  </si>
  <si>
    <t>福岡県</t>
    <rPh sb="0" eb="3">
      <t>フクオカケン</t>
    </rPh>
    <phoneticPr fontId="6"/>
  </si>
  <si>
    <t>佐賀県</t>
    <rPh sb="0" eb="3">
      <t>サガケン</t>
    </rPh>
    <phoneticPr fontId="6"/>
  </si>
  <si>
    <t>長崎県</t>
    <rPh sb="0" eb="3">
      <t>ナガサキケン</t>
    </rPh>
    <phoneticPr fontId="6"/>
  </si>
  <si>
    <t>熊本県</t>
    <rPh sb="0" eb="3">
      <t>クマモトケン</t>
    </rPh>
    <phoneticPr fontId="6"/>
  </si>
  <si>
    <t>大分県</t>
    <rPh sb="0" eb="3">
      <t>オオイタケン</t>
    </rPh>
    <phoneticPr fontId="6"/>
  </si>
  <si>
    <t>宮崎県</t>
    <rPh sb="0" eb="3">
      <t>ミヤザキケン</t>
    </rPh>
    <phoneticPr fontId="6"/>
  </si>
  <si>
    <t>鹿児島県</t>
    <rPh sb="0" eb="4">
      <t>カゴシマケン</t>
    </rPh>
    <phoneticPr fontId="6"/>
  </si>
  <si>
    <t>沖縄県</t>
    <rPh sb="0" eb="3">
      <t>オキナワケン</t>
    </rPh>
    <phoneticPr fontId="6"/>
  </si>
  <si>
    <t>科目</t>
    <rPh sb="0" eb="2">
      <t>カモク</t>
    </rPh>
    <phoneticPr fontId="5"/>
  </si>
  <si>
    <t>所要額（円）</t>
    <rPh sb="0" eb="3">
      <t>ショヨウガク</t>
    </rPh>
    <rPh sb="4" eb="5">
      <t>エン</t>
    </rPh>
    <phoneticPr fontId="5"/>
  </si>
  <si>
    <t>賃金・報酬</t>
    <rPh sb="0" eb="2">
      <t>チンギン</t>
    </rPh>
    <rPh sb="3" eb="5">
      <t>ホウシュウ</t>
    </rPh>
    <phoneticPr fontId="5"/>
  </si>
  <si>
    <t>謝金</t>
    <rPh sb="0" eb="2">
      <t>シャキン</t>
    </rPh>
    <phoneticPr fontId="5"/>
  </si>
  <si>
    <t>旅費</t>
    <rPh sb="0" eb="2">
      <t>リョヒ</t>
    </rPh>
    <phoneticPr fontId="5"/>
  </si>
  <si>
    <t>需用費</t>
    <rPh sb="0" eb="3">
      <t>ジュヨウヒ</t>
    </rPh>
    <phoneticPr fontId="5"/>
  </si>
  <si>
    <t>役務費</t>
    <rPh sb="0" eb="2">
      <t>エキム</t>
    </rPh>
    <phoneticPr fontId="5"/>
  </si>
  <si>
    <t>委託料</t>
    <rPh sb="0" eb="3">
      <t>イタクリョウ</t>
    </rPh>
    <phoneticPr fontId="5"/>
  </si>
  <si>
    <t>使用料及び賃借料</t>
    <rPh sb="0" eb="3">
      <t>シヨウリョウ</t>
    </rPh>
    <rPh sb="3" eb="4">
      <t>オヨ</t>
    </rPh>
    <rPh sb="5" eb="8">
      <t>チンシャクリョウ</t>
    </rPh>
    <phoneticPr fontId="5"/>
  </si>
  <si>
    <t>備品購入費</t>
    <rPh sb="0" eb="2">
      <t>ビヒン</t>
    </rPh>
    <rPh sb="2" eb="5">
      <t>コウニュウヒ</t>
    </rPh>
    <phoneticPr fontId="5"/>
  </si>
  <si>
    <r>
      <t>提供サービス</t>
    </r>
    <r>
      <rPr>
        <sz val="6"/>
        <rFont val="ＭＳ Ｐ明朝"/>
        <family val="1"/>
        <charset val="128"/>
      </rPr>
      <t>（プルダウンから選択）</t>
    </r>
    <rPh sb="0" eb="2">
      <t>テイキョウ</t>
    </rPh>
    <rPh sb="14" eb="16">
      <t>センタク</t>
    </rPh>
    <phoneticPr fontId="5"/>
  </si>
  <si>
    <t>補助上限額</t>
    <rPh sb="0" eb="2">
      <t>ホジョ</t>
    </rPh>
    <rPh sb="2" eb="5">
      <t>ジョウゲンガク</t>
    </rPh>
    <phoneticPr fontId="5"/>
  </si>
  <si>
    <r>
      <rPr>
        <sz val="9"/>
        <rFont val="ＭＳ Ｐ明朝"/>
        <family val="1"/>
        <charset val="128"/>
      </rPr>
      <t>職員数</t>
    </r>
    <r>
      <rPr>
        <sz val="10"/>
        <rFont val="ＭＳ Ｐ明朝"/>
        <family val="1"/>
        <charset val="128"/>
      </rPr>
      <t xml:space="preserve">
</t>
    </r>
    <r>
      <rPr>
        <sz val="6"/>
        <rFont val="ＭＳ Ｐ明朝"/>
        <family val="1"/>
        <charset val="128"/>
      </rPr>
      <t>(派遣含む)</t>
    </r>
    <rPh sb="0" eb="3">
      <t>ショクインスウ</t>
    </rPh>
    <rPh sb="5" eb="7">
      <t>ハケン</t>
    </rPh>
    <rPh sb="7" eb="8">
      <t>フク</t>
    </rPh>
    <phoneticPr fontId="5"/>
  </si>
  <si>
    <t>【在宅サービス事業所における環境整備のための経費】</t>
    <rPh sb="1" eb="3">
      <t>ザイタク</t>
    </rPh>
    <rPh sb="7" eb="10">
      <t>ジギョウショ</t>
    </rPh>
    <rPh sb="14" eb="16">
      <t>カンキョウ</t>
    </rPh>
    <rPh sb="16" eb="18">
      <t>セイビ</t>
    </rPh>
    <rPh sb="22" eb="24">
      <t>ケイヒ</t>
    </rPh>
    <phoneticPr fontId="5"/>
  </si>
  <si>
    <t>20万円
対象者の
有無</t>
    <rPh sb="2" eb="4">
      <t>マンエン</t>
    </rPh>
    <rPh sb="5" eb="7">
      <t>タイショウ</t>
    </rPh>
    <rPh sb="7" eb="8">
      <t>シャ</t>
    </rPh>
    <rPh sb="10" eb="12">
      <t>ウム</t>
    </rPh>
    <phoneticPr fontId="5"/>
  </si>
  <si>
    <t>No.</t>
    <phoneticPr fontId="5"/>
  </si>
  <si>
    <t>（法人名）</t>
    <rPh sb="1" eb="3">
      <t>ホウジン</t>
    </rPh>
    <rPh sb="3" eb="4">
      <t>メイ</t>
    </rPh>
    <phoneticPr fontId="5"/>
  </si>
  <si>
    <t>（役職・代表者名）</t>
    <rPh sb="1" eb="3">
      <t>ヤクショク</t>
    </rPh>
    <rPh sb="4" eb="7">
      <t>ダイヒョウシャ</t>
    </rPh>
    <rPh sb="7" eb="8">
      <t>メイ</t>
    </rPh>
    <phoneticPr fontId="5"/>
  </si>
  <si>
    <t>手順</t>
    <rPh sb="0" eb="2">
      <t>テジュン</t>
    </rPh>
    <phoneticPr fontId="5"/>
  </si>
  <si>
    <t>事業者（法人本部）の作業</t>
    <rPh sb="0" eb="3">
      <t>ジギョウシャ</t>
    </rPh>
    <rPh sb="4" eb="6">
      <t>ホウジン</t>
    </rPh>
    <rPh sb="6" eb="8">
      <t>ホンブ</t>
    </rPh>
    <rPh sb="10" eb="12">
      <t>サギョウ</t>
    </rPh>
    <phoneticPr fontId="5"/>
  </si>
  <si>
    <t>各事業所の作業</t>
    <rPh sb="0" eb="1">
      <t>カク</t>
    </rPh>
    <rPh sb="1" eb="4">
      <t>ジギョウショ</t>
    </rPh>
    <rPh sb="5" eb="7">
      <t>サギョウ</t>
    </rPh>
    <phoneticPr fontId="5"/>
  </si>
  <si>
    <t xml:space="preserve"> 部署名</t>
    <rPh sb="1" eb="4">
      <t>ブショメイ</t>
    </rPh>
    <phoneticPr fontId="5"/>
  </si>
  <si>
    <t xml:space="preserve"> 担当者氏名</t>
    <rPh sb="1" eb="4">
      <t>タントウシャ</t>
    </rPh>
    <rPh sb="4" eb="6">
      <t>シメイ</t>
    </rPh>
    <phoneticPr fontId="5"/>
  </si>
  <si>
    <t xml:space="preserve"> 連絡先</t>
    <rPh sb="1" eb="4">
      <t>レンラクサキ</t>
    </rPh>
    <phoneticPr fontId="5"/>
  </si>
  <si>
    <t>e-mail</t>
    <phoneticPr fontId="5"/>
  </si>
  <si>
    <t>振込手数料</t>
    <rPh sb="0" eb="5">
      <t>フリコミテスウリョウ</t>
    </rPh>
    <phoneticPr fontId="5"/>
  </si>
  <si>
    <t>（千円未満切捨）</t>
    <rPh sb="1" eb="2">
      <t>セン</t>
    </rPh>
    <rPh sb="2" eb="5">
      <t>エンミマン</t>
    </rPh>
    <rPh sb="5" eb="6">
      <t>キ</t>
    </rPh>
    <rPh sb="6" eb="7">
      <t>ス</t>
    </rPh>
    <phoneticPr fontId="5"/>
  </si>
  <si>
    <t>（様式２）</t>
    <rPh sb="1" eb="3">
      <t>ヨウシキ</t>
    </rPh>
    <phoneticPr fontId="5"/>
  </si>
  <si>
    <t>都道府県の作業</t>
    <rPh sb="0" eb="4">
      <t>トドウフケン</t>
    </rPh>
    <rPh sb="5" eb="7">
      <t>サギョウ</t>
    </rPh>
    <phoneticPr fontId="5"/>
  </si>
  <si>
    <t>各事業所の個票のシートを１つのExcelファイルに集約し、個票シート名を「個票●」（●は１からの通し番号）に修正</t>
    <rPh sb="0" eb="1">
      <t>カク</t>
    </rPh>
    <rPh sb="1" eb="4">
      <t>ジギョウショ</t>
    </rPh>
    <rPh sb="5" eb="7">
      <t>コヒョウ</t>
    </rPh>
    <rPh sb="25" eb="27">
      <t>シュウヤク</t>
    </rPh>
    <rPh sb="29" eb="31">
      <t>コヒョウ</t>
    </rPh>
    <rPh sb="34" eb="35">
      <t>メイ</t>
    </rPh>
    <rPh sb="37" eb="39">
      <t>コヒョウ</t>
    </rPh>
    <rPh sb="48" eb="49">
      <t>トオ</t>
    </rPh>
    <rPh sb="50" eb="52">
      <t>バンゴウ</t>
    </rPh>
    <rPh sb="54" eb="56">
      <t>シュウセイ</t>
    </rPh>
    <phoneticPr fontId="5"/>
  </si>
  <si>
    <r>
      <t xml:space="preserve"> 障害福祉慰労金事業　→　</t>
    </r>
    <r>
      <rPr>
        <sz val="8"/>
        <rFont val="ＭＳ Ｐ明朝"/>
        <family val="1"/>
        <charset val="128"/>
      </rPr>
      <t>1を記載</t>
    </r>
    <rPh sb="1" eb="3">
      <t>ショウガイ</t>
    </rPh>
    <rPh sb="3" eb="5">
      <t>フクシ</t>
    </rPh>
    <rPh sb="5" eb="8">
      <t>イロウキン</t>
    </rPh>
    <rPh sb="8" eb="10">
      <t>ジギョウ</t>
    </rPh>
    <rPh sb="15" eb="17">
      <t>キサイ</t>
    </rPh>
    <phoneticPr fontId="5"/>
  </si>
  <si>
    <r>
      <t xml:space="preserve">  感染対策徹底支援事業　</t>
    </r>
    <r>
      <rPr>
        <sz val="8"/>
        <rFont val="ＭＳ Ｐ明朝"/>
        <family val="1"/>
        <charset val="128"/>
      </rPr>
      <t>→ 2-1,2-2を記載</t>
    </r>
    <rPh sb="23" eb="25">
      <t>キサイ</t>
    </rPh>
    <phoneticPr fontId="5"/>
  </si>
  <si>
    <t>（多機能型簡易居室の設置に要する費用を除く。）</t>
  </si>
  <si>
    <t>【感染拡大防止対策やサービスの提供体制の確保のための経費】</t>
    <rPh sb="1" eb="3">
      <t>カンセン</t>
    </rPh>
    <rPh sb="3" eb="5">
      <t>カクダイ</t>
    </rPh>
    <rPh sb="5" eb="7">
      <t>ボウシ</t>
    </rPh>
    <rPh sb="7" eb="9">
      <t>タイサク</t>
    </rPh>
    <rPh sb="15" eb="17">
      <t>テイキョウ</t>
    </rPh>
    <rPh sb="17" eb="19">
      <t>タイセイ</t>
    </rPh>
    <rPh sb="20" eb="22">
      <t>カクホ</t>
    </rPh>
    <rPh sb="26" eb="28">
      <t>ケイヒ</t>
    </rPh>
    <phoneticPr fontId="5"/>
  </si>
  <si>
    <t>利用者1人当たり単価（計画相談支援及び障害児相談支援以外共通）</t>
    <rPh sb="0" eb="3">
      <t>リヨウシャ</t>
    </rPh>
    <rPh sb="3" eb="5">
      <t>ヒトリ</t>
    </rPh>
    <rPh sb="5" eb="6">
      <t>ア</t>
    </rPh>
    <rPh sb="8" eb="10">
      <t>タンカ</t>
    </rPh>
    <rPh sb="11" eb="13">
      <t>ケイカク</t>
    </rPh>
    <rPh sb="13" eb="15">
      <t>ソウダン</t>
    </rPh>
    <rPh sb="15" eb="17">
      <t>シエン</t>
    </rPh>
    <rPh sb="17" eb="18">
      <t>オヨ</t>
    </rPh>
    <rPh sb="19" eb="22">
      <t>ショウガイジ</t>
    </rPh>
    <rPh sb="22" eb="24">
      <t>ソウダン</t>
    </rPh>
    <rPh sb="24" eb="26">
      <t>シエン</t>
    </rPh>
    <rPh sb="26" eb="28">
      <t>イガイ</t>
    </rPh>
    <rPh sb="28" eb="30">
      <t>キョウツウ</t>
    </rPh>
    <phoneticPr fontId="5"/>
  </si>
  <si>
    <t>計画相談支援</t>
    <rPh sb="0" eb="2">
      <t>ケイカク</t>
    </rPh>
    <rPh sb="2" eb="4">
      <t>ソウダン</t>
    </rPh>
    <rPh sb="4" eb="6">
      <t>シエン</t>
    </rPh>
    <phoneticPr fontId="5"/>
  </si>
  <si>
    <t>障害児相談支援</t>
    <rPh sb="0" eb="3">
      <t>ショウガイジ</t>
    </rPh>
    <rPh sb="3" eb="5">
      <t>ソウダン</t>
    </rPh>
    <rPh sb="5" eb="7">
      <t>シエン</t>
    </rPh>
    <phoneticPr fontId="5"/>
  </si>
  <si>
    <t>4．在宅サービス、計画相談支援及び障害児相談支援における</t>
    <rPh sb="2" eb="4">
      <t>ザイタク</t>
    </rPh>
    <rPh sb="9" eb="11">
      <t>ケイカク</t>
    </rPh>
    <rPh sb="11" eb="13">
      <t>ソウダン</t>
    </rPh>
    <rPh sb="13" eb="15">
      <t>シエン</t>
    </rPh>
    <rPh sb="15" eb="16">
      <t>オヨ</t>
    </rPh>
    <rPh sb="17" eb="19">
      <t>ショウガイ</t>
    </rPh>
    <rPh sb="19" eb="20">
      <t>ジ</t>
    </rPh>
    <rPh sb="20" eb="22">
      <t>ソウダン</t>
    </rPh>
    <rPh sb="22" eb="24">
      <t>シエン</t>
    </rPh>
    <phoneticPr fontId="5"/>
  </si>
  <si>
    <t>環境整備への助成事業</t>
  </si>
  <si>
    <t>（多機能型簡易居室の設置に要する費用に限る。）</t>
    <rPh sb="19" eb="20">
      <t>カギ</t>
    </rPh>
    <phoneticPr fontId="5"/>
  </si>
  <si>
    <t>工事請負費</t>
    <rPh sb="0" eb="2">
      <t>コウジ</t>
    </rPh>
    <rPh sb="2" eb="4">
      <t>ウケオイ</t>
    </rPh>
    <rPh sb="4" eb="5">
      <t>ヒ</t>
    </rPh>
    <phoneticPr fontId="5"/>
  </si>
  <si>
    <t>多機能型居室</t>
    <rPh sb="0" eb="4">
      <t>タキノウガタ</t>
    </rPh>
    <rPh sb="4" eb="6">
      <t>キョシツ</t>
    </rPh>
    <phoneticPr fontId="5"/>
  </si>
  <si>
    <t>１．障害福祉慰労金事業</t>
    <rPh sb="2" eb="4">
      <t>ショウガイ</t>
    </rPh>
    <rPh sb="4" eb="6">
      <t>フクシ</t>
    </rPh>
    <rPh sb="6" eb="9">
      <t>イロウキン</t>
    </rPh>
    <rPh sb="9" eb="11">
      <t>ジギョウ</t>
    </rPh>
    <phoneticPr fontId="5"/>
  </si>
  <si>
    <t>原材料費</t>
    <rPh sb="0" eb="4">
      <t>ゲンザイリョウヒ</t>
    </rPh>
    <phoneticPr fontId="5"/>
  </si>
  <si>
    <t>重度障害者等包括支援</t>
    <rPh sb="0" eb="2">
      <t>ジュウド</t>
    </rPh>
    <rPh sb="2" eb="5">
      <t>ショウガイシャ</t>
    </rPh>
    <rPh sb="5" eb="6">
      <t>トウ</t>
    </rPh>
    <rPh sb="6" eb="8">
      <t>ホウカツ</t>
    </rPh>
    <rPh sb="8" eb="10">
      <t>シエン</t>
    </rPh>
    <phoneticPr fontId="5"/>
  </si>
  <si>
    <t>支払い実績</t>
    <rPh sb="0" eb="2">
      <t>シハラ</t>
    </rPh>
    <rPh sb="3" eb="5">
      <t>ジッセキ</t>
    </rPh>
    <phoneticPr fontId="5"/>
  </si>
  <si>
    <t>支払年月日
（西暦）</t>
    <rPh sb="0" eb="2">
      <t>シハラ</t>
    </rPh>
    <rPh sb="2" eb="5">
      <t>ネンガッピ</t>
    </rPh>
    <rPh sb="7" eb="9">
      <t>セイレキ</t>
    </rPh>
    <phoneticPr fontId="5"/>
  </si>
  <si>
    <t>重複
申請者
確認用</t>
    <phoneticPr fontId="5"/>
  </si>
  <si>
    <t>確認事項</t>
    <rPh sb="0" eb="2">
      <t>カクニン</t>
    </rPh>
    <rPh sb="2" eb="4">
      <t>ジコウ</t>
    </rPh>
    <phoneticPr fontId="5"/>
  </si>
  <si>
    <t>委任状の有無</t>
    <rPh sb="0" eb="3">
      <t>イニンジョウ</t>
    </rPh>
    <rPh sb="4" eb="6">
      <t>ウム</t>
    </rPh>
    <phoneticPr fontId="5"/>
  </si>
  <si>
    <t>業務委託による
従事者</t>
    <rPh sb="0" eb="2">
      <t>ギョウム</t>
    </rPh>
    <rPh sb="2" eb="4">
      <t>イタク</t>
    </rPh>
    <rPh sb="8" eb="11">
      <t>ジュウジシャ</t>
    </rPh>
    <phoneticPr fontId="5"/>
  </si>
  <si>
    <t>※この欄に「○」が表示されない場合、本表の事業所数と個票の枚数が一致していません。</t>
    <rPh sb="3" eb="4">
      <t>ラン</t>
    </rPh>
    <rPh sb="9" eb="11">
      <t>ヒョウジ</t>
    </rPh>
    <rPh sb="15" eb="17">
      <t>バアイ</t>
    </rPh>
    <phoneticPr fontId="5"/>
  </si>
  <si>
    <t>　個票のシート名に誤りがないか確認して下さい。</t>
    <rPh sb="1" eb="3">
      <t>コヒョウ</t>
    </rPh>
    <rPh sb="7" eb="8">
      <t>メイ</t>
    </rPh>
    <rPh sb="9" eb="10">
      <t>アヤマ</t>
    </rPh>
    <rPh sb="15" eb="17">
      <t>カクニン</t>
    </rPh>
    <rPh sb="19" eb="20">
      <t>クダ</t>
    </rPh>
    <phoneticPr fontId="5"/>
  </si>
  <si>
    <t>（内訳）</t>
    <rPh sb="1" eb="3">
      <t>ウチワケ</t>
    </rPh>
    <phoneticPr fontId="5"/>
  </si>
  <si>
    <t>他の施設等との期間通算がある場合その施設名</t>
    <rPh sb="0" eb="1">
      <t>タ</t>
    </rPh>
    <rPh sb="2" eb="4">
      <t>シセツ</t>
    </rPh>
    <rPh sb="4" eb="5">
      <t>トウ</t>
    </rPh>
    <rPh sb="7" eb="9">
      <t>キカン</t>
    </rPh>
    <rPh sb="9" eb="11">
      <t>ツウサン</t>
    </rPh>
    <rPh sb="14" eb="16">
      <t>バアイ</t>
    </rPh>
    <rPh sb="18" eb="20">
      <t>シセツ</t>
    </rPh>
    <rPh sb="20" eb="21">
      <t>メイ</t>
    </rPh>
    <phoneticPr fontId="5"/>
  </si>
  <si>
    <t>他法人での慰労金の申請の有無</t>
    <phoneticPr fontId="5"/>
  </si>
  <si>
    <t>2-1．感染症対策を徹底した上での障害福祉サービス提供支援事業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5"/>
  </si>
  <si>
    <t>2-2．感染症対策を徹底した上での障害福祉サービス提供支援事業</t>
    <rPh sb="4" eb="7">
      <t>カンセンショウ</t>
    </rPh>
    <rPh sb="7" eb="9">
      <t>タイサク</t>
    </rPh>
    <rPh sb="10" eb="12">
      <t>テッテイ</t>
    </rPh>
    <rPh sb="14" eb="15">
      <t>ウエ</t>
    </rPh>
    <rPh sb="17" eb="19">
      <t>ショウガイ</t>
    </rPh>
    <rPh sb="19" eb="21">
      <t>フクシ</t>
    </rPh>
    <rPh sb="25" eb="27">
      <t>テイキョウ</t>
    </rPh>
    <rPh sb="27" eb="29">
      <t>シエン</t>
    </rPh>
    <rPh sb="29" eb="31">
      <t>ジギョウ</t>
    </rPh>
    <phoneticPr fontId="5"/>
  </si>
  <si>
    <t>代表となる
法人名</t>
    <rPh sb="0" eb="2">
      <t>ダイヒョウ</t>
    </rPh>
    <rPh sb="6" eb="8">
      <t>ホウジン</t>
    </rPh>
    <rPh sb="8" eb="9">
      <t>メイ</t>
    </rPh>
    <phoneticPr fontId="5"/>
  </si>
  <si>
    <t>2-1</t>
    <phoneticPr fontId="5"/>
  </si>
  <si>
    <t>2-2</t>
    <phoneticPr fontId="5"/>
  </si>
  <si>
    <t>　</t>
    <phoneticPr fontId="5"/>
  </si>
  <si>
    <t>（注）行が不足する場合には適宜行を追加して差し支えないが、列の挿入は絶対に行わないこと。</t>
    <rPh sb="1" eb="2">
      <t>チュウ</t>
    </rPh>
    <phoneticPr fontId="5"/>
  </si>
  <si>
    <t>※　本表は法人単位でまとめて記載すること。法人一括申請を行わずに事業所ごとに申請する場合も同様の取扱いとします。（本表の記載内容は、同一法人であれば同一となります。）</t>
    <rPh sb="2" eb="4">
      <t>ホンピョウ</t>
    </rPh>
    <rPh sb="5" eb="7">
      <t>ホウジン</t>
    </rPh>
    <rPh sb="7" eb="9">
      <t>タンイ</t>
    </rPh>
    <rPh sb="14" eb="16">
      <t>キサイ</t>
    </rPh>
    <phoneticPr fontId="5"/>
  </si>
  <si>
    <t>宿泊型自立訓練</t>
    <rPh sb="0" eb="3">
      <t>シュクハクガタ</t>
    </rPh>
    <rPh sb="3" eb="5">
      <t>ジリツ</t>
    </rPh>
    <rPh sb="5" eb="7">
      <t>クンレン</t>
    </rPh>
    <phoneticPr fontId="5"/>
  </si>
  <si>
    <t>提供サービス</t>
    <rPh sb="0" eb="2">
      <t>テイキョウ</t>
    </rPh>
    <phoneticPr fontId="5"/>
  </si>
  <si>
    <t>千葉県知事</t>
    <rPh sb="0" eb="3">
      <t>チバケン</t>
    </rPh>
    <rPh sb="3" eb="5">
      <t>チジ</t>
    </rPh>
    <phoneticPr fontId="5"/>
  </si>
  <si>
    <t>本実績報告書の使い方、報告の手順</t>
    <rPh sb="0" eb="1">
      <t>ホン</t>
    </rPh>
    <rPh sb="1" eb="3">
      <t>ジッセキ</t>
    </rPh>
    <rPh sb="3" eb="6">
      <t>ホウコクショ</t>
    </rPh>
    <rPh sb="7" eb="8">
      <t>ツカ</t>
    </rPh>
    <rPh sb="9" eb="10">
      <t>カタ</t>
    </rPh>
    <rPh sb="11" eb="13">
      <t>ホウコク</t>
    </rPh>
    <rPh sb="14" eb="16">
      <t>テジュン</t>
    </rPh>
    <phoneticPr fontId="5"/>
  </si>
  <si>
    <t>新型コロナウイルス感染症緊急包括支援交付金（障害分）に関する事業実績報告書（事業所単位）</t>
    <rPh sb="22" eb="24">
      <t>ショウガイ</t>
    </rPh>
    <phoneticPr fontId="5"/>
  </si>
  <si>
    <t>支出済額</t>
    <rPh sb="0" eb="2">
      <t>シシュツ</t>
    </rPh>
    <rPh sb="2" eb="3">
      <t>スミ</t>
    </rPh>
    <rPh sb="3" eb="4">
      <t>ガク</t>
    </rPh>
    <phoneticPr fontId="5"/>
  </si>
  <si>
    <t>実績額</t>
    <rPh sb="0" eb="3">
      <t>ジッセキガク</t>
    </rPh>
    <phoneticPr fontId="5"/>
  </si>
  <si>
    <t>交付済額</t>
    <rPh sb="0" eb="2">
      <t>コウフ</t>
    </rPh>
    <rPh sb="2" eb="3">
      <t>スミ</t>
    </rPh>
    <rPh sb="3" eb="4">
      <t>ガク</t>
    </rPh>
    <phoneticPr fontId="5"/>
  </si>
  <si>
    <t>返還額</t>
    <rPh sb="0" eb="2">
      <t>ヘンカン</t>
    </rPh>
    <rPh sb="2" eb="3">
      <t>ガク</t>
    </rPh>
    <phoneticPr fontId="5"/>
  </si>
  <si>
    <t>実績額（円）</t>
    <rPh sb="0" eb="3">
      <t>ジッセキガク</t>
    </rPh>
    <rPh sb="4" eb="5">
      <t>エン</t>
    </rPh>
    <phoneticPr fontId="5"/>
  </si>
  <si>
    <t>品目・数量等（その他を選択する場合は、用途も記載）</t>
    <rPh sb="0" eb="2">
      <t>ヒンモク</t>
    </rPh>
    <rPh sb="3" eb="5">
      <t>スウリョウ</t>
    </rPh>
    <rPh sb="5" eb="6">
      <t>トウ</t>
    </rPh>
    <rPh sb="9" eb="10">
      <t>タ</t>
    </rPh>
    <rPh sb="11" eb="13">
      <t>センタク</t>
    </rPh>
    <rPh sb="15" eb="17">
      <t>バアイ</t>
    </rPh>
    <rPh sb="19" eb="21">
      <t>ヨウト</t>
    </rPh>
    <rPh sb="22" eb="24">
      <t>キサイ</t>
    </rPh>
    <phoneticPr fontId="5"/>
  </si>
  <si>
    <t>感染防止に要する追加的人件費</t>
    <rPh sb="0" eb="2">
      <t>カンセン</t>
    </rPh>
    <rPh sb="2" eb="4">
      <t>ボウシ</t>
    </rPh>
    <rPh sb="5" eb="6">
      <t>ヨウ</t>
    </rPh>
    <rPh sb="8" eb="11">
      <t>ツイカテキ</t>
    </rPh>
    <rPh sb="11" eb="14">
      <t>ジンケンヒ</t>
    </rPh>
    <phoneticPr fontId="5"/>
  </si>
  <si>
    <t>異なる場所でのサービス実施に要する職員の交通費</t>
    <rPh sb="0" eb="1">
      <t>コト</t>
    </rPh>
    <rPh sb="3" eb="5">
      <t>バショ</t>
    </rPh>
    <rPh sb="11" eb="13">
      <t>ジッシ</t>
    </rPh>
    <rPh sb="14" eb="15">
      <t>ヨウ</t>
    </rPh>
    <rPh sb="17" eb="19">
      <t>ショクイン</t>
    </rPh>
    <rPh sb="20" eb="23">
      <t>コウツウヒ</t>
    </rPh>
    <phoneticPr fontId="5"/>
  </si>
  <si>
    <t>その他</t>
    <rPh sb="2" eb="3">
      <t>タ</t>
    </rPh>
    <phoneticPr fontId="5"/>
  </si>
  <si>
    <t>研修講師(外部専門家等)に対する謝金</t>
    <rPh sb="0" eb="2">
      <t>ケンシュウ</t>
    </rPh>
    <rPh sb="2" eb="4">
      <t>コウシ</t>
    </rPh>
    <rPh sb="5" eb="7">
      <t>ガイブ</t>
    </rPh>
    <rPh sb="7" eb="10">
      <t>センモンカ</t>
    </rPh>
    <rPh sb="10" eb="11">
      <t>トウ</t>
    </rPh>
    <rPh sb="13" eb="14">
      <t>タイ</t>
    </rPh>
    <rPh sb="16" eb="18">
      <t>シャキン</t>
    </rPh>
    <phoneticPr fontId="5"/>
  </si>
  <si>
    <t>訪問介護員による同行指導に対する謝金</t>
    <rPh sb="0" eb="2">
      <t>ホウモン</t>
    </rPh>
    <rPh sb="2" eb="4">
      <t>カイゴ</t>
    </rPh>
    <rPh sb="4" eb="5">
      <t>イン</t>
    </rPh>
    <rPh sb="8" eb="10">
      <t>ドウコウ</t>
    </rPh>
    <rPh sb="10" eb="12">
      <t>シドウ</t>
    </rPh>
    <rPh sb="13" eb="14">
      <t>タイ</t>
    </rPh>
    <rPh sb="16" eb="18">
      <t>シャキン</t>
    </rPh>
    <phoneticPr fontId="5"/>
  </si>
  <si>
    <t>研修講師(外部専門家等)に対する旅費</t>
    <rPh sb="0" eb="2">
      <t>ケンシュウ</t>
    </rPh>
    <rPh sb="2" eb="4">
      <t>コウシ</t>
    </rPh>
    <rPh sb="5" eb="7">
      <t>ガイブ</t>
    </rPh>
    <rPh sb="7" eb="10">
      <t>センモンカ</t>
    </rPh>
    <rPh sb="10" eb="11">
      <t>トウ</t>
    </rPh>
    <rPh sb="13" eb="14">
      <t>タイ</t>
    </rPh>
    <rPh sb="16" eb="18">
      <t>リョヒ</t>
    </rPh>
    <phoneticPr fontId="5"/>
  </si>
  <si>
    <t>研修受講等に要する旅費･宿泊費、受講費用</t>
    <rPh sb="0" eb="2">
      <t>ケンシュウ</t>
    </rPh>
    <rPh sb="2" eb="4">
      <t>ジュコウ</t>
    </rPh>
    <rPh sb="4" eb="5">
      <t>トウ</t>
    </rPh>
    <rPh sb="6" eb="7">
      <t>ヨウ</t>
    </rPh>
    <rPh sb="9" eb="11">
      <t>リョヒ</t>
    </rPh>
    <rPh sb="12" eb="15">
      <t>シュクハクヒ</t>
    </rPh>
    <rPh sb="16" eb="18">
      <t>ジュコウ</t>
    </rPh>
    <rPh sb="18" eb="20">
      <t>ヒヨウ</t>
    </rPh>
    <phoneticPr fontId="5"/>
  </si>
  <si>
    <t>個人防護具</t>
    <rPh sb="0" eb="2">
      <t>コジン</t>
    </rPh>
    <rPh sb="2" eb="4">
      <t>ボウゴ</t>
    </rPh>
    <rPh sb="4" eb="5">
      <t>グ</t>
    </rPh>
    <phoneticPr fontId="5"/>
  </si>
  <si>
    <t>消毒液</t>
    <rPh sb="0" eb="2">
      <t>ショウドク</t>
    </rPh>
    <rPh sb="2" eb="3">
      <t>エキ</t>
    </rPh>
    <phoneticPr fontId="5"/>
  </si>
  <si>
    <t>その他衛生用品</t>
    <rPh sb="2" eb="3">
      <t>タ</t>
    </rPh>
    <rPh sb="3" eb="5">
      <t>エイセイ</t>
    </rPh>
    <rPh sb="5" eb="7">
      <t>ヨウヒン</t>
    </rPh>
    <phoneticPr fontId="5"/>
  </si>
  <si>
    <t>修繕料（室内のレイアウト変更）</t>
    <rPh sb="0" eb="2">
      <t>シュウゼン</t>
    </rPh>
    <rPh sb="2" eb="3">
      <t>リョウ</t>
    </rPh>
    <rPh sb="4" eb="6">
      <t>シツナイ</t>
    </rPh>
    <rPh sb="12" eb="14">
      <t>ヘンコウ</t>
    </rPh>
    <phoneticPr fontId="5"/>
  </si>
  <si>
    <t>感染防止に要する人員確保に係る職業紹介手数料</t>
    <rPh sb="8" eb="10">
      <t>ジンイン</t>
    </rPh>
    <rPh sb="10" eb="12">
      <t>カクホ</t>
    </rPh>
    <rPh sb="13" eb="14">
      <t>カカ</t>
    </rPh>
    <rPh sb="15" eb="17">
      <t>ショクギョウ</t>
    </rPh>
    <rPh sb="17" eb="19">
      <t>ショウカイ</t>
    </rPh>
    <rPh sb="19" eb="22">
      <t>テスウリョウ</t>
    </rPh>
    <phoneticPr fontId="5"/>
  </si>
  <si>
    <t>医療機関・保健所等との情報共有に要する通信運搬費</t>
    <rPh sb="0" eb="2">
      <t>イリョウ</t>
    </rPh>
    <rPh sb="2" eb="4">
      <t>キカン</t>
    </rPh>
    <rPh sb="5" eb="8">
      <t>ホケンジョ</t>
    </rPh>
    <rPh sb="8" eb="9">
      <t>トウ</t>
    </rPh>
    <rPh sb="11" eb="13">
      <t>ジョウホウ</t>
    </rPh>
    <rPh sb="13" eb="15">
      <t>キョウユウ</t>
    </rPh>
    <rPh sb="16" eb="17">
      <t>ヨウ</t>
    </rPh>
    <rPh sb="19" eb="21">
      <t>ツウシン</t>
    </rPh>
    <rPh sb="21" eb="23">
      <t>ウンパン</t>
    </rPh>
    <rPh sb="23" eb="24">
      <t>ヒ</t>
    </rPh>
    <phoneticPr fontId="5"/>
  </si>
  <si>
    <t>消毒作業の委託</t>
    <rPh sb="0" eb="2">
      <t>ショウドク</t>
    </rPh>
    <rPh sb="2" eb="4">
      <t>サギョウ</t>
    </rPh>
    <rPh sb="5" eb="7">
      <t>イタク</t>
    </rPh>
    <phoneticPr fontId="5"/>
  </si>
  <si>
    <t>清掃委託</t>
    <rPh sb="0" eb="2">
      <t>セイソウ</t>
    </rPh>
    <rPh sb="2" eb="4">
      <t>イタク</t>
    </rPh>
    <phoneticPr fontId="5"/>
  </si>
  <si>
    <t>研修会場の使用料</t>
    <rPh sb="0" eb="2">
      <t>ケンシュウ</t>
    </rPh>
    <rPh sb="2" eb="4">
      <t>カイジョウ</t>
    </rPh>
    <rPh sb="5" eb="8">
      <t>シヨウリョウ</t>
    </rPh>
    <phoneticPr fontId="5"/>
  </si>
  <si>
    <t>自転車･自動車のリース費用</t>
    <rPh sb="0" eb="3">
      <t>ジテンシャ</t>
    </rPh>
    <rPh sb="4" eb="7">
      <t>ジドウシャ</t>
    </rPh>
    <rPh sb="11" eb="13">
      <t>ヒヨウ</t>
    </rPh>
    <phoneticPr fontId="5"/>
  </si>
  <si>
    <t>ICT機器(タブレット等)のリース費用</t>
    <rPh sb="3" eb="5">
      <t>キキ</t>
    </rPh>
    <rPh sb="11" eb="12">
      <t>トウ</t>
    </rPh>
    <rPh sb="17" eb="19">
      <t>ヒヨウ</t>
    </rPh>
    <phoneticPr fontId="5"/>
  </si>
  <si>
    <t>異なる場所でのサービス実施に要する賃料</t>
    <rPh sb="0" eb="1">
      <t>コト</t>
    </rPh>
    <rPh sb="3" eb="5">
      <t>バショ</t>
    </rPh>
    <rPh sb="11" eb="13">
      <t>ジッシ</t>
    </rPh>
    <rPh sb="14" eb="15">
      <t>ヨウ</t>
    </rPh>
    <rPh sb="17" eb="19">
      <t>チンリョウ</t>
    </rPh>
    <phoneticPr fontId="5"/>
  </si>
  <si>
    <t>異なる場所でのサービス実施に要する物品使用料</t>
    <rPh sb="0" eb="1">
      <t>コト</t>
    </rPh>
    <rPh sb="3" eb="5">
      <t>バショ</t>
    </rPh>
    <rPh sb="11" eb="13">
      <t>ジッシ</t>
    </rPh>
    <rPh sb="14" eb="15">
      <t>ヨウ</t>
    </rPh>
    <rPh sb="17" eb="19">
      <t>ブッピン</t>
    </rPh>
    <rPh sb="19" eb="22">
      <t>シヨウリョウ</t>
    </rPh>
    <phoneticPr fontId="5"/>
  </si>
  <si>
    <t>自転車･自動車の購入費用</t>
    <rPh sb="0" eb="3">
      <t>ジテンシャ</t>
    </rPh>
    <rPh sb="4" eb="7">
      <t>ジドウシャ</t>
    </rPh>
    <rPh sb="8" eb="10">
      <t>コウニュウ</t>
    </rPh>
    <rPh sb="10" eb="12">
      <t>ヒヨウ</t>
    </rPh>
    <phoneticPr fontId="5"/>
  </si>
  <si>
    <t>ICT機器(タブレット等)の購入費用</t>
    <rPh sb="3" eb="5">
      <t>キキ</t>
    </rPh>
    <rPh sb="14" eb="16">
      <t>コウニュウ</t>
    </rPh>
    <rPh sb="16" eb="18">
      <t>ヒヨウ</t>
    </rPh>
    <phoneticPr fontId="5"/>
  </si>
  <si>
    <t>支出総額（対象経費の実支出額）</t>
    <rPh sb="0" eb="2">
      <t>シシュツ</t>
    </rPh>
    <rPh sb="2" eb="4">
      <t>ソウガク</t>
    </rPh>
    <rPh sb="5" eb="7">
      <t>タイショウ</t>
    </rPh>
    <rPh sb="7" eb="9">
      <t>ケイヒ</t>
    </rPh>
    <rPh sb="10" eb="13">
      <t>ジツシシュツ</t>
    </rPh>
    <rPh sb="13" eb="14">
      <t>ガク</t>
    </rPh>
    <phoneticPr fontId="5"/>
  </si>
  <si>
    <t>総事業費</t>
    <rPh sb="0" eb="4">
      <t>ソウジギョウヒ</t>
    </rPh>
    <phoneticPr fontId="5"/>
  </si>
  <si>
    <t>※支出総額と総事業費が異なる場合は、総事業費欄を上書きして下さい。</t>
    <rPh sb="1" eb="3">
      <t>シシュツ</t>
    </rPh>
    <rPh sb="3" eb="5">
      <t>ソウガク</t>
    </rPh>
    <rPh sb="6" eb="10">
      <t>ソウジギョウヒ</t>
    </rPh>
    <rPh sb="11" eb="12">
      <t>コト</t>
    </rPh>
    <rPh sb="14" eb="16">
      <t>バアイ</t>
    </rPh>
    <rPh sb="18" eb="22">
      <t>ソウジギョウヒ</t>
    </rPh>
    <rPh sb="22" eb="23">
      <t>ラン</t>
    </rPh>
    <rPh sb="24" eb="26">
      <t>ウワガ</t>
    </rPh>
    <rPh sb="29" eb="30">
      <t>クダ</t>
    </rPh>
    <phoneticPr fontId="5"/>
  </si>
  <si>
    <t>寄附金その他の収入額</t>
    <rPh sb="0" eb="3">
      <t>キフキン</t>
    </rPh>
    <rPh sb="5" eb="6">
      <t>タ</t>
    </rPh>
    <rPh sb="7" eb="9">
      <t>シュウニュウ</t>
    </rPh>
    <rPh sb="9" eb="10">
      <t>ガク</t>
    </rPh>
    <phoneticPr fontId="5"/>
  </si>
  <si>
    <t xml:space="preserve">
</t>
    <phoneticPr fontId="5"/>
  </si>
  <si>
    <r>
      <t>上記の支出額には、従前から勤務している者の人件費や通常のサービス提供に必要な費用などは含まれていないことを誓約します</t>
    </r>
    <r>
      <rPr>
        <sz val="8"/>
        <rFont val="ＭＳ Ｐ明朝"/>
        <family val="1"/>
        <charset val="128"/>
      </rPr>
      <t>(含まれていない場合は、右枠に○を記入）</t>
    </r>
    <r>
      <rPr>
        <sz val="9"/>
        <rFont val="ＭＳ Ｐ明朝"/>
        <family val="1"/>
        <charset val="128"/>
      </rPr>
      <t>。</t>
    </r>
    <rPh sb="3" eb="6">
      <t>シシュツガク</t>
    </rPh>
    <rPh sb="21" eb="24">
      <t>ジンケンヒ</t>
    </rPh>
    <rPh sb="35" eb="37">
      <t>ヒツヨウ</t>
    </rPh>
    <rPh sb="38" eb="40">
      <t>ヒヨウ</t>
    </rPh>
    <rPh sb="53" eb="55">
      <t>セイヤク</t>
    </rPh>
    <phoneticPr fontId="5"/>
  </si>
  <si>
    <r>
      <t>＜注意＞本事業の対象経費は、感染症対策を徹底した上でサービス提供するに当たり必要となる</t>
    </r>
    <r>
      <rPr>
        <sz val="9"/>
        <color rgb="FFFF0000"/>
        <rFont val="ＭＳ ゴシック"/>
        <family val="3"/>
        <charset val="128"/>
      </rPr>
      <t>「かかり増し経費」</t>
    </r>
    <r>
      <rPr>
        <sz val="9"/>
        <color rgb="FFFF0000"/>
        <rFont val="ＭＳ Ｐ明朝"/>
        <family val="1"/>
        <charset val="128"/>
      </rPr>
      <t>のみです。</t>
    </r>
    <rPh sb="4" eb="5">
      <t>ホン</t>
    </rPh>
    <rPh sb="5" eb="7">
      <t>ジギョウ</t>
    </rPh>
    <rPh sb="8" eb="10">
      <t>タイショウ</t>
    </rPh>
    <rPh sb="10" eb="12">
      <t>ケイヒ</t>
    </rPh>
    <rPh sb="14" eb="17">
      <t>カンセンショウ</t>
    </rPh>
    <rPh sb="17" eb="19">
      <t>タイサク</t>
    </rPh>
    <rPh sb="20" eb="22">
      <t>テッテイ</t>
    </rPh>
    <rPh sb="24" eb="25">
      <t>ウエ</t>
    </rPh>
    <rPh sb="30" eb="32">
      <t>テイキョウ</t>
    </rPh>
    <rPh sb="35" eb="36">
      <t>ア</t>
    </rPh>
    <rPh sb="38" eb="40">
      <t>ヒツヨウ</t>
    </rPh>
    <rPh sb="47" eb="48">
      <t>マ</t>
    </rPh>
    <rPh sb="49" eb="51">
      <t>ケイヒ</t>
    </rPh>
    <phoneticPr fontId="5"/>
  </si>
  <si>
    <t>支出総額（対象経費の実支出額）</t>
    <phoneticPr fontId="5"/>
  </si>
  <si>
    <t>総事業費</t>
    <phoneticPr fontId="5"/>
  </si>
  <si>
    <t>寄附金その他の収入額</t>
    <phoneticPr fontId="5"/>
  </si>
  <si>
    <t>※支出総額と総事業費が異なる場合は、総事業費欄を上書きして下さい。</t>
    <phoneticPr fontId="5"/>
  </si>
  <si>
    <r>
      <t>3．</t>
    </r>
    <r>
      <rPr>
        <b/>
        <sz val="9"/>
        <rFont val="ＭＳ Ｐ明朝"/>
        <family val="1"/>
        <charset val="128"/>
      </rPr>
      <t>在宅サービス、計画相談支援及び障害児相談支援事業所による</t>
    </r>
    <rPh sb="2" eb="4">
      <t>ザイタク</t>
    </rPh>
    <rPh sb="24" eb="27">
      <t>ジギョウショ</t>
    </rPh>
    <phoneticPr fontId="5"/>
  </si>
  <si>
    <t>　　利用者への再開支援への助成事業</t>
    <phoneticPr fontId="5"/>
  </si>
  <si>
    <t>品目・数量等（その他を選択する場合は、用途も記載）</t>
    <rPh sb="0" eb="2">
      <t>ヒンモク</t>
    </rPh>
    <rPh sb="3" eb="5">
      <t>スウリョウ</t>
    </rPh>
    <rPh sb="5" eb="6">
      <t>トウ</t>
    </rPh>
    <phoneticPr fontId="5"/>
  </si>
  <si>
    <t>飛沫防止パネルの購入費用</t>
    <rPh sb="0" eb="2">
      <t>ヒマツ</t>
    </rPh>
    <rPh sb="2" eb="4">
      <t>ボウシ</t>
    </rPh>
    <rPh sb="8" eb="10">
      <t>コウニュウ</t>
    </rPh>
    <rPh sb="10" eb="12">
      <t>ヒヨウ</t>
    </rPh>
    <phoneticPr fontId="5"/>
  </si>
  <si>
    <t>内装改修費（レイアウト変更）</t>
    <rPh sb="0" eb="2">
      <t>ナイソウ</t>
    </rPh>
    <rPh sb="2" eb="4">
      <t>カイシュウ</t>
    </rPh>
    <rPh sb="4" eb="5">
      <t>ヒ</t>
    </rPh>
    <rPh sb="11" eb="13">
      <t>ヘンコウ</t>
    </rPh>
    <phoneticPr fontId="5"/>
  </si>
  <si>
    <t>自転車のリース費用</t>
    <rPh sb="0" eb="3">
      <t>ジテンシャ</t>
    </rPh>
    <rPh sb="7" eb="9">
      <t>ヒヨウ</t>
    </rPh>
    <phoneticPr fontId="5"/>
  </si>
  <si>
    <t>ICT機器(タブレット等)のリース費用</t>
    <rPh sb="3" eb="5">
      <t>キキ</t>
    </rPh>
    <rPh sb="17" eb="19">
      <t>ヒヨウ</t>
    </rPh>
    <phoneticPr fontId="5"/>
  </si>
  <si>
    <t>長机の購入費用</t>
    <rPh sb="0" eb="1">
      <t>ナガ</t>
    </rPh>
    <rPh sb="1" eb="2">
      <t>ツクエ</t>
    </rPh>
    <rPh sb="3" eb="5">
      <t>コウニュウ</t>
    </rPh>
    <rPh sb="5" eb="7">
      <t>ヒヨウ</t>
    </rPh>
    <phoneticPr fontId="5"/>
  </si>
  <si>
    <t>換気設備の購入費用</t>
    <rPh sb="0" eb="2">
      <t>カンキ</t>
    </rPh>
    <rPh sb="2" eb="4">
      <t>セツビ</t>
    </rPh>
    <rPh sb="5" eb="7">
      <t>コウニュウ</t>
    </rPh>
    <rPh sb="7" eb="9">
      <t>ヒヨウ</t>
    </rPh>
    <phoneticPr fontId="5"/>
  </si>
  <si>
    <t>自転車の購入費用</t>
    <rPh sb="0" eb="3">
      <t>ジテンシャ</t>
    </rPh>
    <rPh sb="4" eb="6">
      <t>コウニュウ</t>
    </rPh>
    <rPh sb="6" eb="8">
      <t>ヒヨウ</t>
    </rPh>
    <phoneticPr fontId="5"/>
  </si>
  <si>
    <r>
      <t>＜注意＞本事業の対象経費は、「３つの密」を避けてサービス提供するに当たり必要となる</t>
    </r>
    <r>
      <rPr>
        <sz val="9"/>
        <color rgb="FFFF0000"/>
        <rFont val="ＭＳ ゴシック"/>
        <family val="3"/>
        <charset val="128"/>
      </rPr>
      <t>「かかり増し経費」</t>
    </r>
    <r>
      <rPr>
        <sz val="9"/>
        <color rgb="FFFF0000"/>
        <rFont val="ＭＳ Ｐ明朝"/>
        <family val="1"/>
        <charset val="128"/>
      </rPr>
      <t>のみです。</t>
    </r>
    <rPh sb="4" eb="5">
      <t>ホン</t>
    </rPh>
    <rPh sb="5" eb="7">
      <t>ジギョウ</t>
    </rPh>
    <rPh sb="8" eb="10">
      <t>タイショウ</t>
    </rPh>
    <rPh sb="10" eb="12">
      <t>ケイヒ</t>
    </rPh>
    <rPh sb="18" eb="19">
      <t>ミツ</t>
    </rPh>
    <rPh sb="21" eb="22">
      <t>サ</t>
    </rPh>
    <rPh sb="28" eb="30">
      <t>テイキョウ</t>
    </rPh>
    <rPh sb="33" eb="34">
      <t>ア</t>
    </rPh>
    <rPh sb="36" eb="38">
      <t>ヒツヨウ</t>
    </rPh>
    <rPh sb="45" eb="46">
      <t>マ</t>
    </rPh>
    <rPh sb="47" eb="49">
      <t>ケイヒ</t>
    </rPh>
    <phoneticPr fontId="5"/>
  </si>
  <si>
    <t>交付済額（千円）</t>
    <rPh sb="0" eb="2">
      <t>コウフ</t>
    </rPh>
    <rPh sb="2" eb="3">
      <t>スミ</t>
    </rPh>
    <rPh sb="3" eb="4">
      <t>ガク</t>
    </rPh>
    <rPh sb="5" eb="7">
      <t>センエン</t>
    </rPh>
    <phoneticPr fontId="5"/>
  </si>
  <si>
    <t>返還額（千円）</t>
    <rPh sb="0" eb="2">
      <t>ヘンカン</t>
    </rPh>
    <rPh sb="2" eb="3">
      <t>ガク</t>
    </rPh>
    <rPh sb="4" eb="6">
      <t>センエン</t>
    </rPh>
    <phoneticPr fontId="5"/>
  </si>
  <si>
    <t>障害福祉
慰労金</t>
    <rPh sb="0" eb="2">
      <t>ショウガイ</t>
    </rPh>
    <rPh sb="2" eb="4">
      <t>フクシ</t>
    </rPh>
    <rPh sb="5" eb="8">
      <t>イロウキン</t>
    </rPh>
    <phoneticPr fontId="5"/>
  </si>
  <si>
    <t>個別
再開支援
助成事業</t>
    <rPh sb="0" eb="2">
      <t>コベツ</t>
    </rPh>
    <rPh sb="3" eb="5">
      <t>サイカイ</t>
    </rPh>
    <rPh sb="5" eb="7">
      <t>シエン</t>
    </rPh>
    <rPh sb="8" eb="10">
      <t>ジョセイ</t>
    </rPh>
    <rPh sb="10" eb="12">
      <t>ジギョウ</t>
    </rPh>
    <phoneticPr fontId="5"/>
  </si>
  <si>
    <t>再開
環境整備
助成事業</t>
    <rPh sb="0" eb="2">
      <t>サイカイ</t>
    </rPh>
    <rPh sb="3" eb="5">
      <t>カンキョウ</t>
    </rPh>
    <rPh sb="5" eb="7">
      <t>セイビ</t>
    </rPh>
    <rPh sb="8" eb="10">
      <t>ジョセイ</t>
    </rPh>
    <rPh sb="10" eb="12">
      <t>ジギョウ</t>
    </rPh>
    <phoneticPr fontId="5"/>
  </si>
  <si>
    <r>
      <t>感染対策
費用
助成事業
※</t>
    </r>
    <r>
      <rPr>
        <sz val="8"/>
        <rFont val="ＭＳ Ｐ明朝"/>
        <family val="1"/>
        <charset val="128"/>
      </rPr>
      <t>多機能型
居室を除く</t>
    </r>
    <rPh sb="0" eb="2">
      <t>カンセン</t>
    </rPh>
    <rPh sb="2" eb="4">
      <t>タイサク</t>
    </rPh>
    <rPh sb="5" eb="7">
      <t>ヒヨウ</t>
    </rPh>
    <rPh sb="8" eb="9">
      <t>スケ</t>
    </rPh>
    <rPh sb="9" eb="10">
      <t>シゲル</t>
    </rPh>
    <rPh sb="10" eb="12">
      <t>ジギョウ</t>
    </rPh>
    <rPh sb="14" eb="18">
      <t>タキノウガタ</t>
    </rPh>
    <rPh sb="19" eb="21">
      <t>キョシツ</t>
    </rPh>
    <rPh sb="22" eb="23">
      <t>ノゾ</t>
    </rPh>
    <phoneticPr fontId="5"/>
  </si>
  <si>
    <r>
      <t>感染対策
費用
助成事業
※</t>
    </r>
    <r>
      <rPr>
        <sz val="8"/>
        <rFont val="ＭＳ Ｐ明朝"/>
        <family val="1"/>
        <charset val="128"/>
      </rPr>
      <t>多機能型
居室に限る</t>
    </r>
    <rPh sb="0" eb="2">
      <t>カンセン</t>
    </rPh>
    <rPh sb="2" eb="4">
      <t>タイサク</t>
    </rPh>
    <rPh sb="5" eb="7">
      <t>ヒヨウ</t>
    </rPh>
    <rPh sb="8" eb="9">
      <t>スケ</t>
    </rPh>
    <rPh sb="9" eb="10">
      <t>シゲル</t>
    </rPh>
    <rPh sb="10" eb="12">
      <t>ジギョウ</t>
    </rPh>
    <rPh sb="14" eb="18">
      <t>タキノウガタ</t>
    </rPh>
    <rPh sb="19" eb="21">
      <t>キョシツ</t>
    </rPh>
    <rPh sb="22" eb="23">
      <t>カギ</t>
    </rPh>
    <phoneticPr fontId="5"/>
  </si>
  <si>
    <t>（様式１）事業所・施設別実績額一覧</t>
    <rPh sb="1" eb="3">
      <t>ヨウシキ</t>
    </rPh>
    <rPh sb="5" eb="8">
      <t>ジギョウショ</t>
    </rPh>
    <rPh sb="9" eb="11">
      <t>シセツ</t>
    </rPh>
    <rPh sb="11" eb="12">
      <t>ベツ</t>
    </rPh>
    <rPh sb="12" eb="14">
      <t>ジッセキ</t>
    </rPh>
    <rPh sb="14" eb="15">
      <t>ガク</t>
    </rPh>
    <rPh sb="15" eb="17">
      <t>イチラン</t>
    </rPh>
    <phoneticPr fontId="5"/>
  </si>
  <si>
    <t>（様式第7号）</t>
    <rPh sb="1" eb="3">
      <t>ヨウシキ</t>
    </rPh>
    <rPh sb="3" eb="4">
      <t>ダイ</t>
    </rPh>
    <rPh sb="5" eb="6">
      <t>ゴウ</t>
    </rPh>
    <phoneticPr fontId="5"/>
  </si>
  <si>
    <t>様</t>
    <rPh sb="0" eb="1">
      <t>サマ</t>
    </rPh>
    <phoneticPr fontId="5"/>
  </si>
  <si>
    <t>令和</t>
    <rPh sb="0" eb="2">
      <t>レイワ</t>
    </rPh>
    <phoneticPr fontId="5"/>
  </si>
  <si>
    <t>月</t>
    <rPh sb="0" eb="1">
      <t>ガツ</t>
    </rPh>
    <phoneticPr fontId="5"/>
  </si>
  <si>
    <t>日付けで交付決定を受けた令和２年度新型コロナウイルス感染症</t>
    <rPh sb="0" eb="1">
      <t>ニチ</t>
    </rPh>
    <phoneticPr fontId="5"/>
  </si>
  <si>
    <t>関係書類を添え、下記のとおり報告します。</t>
    <phoneticPr fontId="5"/>
  </si>
  <si>
    <t>記</t>
    <rPh sb="0" eb="1">
      <t>キ</t>
    </rPh>
    <phoneticPr fontId="5"/>
  </si>
  <si>
    <t>事業名</t>
    <rPh sb="0" eb="2">
      <t>ジギョウ</t>
    </rPh>
    <rPh sb="2" eb="3">
      <t>メイ</t>
    </rPh>
    <phoneticPr fontId="5"/>
  </si>
  <si>
    <t>1.</t>
    <phoneticPr fontId="5"/>
  </si>
  <si>
    <t>感染症対策を徹底した上での</t>
    <phoneticPr fontId="5"/>
  </si>
  <si>
    <t>職員表計</t>
    <rPh sb="0" eb="2">
      <t>ショクイン</t>
    </rPh>
    <rPh sb="2" eb="3">
      <t>ヒョウ</t>
    </rPh>
    <rPh sb="3" eb="4">
      <t>ケイ</t>
    </rPh>
    <phoneticPr fontId="5"/>
  </si>
  <si>
    <t>20万円</t>
    <rPh sb="2" eb="4">
      <t>マンエン</t>
    </rPh>
    <phoneticPr fontId="5"/>
  </si>
  <si>
    <t>5万円</t>
    <rPh sb="1" eb="3">
      <t>マンエン</t>
    </rPh>
    <phoneticPr fontId="5"/>
  </si>
  <si>
    <t>3．</t>
    <phoneticPr fontId="5"/>
  </si>
  <si>
    <t>個表計</t>
    <rPh sb="0" eb="1">
      <t>コ</t>
    </rPh>
    <rPh sb="1" eb="2">
      <t>ヒョウ</t>
    </rPh>
    <rPh sb="2" eb="3">
      <t>ケイ</t>
    </rPh>
    <phoneticPr fontId="5"/>
  </si>
  <si>
    <t>利用者への再開支援への助成事業</t>
    <phoneticPr fontId="5"/>
  </si>
  <si>
    <t>4．</t>
    <phoneticPr fontId="5"/>
  </si>
  <si>
    <t>環境整備への助成事業</t>
    <phoneticPr fontId="5"/>
  </si>
  <si>
    <t>計</t>
    <rPh sb="0" eb="1">
      <t>ケイ</t>
    </rPh>
    <phoneticPr fontId="5"/>
  </si>
  <si>
    <t>（関係書類）</t>
    <rPh sb="1" eb="3">
      <t>カンケイ</t>
    </rPh>
    <rPh sb="3" eb="5">
      <t>ショルイ</t>
    </rPh>
    <phoneticPr fontId="5"/>
  </si>
  <si>
    <t>４　慰労金を職員等に対して給付した際の証憑書類</t>
    <rPh sb="2" eb="5">
      <t>イロウキン</t>
    </rPh>
    <rPh sb="6" eb="8">
      <t>ショクイン</t>
    </rPh>
    <rPh sb="8" eb="9">
      <t>トウ</t>
    </rPh>
    <rPh sb="10" eb="11">
      <t>タイ</t>
    </rPh>
    <rPh sb="13" eb="15">
      <t>キュウフ</t>
    </rPh>
    <rPh sb="17" eb="18">
      <t>サイ</t>
    </rPh>
    <rPh sb="19" eb="21">
      <t>ショウヒョウ</t>
    </rPh>
    <rPh sb="21" eb="23">
      <t>ショルイ</t>
    </rPh>
    <phoneticPr fontId="5"/>
  </si>
  <si>
    <t>５　慰労金を職員等に対して給付する際に要した振込手数料にかかる証憑書類</t>
    <rPh sb="2" eb="5">
      <t>イロウキン</t>
    </rPh>
    <rPh sb="6" eb="8">
      <t>ショクイン</t>
    </rPh>
    <rPh sb="8" eb="9">
      <t>トウ</t>
    </rPh>
    <rPh sb="10" eb="11">
      <t>タイ</t>
    </rPh>
    <rPh sb="13" eb="15">
      <t>キュウフ</t>
    </rPh>
    <rPh sb="17" eb="18">
      <t>サイ</t>
    </rPh>
    <rPh sb="19" eb="20">
      <t>ヨウ</t>
    </rPh>
    <rPh sb="22" eb="24">
      <t>フリコミ</t>
    </rPh>
    <rPh sb="24" eb="27">
      <t>テスウリョウ</t>
    </rPh>
    <rPh sb="31" eb="33">
      <t>ショウヒョウ</t>
    </rPh>
    <rPh sb="33" eb="35">
      <t>ショルイ</t>
    </rPh>
    <phoneticPr fontId="5"/>
  </si>
  <si>
    <t>　　※支出内容（物品名、金額等）が具体的に確認できるものであること</t>
    <rPh sb="3" eb="5">
      <t>シシュツ</t>
    </rPh>
    <rPh sb="5" eb="7">
      <t>ナイヨウ</t>
    </rPh>
    <rPh sb="8" eb="10">
      <t>ブッピン</t>
    </rPh>
    <rPh sb="10" eb="11">
      <t>メイ</t>
    </rPh>
    <rPh sb="12" eb="14">
      <t>キンガク</t>
    </rPh>
    <rPh sb="14" eb="15">
      <t>トウ</t>
    </rPh>
    <rPh sb="17" eb="20">
      <t>グタイテキ</t>
    </rPh>
    <rPh sb="21" eb="23">
      <t>カクニン</t>
    </rPh>
    <phoneticPr fontId="5"/>
  </si>
  <si>
    <t>７　その他知事が必要と認める書類</t>
    <rPh sb="4" eb="5">
      <t>タ</t>
    </rPh>
    <rPh sb="5" eb="7">
      <t>チジ</t>
    </rPh>
    <rPh sb="8" eb="10">
      <t>ヒツヨウ</t>
    </rPh>
    <rPh sb="11" eb="12">
      <t>ミト</t>
    </rPh>
    <rPh sb="14" eb="16">
      <t>ショルイ</t>
    </rPh>
    <phoneticPr fontId="5"/>
  </si>
  <si>
    <t xml:space="preserve"> 法人住所</t>
    <rPh sb="1" eb="3">
      <t>ホウジン</t>
    </rPh>
    <rPh sb="3" eb="5">
      <t>ジュウショ</t>
    </rPh>
    <phoneticPr fontId="5"/>
  </si>
  <si>
    <t>〒</t>
    <phoneticPr fontId="5"/>
  </si>
  <si>
    <t>【実績内容に関する連絡先】</t>
    <rPh sb="1" eb="3">
      <t>ジッセキ</t>
    </rPh>
    <rPh sb="3" eb="5">
      <t>ナイヨウ</t>
    </rPh>
    <rPh sb="6" eb="7">
      <t>カン</t>
    </rPh>
    <rPh sb="9" eb="11">
      <t>レンラク</t>
    </rPh>
    <rPh sb="11" eb="12">
      <t>サキ</t>
    </rPh>
    <phoneticPr fontId="5"/>
  </si>
  <si>
    <t>令和２年度新型コロナウイルス感染症緊急包括支援交付金（障害分）に係る実績報告書</t>
    <rPh sb="0" eb="2">
      <t>レイワ</t>
    </rPh>
    <rPh sb="3" eb="5">
      <t>ネンド</t>
    </rPh>
    <rPh sb="5" eb="7">
      <t>シンガタ</t>
    </rPh>
    <rPh sb="14" eb="17">
      <t>カンセンショウ</t>
    </rPh>
    <rPh sb="17" eb="19">
      <t>キンキュウ</t>
    </rPh>
    <rPh sb="19" eb="21">
      <t>ホウカツ</t>
    </rPh>
    <rPh sb="21" eb="23">
      <t>シエン</t>
    </rPh>
    <rPh sb="23" eb="26">
      <t>コウフキン</t>
    </rPh>
    <rPh sb="27" eb="29">
      <t>ショウガイ</t>
    </rPh>
    <rPh sb="29" eb="30">
      <t>ブン</t>
    </rPh>
    <rPh sb="32" eb="33">
      <t>カカ</t>
    </rPh>
    <rPh sb="34" eb="36">
      <t>ジッセキ</t>
    </rPh>
    <rPh sb="36" eb="39">
      <t>ホウコクショ</t>
    </rPh>
    <phoneticPr fontId="5"/>
  </si>
  <si>
    <t>緊急包括支援事業（障害分）について、事業が完了したので、交付要綱第10条の規定により、</t>
    <rPh sb="6" eb="8">
      <t>ジギョウ</t>
    </rPh>
    <rPh sb="9" eb="11">
      <t>ショウガイ</t>
    </rPh>
    <phoneticPr fontId="5"/>
  </si>
  <si>
    <t>障害福祉慰労金事業</t>
    <rPh sb="0" eb="2">
      <t>ショウガイ</t>
    </rPh>
    <rPh sb="2" eb="4">
      <t>フクシ</t>
    </rPh>
    <phoneticPr fontId="5"/>
  </si>
  <si>
    <t>2-1．</t>
    <phoneticPr fontId="5"/>
  </si>
  <si>
    <t>(多機能型簡易居室の設置に要する費用を除く。)</t>
    <rPh sb="1" eb="5">
      <t>タキノウガタ</t>
    </rPh>
    <rPh sb="5" eb="7">
      <t>カンイ</t>
    </rPh>
    <rPh sb="7" eb="9">
      <t>キョシツ</t>
    </rPh>
    <rPh sb="10" eb="12">
      <t>セッチ</t>
    </rPh>
    <rPh sb="13" eb="14">
      <t>ヨウ</t>
    </rPh>
    <rPh sb="16" eb="18">
      <t>ヒヨウ</t>
    </rPh>
    <rPh sb="19" eb="20">
      <t>ノゾ</t>
    </rPh>
    <phoneticPr fontId="5"/>
  </si>
  <si>
    <t>2-2．</t>
    <phoneticPr fontId="5"/>
  </si>
  <si>
    <t>障害福祉サービス提供支援事業</t>
    <rPh sb="0" eb="2">
      <t>ショウガイ</t>
    </rPh>
    <rPh sb="2" eb="4">
      <t>フクシ</t>
    </rPh>
    <phoneticPr fontId="5"/>
  </si>
  <si>
    <t>(多機能型簡易居室の設置に要する費用に限る。)</t>
    <rPh sb="1" eb="5">
      <t>タキノウガタ</t>
    </rPh>
    <rPh sb="5" eb="7">
      <t>カンイ</t>
    </rPh>
    <rPh sb="7" eb="9">
      <t>キョシツ</t>
    </rPh>
    <rPh sb="10" eb="12">
      <t>セッチ</t>
    </rPh>
    <rPh sb="13" eb="14">
      <t>ヨウ</t>
    </rPh>
    <rPh sb="16" eb="18">
      <t>ヒヨウ</t>
    </rPh>
    <rPh sb="19" eb="20">
      <t>カギ</t>
    </rPh>
    <phoneticPr fontId="5"/>
  </si>
  <si>
    <t>在宅サービス、計画相談支援及び</t>
    <rPh sb="7" eb="9">
      <t>ケイカク</t>
    </rPh>
    <rPh sb="9" eb="11">
      <t>ソウダン</t>
    </rPh>
    <rPh sb="11" eb="13">
      <t>シエン</t>
    </rPh>
    <rPh sb="13" eb="14">
      <t>オヨ</t>
    </rPh>
    <phoneticPr fontId="5"/>
  </si>
  <si>
    <t>障害児相談支援事業所による</t>
    <rPh sb="0" eb="2">
      <t>ショウガイ</t>
    </rPh>
    <rPh sb="2" eb="3">
      <t>ジ</t>
    </rPh>
    <rPh sb="3" eb="5">
      <t>ソウダン</t>
    </rPh>
    <rPh sb="5" eb="7">
      <t>シエン</t>
    </rPh>
    <rPh sb="7" eb="10">
      <t>ジギョウショ</t>
    </rPh>
    <phoneticPr fontId="5"/>
  </si>
  <si>
    <t>障害児相談支援事業所における</t>
    <rPh sb="0" eb="2">
      <t>ショウガイ</t>
    </rPh>
    <rPh sb="2" eb="3">
      <t>ジ</t>
    </rPh>
    <rPh sb="3" eb="5">
      <t>ソウダン</t>
    </rPh>
    <rPh sb="5" eb="7">
      <t>シエン</t>
    </rPh>
    <rPh sb="7" eb="10">
      <t>ジギョウショ</t>
    </rPh>
    <phoneticPr fontId="5"/>
  </si>
  <si>
    <t>２　新型コロナウイルス感染症緊急包括支援交付金（障害分）に関する事業実績報告書</t>
    <phoneticPr fontId="5"/>
  </si>
  <si>
    <t>20万
人数</t>
    <rPh sb="2" eb="3">
      <t>マン</t>
    </rPh>
    <rPh sb="4" eb="6">
      <t>ニンズウ</t>
    </rPh>
    <phoneticPr fontId="5"/>
  </si>
  <si>
    <t>5万
人数</t>
    <rPh sb="1" eb="2">
      <t>マン</t>
    </rPh>
    <rPh sb="3" eb="5">
      <t>ニンズウ</t>
    </rPh>
    <phoneticPr fontId="5"/>
  </si>
  <si>
    <t>療養介護</t>
    <rPh sb="0" eb="2">
      <t>リョウヨウ</t>
    </rPh>
    <rPh sb="2" eb="4">
      <t>カイゴ</t>
    </rPh>
    <phoneticPr fontId="2"/>
  </si>
  <si>
    <t>/事業所</t>
    <rPh sb="1" eb="4">
      <t>ジギョウショ</t>
    </rPh>
    <phoneticPr fontId="2"/>
  </si>
  <si>
    <t>生活介護</t>
    <rPh sb="0" eb="2">
      <t>セイカツ</t>
    </rPh>
    <rPh sb="2" eb="4">
      <t>カイゴ</t>
    </rPh>
    <phoneticPr fontId="2"/>
  </si>
  <si>
    <t>自立訓練（機能訓練）</t>
    <rPh sb="0" eb="2">
      <t>ジリツ</t>
    </rPh>
    <rPh sb="2" eb="4">
      <t>クンレン</t>
    </rPh>
    <rPh sb="5" eb="7">
      <t>キノウ</t>
    </rPh>
    <rPh sb="7" eb="9">
      <t>クンレン</t>
    </rPh>
    <phoneticPr fontId="2"/>
  </si>
  <si>
    <t>自立訓練（生活訓練）</t>
    <rPh sb="0" eb="4">
      <t>ジリツクンレン</t>
    </rPh>
    <rPh sb="5" eb="7">
      <t>セイカツ</t>
    </rPh>
    <rPh sb="7" eb="9">
      <t>クンレン</t>
    </rPh>
    <phoneticPr fontId="2"/>
  </si>
  <si>
    <t>就労移行支援</t>
    <rPh sb="0" eb="2">
      <t>シュウロウ</t>
    </rPh>
    <rPh sb="2" eb="4">
      <t>イコウ</t>
    </rPh>
    <rPh sb="4" eb="6">
      <t>シエン</t>
    </rPh>
    <phoneticPr fontId="2"/>
  </si>
  <si>
    <t>就労移行支援（養成施設）</t>
    <rPh sb="0" eb="2">
      <t>シュウロウ</t>
    </rPh>
    <rPh sb="2" eb="4">
      <t>イコウ</t>
    </rPh>
    <rPh sb="4" eb="6">
      <t>シエン</t>
    </rPh>
    <rPh sb="7" eb="9">
      <t>ヨウセイ</t>
    </rPh>
    <rPh sb="9" eb="11">
      <t>シセツ</t>
    </rPh>
    <phoneticPr fontId="2"/>
  </si>
  <si>
    <t>就労継続支援Ａ型</t>
    <rPh sb="0" eb="2">
      <t>シュウロウ</t>
    </rPh>
    <rPh sb="2" eb="4">
      <t>ケイゾク</t>
    </rPh>
    <rPh sb="4" eb="6">
      <t>シエン</t>
    </rPh>
    <rPh sb="7" eb="8">
      <t>カタ</t>
    </rPh>
    <phoneticPr fontId="2"/>
  </si>
  <si>
    <t>就労継続支援Ｂ型</t>
    <rPh sb="0" eb="2">
      <t>シュウロウ</t>
    </rPh>
    <rPh sb="2" eb="4">
      <t>ケイゾク</t>
    </rPh>
    <rPh sb="4" eb="6">
      <t>シエン</t>
    </rPh>
    <rPh sb="7" eb="8">
      <t>カタ</t>
    </rPh>
    <phoneticPr fontId="2"/>
  </si>
  <si>
    <t>就労定着支援</t>
    <rPh sb="0" eb="2">
      <t>シュウロウ</t>
    </rPh>
    <rPh sb="2" eb="4">
      <t>テイチャク</t>
    </rPh>
    <rPh sb="4" eb="6">
      <t>シエン</t>
    </rPh>
    <phoneticPr fontId="2"/>
  </si>
  <si>
    <t>自立生活援助</t>
    <rPh sb="0" eb="2">
      <t>ジリツ</t>
    </rPh>
    <rPh sb="2" eb="4">
      <t>セイカツ</t>
    </rPh>
    <rPh sb="4" eb="6">
      <t>エンジョ</t>
    </rPh>
    <phoneticPr fontId="2"/>
  </si>
  <si>
    <t>児童発達支援</t>
    <rPh sb="0" eb="2">
      <t>ジドウ</t>
    </rPh>
    <rPh sb="2" eb="4">
      <t>ハッタツ</t>
    </rPh>
    <rPh sb="4" eb="6">
      <t>シエン</t>
    </rPh>
    <phoneticPr fontId="2"/>
  </si>
  <si>
    <t>医療型児童発達支援</t>
    <rPh sb="0" eb="2">
      <t>イリョウ</t>
    </rPh>
    <rPh sb="2" eb="3">
      <t>ガタ</t>
    </rPh>
    <rPh sb="3" eb="5">
      <t>ジドウ</t>
    </rPh>
    <rPh sb="5" eb="7">
      <t>ハッタツ</t>
    </rPh>
    <rPh sb="7" eb="9">
      <t>シエン</t>
    </rPh>
    <phoneticPr fontId="2"/>
  </si>
  <si>
    <t>放課後等デイサービス</t>
    <rPh sb="0" eb="3">
      <t>ホウカゴ</t>
    </rPh>
    <rPh sb="3" eb="4">
      <t>トウ</t>
    </rPh>
    <phoneticPr fontId="2"/>
  </si>
  <si>
    <t>短期入所</t>
    <rPh sb="0" eb="2">
      <t>タンキ</t>
    </rPh>
    <rPh sb="2" eb="4">
      <t>ニュウショ</t>
    </rPh>
    <phoneticPr fontId="2"/>
  </si>
  <si>
    <t>施設入所支援</t>
    <rPh sb="0" eb="2">
      <t>シセツ</t>
    </rPh>
    <rPh sb="2" eb="4">
      <t>ニュウショ</t>
    </rPh>
    <rPh sb="4" eb="6">
      <t>シエン</t>
    </rPh>
    <phoneticPr fontId="2"/>
  </si>
  <si>
    <t>/施設</t>
    <rPh sb="1" eb="3">
      <t>シセツ</t>
    </rPh>
    <phoneticPr fontId="2"/>
  </si>
  <si>
    <t>共同生活援助（介護サービス包括型）</t>
    <rPh sb="0" eb="2">
      <t>キョウドウ</t>
    </rPh>
    <rPh sb="2" eb="4">
      <t>セイカツ</t>
    </rPh>
    <rPh sb="4" eb="6">
      <t>エンジョ</t>
    </rPh>
    <rPh sb="7" eb="9">
      <t>カイゴ</t>
    </rPh>
    <rPh sb="13" eb="15">
      <t>ホウカツ</t>
    </rPh>
    <rPh sb="15" eb="16">
      <t>ガタ</t>
    </rPh>
    <phoneticPr fontId="2"/>
  </si>
  <si>
    <t>共同生活援助（日中サービス支援型）</t>
    <rPh sb="0" eb="2">
      <t>キョウドウ</t>
    </rPh>
    <rPh sb="2" eb="4">
      <t>セイカツ</t>
    </rPh>
    <rPh sb="4" eb="6">
      <t>エンジョ</t>
    </rPh>
    <rPh sb="7" eb="9">
      <t>ニッチュウ</t>
    </rPh>
    <rPh sb="13" eb="15">
      <t>シエン</t>
    </rPh>
    <rPh sb="15" eb="16">
      <t>ガタ</t>
    </rPh>
    <phoneticPr fontId="2"/>
  </si>
  <si>
    <t>共同生活援助（外部サービス利用型）</t>
    <rPh sb="0" eb="2">
      <t>キョウドウ</t>
    </rPh>
    <rPh sb="2" eb="4">
      <t>セイカツ</t>
    </rPh>
    <rPh sb="4" eb="6">
      <t>エンジョ</t>
    </rPh>
    <rPh sb="7" eb="9">
      <t>ガイブ</t>
    </rPh>
    <rPh sb="13" eb="15">
      <t>リヨウ</t>
    </rPh>
    <rPh sb="15" eb="16">
      <t>ガタ</t>
    </rPh>
    <phoneticPr fontId="2"/>
  </si>
  <si>
    <t>福祉型障害児入所施設</t>
    <rPh sb="0" eb="3">
      <t>フクシガタ</t>
    </rPh>
    <rPh sb="3" eb="6">
      <t>ショウガイジ</t>
    </rPh>
    <rPh sb="6" eb="8">
      <t>ニュウショ</t>
    </rPh>
    <rPh sb="8" eb="10">
      <t>シセツ</t>
    </rPh>
    <phoneticPr fontId="2"/>
  </si>
  <si>
    <t>医療型障害児入所施設</t>
    <rPh sb="0" eb="2">
      <t>イリョウ</t>
    </rPh>
    <rPh sb="2" eb="3">
      <t>ガタ</t>
    </rPh>
    <rPh sb="3" eb="6">
      <t>ショウガイジ</t>
    </rPh>
    <rPh sb="6" eb="8">
      <t>ニュウショ</t>
    </rPh>
    <rPh sb="8" eb="10">
      <t>シセツ</t>
    </rPh>
    <phoneticPr fontId="2"/>
  </si>
  <si>
    <t>居宅介護</t>
    <rPh sb="0" eb="2">
      <t>キョタク</t>
    </rPh>
    <rPh sb="2" eb="4">
      <t>カイゴ</t>
    </rPh>
    <phoneticPr fontId="2"/>
  </si>
  <si>
    <t>重度訪問介護</t>
    <rPh sb="0" eb="2">
      <t>ジュウド</t>
    </rPh>
    <rPh sb="2" eb="4">
      <t>ホウモン</t>
    </rPh>
    <rPh sb="4" eb="6">
      <t>カイゴ</t>
    </rPh>
    <phoneticPr fontId="2"/>
  </si>
  <si>
    <t>同行援護</t>
    <rPh sb="0" eb="2">
      <t>ドウコウ</t>
    </rPh>
    <rPh sb="2" eb="4">
      <t>エンゴ</t>
    </rPh>
    <phoneticPr fontId="2"/>
  </si>
  <si>
    <t>行動援護</t>
    <rPh sb="0" eb="2">
      <t>コウドウ</t>
    </rPh>
    <rPh sb="2" eb="4">
      <t>エンゴ</t>
    </rPh>
    <phoneticPr fontId="2"/>
  </si>
  <si>
    <t>居宅訪問型児童発達支援</t>
    <rPh sb="0" eb="2">
      <t>キョタク</t>
    </rPh>
    <rPh sb="2" eb="5">
      <t>ホウモンガタ</t>
    </rPh>
    <rPh sb="5" eb="7">
      <t>ジドウ</t>
    </rPh>
    <rPh sb="7" eb="9">
      <t>ハッタツ</t>
    </rPh>
    <rPh sb="9" eb="11">
      <t>シエン</t>
    </rPh>
    <phoneticPr fontId="2"/>
  </si>
  <si>
    <t>保育所等訪問支援</t>
    <rPh sb="0" eb="2">
      <t>ホイク</t>
    </rPh>
    <rPh sb="2" eb="3">
      <t>ジョ</t>
    </rPh>
    <rPh sb="3" eb="4">
      <t>トウ</t>
    </rPh>
    <rPh sb="4" eb="6">
      <t>ホウモン</t>
    </rPh>
    <rPh sb="6" eb="8">
      <t>シエン</t>
    </rPh>
    <phoneticPr fontId="2"/>
  </si>
  <si>
    <t>計画相談支援</t>
    <rPh sb="0" eb="2">
      <t>ケイカク</t>
    </rPh>
    <rPh sb="2" eb="4">
      <t>ソウダン</t>
    </rPh>
    <rPh sb="4" eb="6">
      <t>シエン</t>
    </rPh>
    <phoneticPr fontId="2"/>
  </si>
  <si>
    <t>地域移行支援</t>
    <rPh sb="0" eb="2">
      <t>チイキ</t>
    </rPh>
    <rPh sb="2" eb="4">
      <t>イコウ</t>
    </rPh>
    <rPh sb="4" eb="6">
      <t>シエン</t>
    </rPh>
    <phoneticPr fontId="2"/>
  </si>
  <si>
    <t>地域定着支援</t>
    <rPh sb="0" eb="2">
      <t>チイキ</t>
    </rPh>
    <rPh sb="2" eb="4">
      <t>テイチャク</t>
    </rPh>
    <rPh sb="4" eb="6">
      <t>シエン</t>
    </rPh>
    <phoneticPr fontId="2"/>
  </si>
  <si>
    <t>障害児相談支援</t>
    <rPh sb="0" eb="3">
      <t>ショウガイジ</t>
    </rPh>
    <rPh sb="3" eb="5">
      <t>ソウダン</t>
    </rPh>
    <rPh sb="5" eb="7">
      <t>シエン</t>
    </rPh>
    <phoneticPr fontId="2"/>
  </si>
  <si>
    <t>陽性者(濃厚接触者)発生施設</t>
    <phoneticPr fontId="5"/>
  </si>
  <si>
    <t>訪問系で陽性者等に1日以上対応又は訪問系以外で1日以上勤務</t>
    <rPh sb="0" eb="2">
      <t>ホウモン</t>
    </rPh>
    <rPh sb="2" eb="3">
      <t>ケイ</t>
    </rPh>
    <rPh sb="4" eb="6">
      <t>ヨウセイ</t>
    </rPh>
    <rPh sb="6" eb="8">
      <t>シャナド</t>
    </rPh>
    <rPh sb="10" eb="13">
      <t>ニチイジョウ</t>
    </rPh>
    <rPh sb="13" eb="15">
      <t>タイオウ</t>
    </rPh>
    <rPh sb="15" eb="16">
      <t>マタ</t>
    </rPh>
    <rPh sb="17" eb="19">
      <t>ホウモン</t>
    </rPh>
    <rPh sb="19" eb="20">
      <t>ケイ</t>
    </rPh>
    <rPh sb="20" eb="22">
      <t>イガイ</t>
    </rPh>
    <phoneticPr fontId="5"/>
  </si>
  <si>
    <t>訪問系で陽性者等への対応はないが対象期間に10日以上勤務</t>
    <rPh sb="0" eb="2">
      <t>ホウモン</t>
    </rPh>
    <rPh sb="2" eb="3">
      <t>ケイ</t>
    </rPh>
    <rPh sb="4" eb="6">
      <t>ヨウセイ</t>
    </rPh>
    <rPh sb="6" eb="8">
      <t>シャナド</t>
    </rPh>
    <rPh sb="10" eb="12">
      <t>タイオウ</t>
    </rPh>
    <rPh sb="16" eb="18">
      <t>タイショウ</t>
    </rPh>
    <rPh sb="18" eb="20">
      <t>キカン</t>
    </rPh>
    <rPh sb="23" eb="26">
      <t>ニチイジョウ</t>
    </rPh>
    <rPh sb="26" eb="28">
      <t>キンム</t>
    </rPh>
    <phoneticPr fontId="5"/>
  </si>
  <si>
    <t>対象期間に10日以上勤務</t>
  </si>
  <si>
    <t>実績報告額①</t>
    <rPh sb="0" eb="2">
      <t>ジッセキ</t>
    </rPh>
    <rPh sb="2" eb="4">
      <t>ホウコク</t>
    </rPh>
    <rPh sb="4" eb="5">
      <t>ガク</t>
    </rPh>
    <phoneticPr fontId="5"/>
  </si>
  <si>
    <t>実績報告額②-1</t>
    <rPh sb="0" eb="2">
      <t>ジッセキ</t>
    </rPh>
    <rPh sb="4" eb="5">
      <t>ガク</t>
    </rPh>
    <phoneticPr fontId="5"/>
  </si>
  <si>
    <t>実績報告額②-2</t>
    <rPh sb="0" eb="2">
      <t>ジッセキ</t>
    </rPh>
    <rPh sb="4" eb="5">
      <t>ガク</t>
    </rPh>
    <phoneticPr fontId="5"/>
  </si>
  <si>
    <t>実績報告額③</t>
    <rPh sb="0" eb="2">
      <t>ジッセキ</t>
    </rPh>
    <rPh sb="4" eb="5">
      <t>ガク</t>
    </rPh>
    <phoneticPr fontId="5"/>
  </si>
  <si>
    <t>実績報告額④</t>
    <rPh sb="0" eb="2">
      <t>ジッセキ</t>
    </rPh>
    <rPh sb="2" eb="4">
      <t>ホウコク</t>
    </rPh>
    <rPh sb="4" eb="5">
      <t>ガク</t>
    </rPh>
    <phoneticPr fontId="5"/>
  </si>
  <si>
    <t>実績額（基準額に慰労金給付対象者の人数を乗じた額及び振込手数料の実費の合計）</t>
    <rPh sb="0" eb="3">
      <t>ジッセキガク</t>
    </rPh>
    <rPh sb="4" eb="6">
      <t>キジュン</t>
    </rPh>
    <rPh sb="6" eb="7">
      <t>ガク</t>
    </rPh>
    <rPh sb="8" eb="11">
      <t>イロウキン</t>
    </rPh>
    <rPh sb="11" eb="13">
      <t>キュウフ</t>
    </rPh>
    <rPh sb="13" eb="16">
      <t>タイショウシャ</t>
    </rPh>
    <rPh sb="17" eb="19">
      <t>ニンズウ</t>
    </rPh>
    <rPh sb="20" eb="21">
      <t>ジョウ</t>
    </rPh>
    <rPh sb="23" eb="24">
      <t>ガク</t>
    </rPh>
    <rPh sb="24" eb="25">
      <t>オヨ</t>
    </rPh>
    <rPh sb="26" eb="28">
      <t>フリコミ</t>
    </rPh>
    <rPh sb="28" eb="31">
      <t>テスウリョウ</t>
    </rPh>
    <rPh sb="32" eb="34">
      <t>ジッピ</t>
    </rPh>
    <rPh sb="35" eb="37">
      <t>ゴウケイ</t>
    </rPh>
    <phoneticPr fontId="5"/>
  </si>
  <si>
    <t>実績額（基準額に対象利用者数を乗じた額の合計（千円未満切捨））</t>
    <rPh sb="0" eb="3">
      <t>ジッセキガク</t>
    </rPh>
    <rPh sb="4" eb="6">
      <t>キジュン</t>
    </rPh>
    <rPh sb="6" eb="7">
      <t>ガク</t>
    </rPh>
    <rPh sb="8" eb="10">
      <t>タイショウ</t>
    </rPh>
    <rPh sb="10" eb="12">
      <t>リヨウ</t>
    </rPh>
    <rPh sb="12" eb="13">
      <t>シャ</t>
    </rPh>
    <rPh sb="13" eb="14">
      <t>スウ</t>
    </rPh>
    <rPh sb="15" eb="16">
      <t>ジョウ</t>
    </rPh>
    <rPh sb="18" eb="19">
      <t>ガク</t>
    </rPh>
    <rPh sb="20" eb="22">
      <t>ゴウケイ</t>
    </rPh>
    <rPh sb="23" eb="25">
      <t>センエン</t>
    </rPh>
    <rPh sb="25" eb="27">
      <t>ミマン</t>
    </rPh>
    <rPh sb="27" eb="29">
      <t>キリス</t>
    </rPh>
    <phoneticPr fontId="5"/>
  </si>
  <si>
    <t>実績報告額（千円）</t>
    <rPh sb="0" eb="2">
      <t>ジッセキ</t>
    </rPh>
    <rPh sb="2" eb="4">
      <t>ホウコク</t>
    </rPh>
    <rPh sb="4" eb="5">
      <t>ガク</t>
    </rPh>
    <rPh sb="6" eb="8">
      <t>センエン</t>
    </rPh>
    <phoneticPr fontId="5"/>
  </si>
  <si>
    <t>実績報告額：　</t>
    <rPh sb="0" eb="2">
      <t>ジッセキ</t>
    </rPh>
    <rPh sb="2" eb="4">
      <t>ホウコク</t>
    </rPh>
    <rPh sb="4" eb="5">
      <t>ガク</t>
    </rPh>
    <phoneticPr fontId="5"/>
  </si>
  <si>
    <t>実績報告額</t>
    <rPh sb="0" eb="2">
      <t>ジッセキ</t>
    </rPh>
    <rPh sb="2" eb="4">
      <t>ホウコク</t>
    </rPh>
    <rPh sb="4" eb="5">
      <t>ガク</t>
    </rPh>
    <phoneticPr fontId="5"/>
  </si>
  <si>
    <t>（注）交付済額（交付決定額）を超えた分については、追加で交付されません。
　　　そのため、事業1．及び3．にかかる実績報告額は、「実績額」と「交付済額（交付決定額の総額）」を比較して低い方の額とする。
　　　また、事業2.及び4.にかかる実績報告額は、「補助上限額」「対象経費の実支出額」「総事業費から寄附金その他の収入額を
　　　控除した額」「交付済額（交付決定額の総額）」を比較して最も低い方の額とする。</t>
    <rPh sb="45" eb="47">
      <t>ジギョウ</t>
    </rPh>
    <rPh sb="65" eb="68">
      <t>ジッセキガク</t>
    </rPh>
    <rPh sb="107" eb="109">
      <t>ジギョウ</t>
    </rPh>
    <rPh sb="111" eb="112">
      <t>オヨ</t>
    </rPh>
    <rPh sb="127" eb="129">
      <t>ホジョ</t>
    </rPh>
    <rPh sb="129" eb="132">
      <t>ジョウゲンガク</t>
    </rPh>
    <rPh sb="134" eb="136">
      <t>タイショウ</t>
    </rPh>
    <rPh sb="136" eb="138">
      <t>ケイヒ</t>
    </rPh>
    <rPh sb="139" eb="142">
      <t>ジツシシュツ</t>
    </rPh>
    <rPh sb="142" eb="143">
      <t>ガク</t>
    </rPh>
    <rPh sb="145" eb="149">
      <t>ソウジギョウヒ</t>
    </rPh>
    <rPh sb="151" eb="154">
      <t>キフキン</t>
    </rPh>
    <rPh sb="156" eb="157">
      <t>タ</t>
    </rPh>
    <rPh sb="158" eb="160">
      <t>シュウニュウ</t>
    </rPh>
    <rPh sb="160" eb="161">
      <t>ガク</t>
    </rPh>
    <rPh sb="166" eb="168">
      <t>コウジョ</t>
    </rPh>
    <rPh sb="170" eb="171">
      <t>ガク</t>
    </rPh>
    <rPh sb="173" eb="175">
      <t>コウフ</t>
    </rPh>
    <rPh sb="175" eb="176">
      <t>スミ</t>
    </rPh>
    <rPh sb="176" eb="177">
      <t>ガク</t>
    </rPh>
    <rPh sb="178" eb="180">
      <t>コウフ</t>
    </rPh>
    <rPh sb="180" eb="182">
      <t>ケッテイ</t>
    </rPh>
    <rPh sb="182" eb="183">
      <t>ガク</t>
    </rPh>
    <rPh sb="184" eb="186">
      <t>ソウガク</t>
    </rPh>
    <rPh sb="189" eb="191">
      <t>ヒカク</t>
    </rPh>
    <rPh sb="193" eb="194">
      <t>モット</t>
    </rPh>
    <rPh sb="195" eb="196">
      <t>ヒク</t>
    </rPh>
    <rPh sb="197" eb="198">
      <t>ホウ</t>
    </rPh>
    <rPh sb="199" eb="200">
      <t>ガク</t>
    </rPh>
    <phoneticPr fontId="5"/>
  </si>
  <si>
    <t>居宅介護支援事業所</t>
  </si>
  <si>
    <t>/事業所</t>
    <rPh sb="1" eb="4">
      <t>ジギョウショ</t>
    </rPh>
    <phoneticPr fontId="1"/>
  </si>
  <si>
    <r>
      <rPr>
        <sz val="9"/>
        <color rgb="FFFF0000"/>
        <rFont val="ＭＳ Ｐ明朝"/>
        <family val="1"/>
        <charset val="128"/>
      </rPr>
      <t>【20万円対象者がある場合のみ】</t>
    </r>
    <r>
      <rPr>
        <sz val="9"/>
        <rFont val="ＭＳ Ｐ明朝"/>
        <family val="1"/>
        <charset val="128"/>
      </rPr>
      <t>20万円の給付対象であることを説明できる資料等（感染者等と接触した者の記録等）を保管していることを確認しました。(確認した場合は、右枠に○を記入）。</t>
    </r>
    <rPh sb="3" eb="5">
      <t>マンエン</t>
    </rPh>
    <rPh sb="5" eb="7">
      <t>タイショウ</t>
    </rPh>
    <rPh sb="7" eb="8">
      <t>シャ</t>
    </rPh>
    <rPh sb="11" eb="13">
      <t>バアイ</t>
    </rPh>
    <rPh sb="18" eb="20">
      <t>マンエン</t>
    </rPh>
    <rPh sb="21" eb="23">
      <t>キュウフ</t>
    </rPh>
    <rPh sb="23" eb="25">
      <t>タイショウ</t>
    </rPh>
    <rPh sb="31" eb="33">
      <t>セツメイ</t>
    </rPh>
    <rPh sb="36" eb="38">
      <t>シリョウ</t>
    </rPh>
    <rPh sb="38" eb="39">
      <t>トウ</t>
    </rPh>
    <rPh sb="40" eb="42">
      <t>カンセン</t>
    </rPh>
    <rPh sb="42" eb="43">
      <t>シャ</t>
    </rPh>
    <rPh sb="43" eb="44">
      <t>トウ</t>
    </rPh>
    <rPh sb="45" eb="47">
      <t>セッショク</t>
    </rPh>
    <rPh sb="49" eb="50">
      <t>モノ</t>
    </rPh>
    <rPh sb="51" eb="53">
      <t>キロク</t>
    </rPh>
    <rPh sb="53" eb="54">
      <t>トウ</t>
    </rPh>
    <rPh sb="56" eb="58">
      <t>ホカン</t>
    </rPh>
    <rPh sb="65" eb="67">
      <t>カクニン</t>
    </rPh>
    <rPh sb="73" eb="75">
      <t>カクニン</t>
    </rPh>
    <phoneticPr fontId="5"/>
  </si>
  <si>
    <t>＜注意＞記録等については5年間保管し、県から求めがあった際は提示していただく場合があります。</t>
    <rPh sb="4" eb="6">
      <t>キロク</t>
    </rPh>
    <rPh sb="6" eb="7">
      <t>トウ</t>
    </rPh>
    <rPh sb="13" eb="15">
      <t>ネンカン</t>
    </rPh>
    <rPh sb="15" eb="17">
      <t>ホカン</t>
    </rPh>
    <rPh sb="19" eb="20">
      <t>ケン</t>
    </rPh>
    <rPh sb="22" eb="23">
      <t>モト</t>
    </rPh>
    <rPh sb="28" eb="29">
      <t>サイ</t>
    </rPh>
    <rPh sb="30" eb="32">
      <t>テイジ</t>
    </rPh>
    <rPh sb="38" eb="40">
      <t>バアイ</t>
    </rPh>
    <phoneticPr fontId="5"/>
  </si>
  <si>
    <t>福祉用具貸与事業所</t>
  </si>
  <si>
    <t>居宅療養管理指導事業所</t>
    <rPh sb="8" eb="11">
      <t>ジギョウショ</t>
    </rPh>
    <phoneticPr fontId="5"/>
  </si>
  <si>
    <t>（様式３）障害福祉慰労金受給職員表（法人単位）</t>
    <rPh sb="1" eb="3">
      <t>ヨウシキ</t>
    </rPh>
    <rPh sb="5" eb="7">
      <t>ショウガイ</t>
    </rPh>
    <rPh sb="7" eb="9">
      <t>フクシ</t>
    </rPh>
    <rPh sb="9" eb="12">
      <t>イロウキン</t>
    </rPh>
    <rPh sb="12" eb="14">
      <t>ジュキュウ</t>
    </rPh>
    <rPh sb="14" eb="16">
      <t>ショクイン</t>
    </rPh>
    <rPh sb="16" eb="17">
      <t>ヒョウ</t>
    </rPh>
    <rPh sb="18" eb="20">
      <t>ホウジン</t>
    </rPh>
    <rPh sb="20" eb="22">
      <t>タンイ</t>
    </rPh>
    <phoneticPr fontId="5"/>
  </si>
  <si>
    <t>本Excelを各事業所に配布し、以下の様式への記入を依頼
・様式２（個票）
・様式３（職員表）</t>
    <rPh sb="16" eb="18">
      <t>イカ</t>
    </rPh>
    <rPh sb="19" eb="21">
      <t>ヨウシキ</t>
    </rPh>
    <rPh sb="23" eb="25">
      <t>キニュウ</t>
    </rPh>
    <rPh sb="26" eb="28">
      <t>イライ</t>
    </rPh>
    <rPh sb="39" eb="41">
      <t>ヨウシキ</t>
    </rPh>
    <rPh sb="43" eb="45">
      <t>ショクイン</t>
    </rPh>
    <rPh sb="45" eb="46">
      <t>ヒョウ</t>
    </rPh>
    <phoneticPr fontId="5"/>
  </si>
  <si>
    <r>
      <t xml:space="preserve">各事業所の様式３（職員表）を法人単位で一覧表として取りまとめ
兼務する複数の障害福祉サービス施設・事業所等から重複して申請している者がいないかを確認
</t>
    </r>
    <r>
      <rPr>
        <sz val="10"/>
        <color rgb="FF0070C0"/>
        <rFont val="ＭＳ ゴシック"/>
        <family val="3"/>
        <charset val="128"/>
      </rPr>
      <t>※氏名（漢字、カナ）、生年月日が一致する者がいる場合、「重複申請者確認用」欄に「可」と表示されません。
※記入欄が不足する場合は、6行目～85行目を行ごとコピーし、86行目に右クリック→「コピーしたセルの挿入」で挿入。</t>
    </r>
    <rPh sb="0" eb="1">
      <t>カク</t>
    </rPh>
    <rPh sb="1" eb="4">
      <t>ジギョウショ</t>
    </rPh>
    <rPh sb="5" eb="7">
      <t>ヨウシキ</t>
    </rPh>
    <rPh sb="9" eb="11">
      <t>ショクイン</t>
    </rPh>
    <rPh sb="11" eb="12">
      <t>ヒョウ</t>
    </rPh>
    <rPh sb="14" eb="16">
      <t>ホウジン</t>
    </rPh>
    <rPh sb="16" eb="18">
      <t>タンイ</t>
    </rPh>
    <rPh sb="19" eb="22">
      <t>イチランヒョウ</t>
    </rPh>
    <rPh sb="25" eb="26">
      <t>ト</t>
    </rPh>
    <rPh sb="31" eb="33">
      <t>ケンム</t>
    </rPh>
    <rPh sb="35" eb="37">
      <t>フクスウ</t>
    </rPh>
    <rPh sb="38" eb="40">
      <t>ショウガイ</t>
    </rPh>
    <rPh sb="40" eb="42">
      <t>フクシ</t>
    </rPh>
    <rPh sb="46" eb="48">
      <t>シセツ</t>
    </rPh>
    <rPh sb="49" eb="53">
      <t>ジギョウショトウ</t>
    </rPh>
    <rPh sb="55" eb="57">
      <t>チョウフク</t>
    </rPh>
    <rPh sb="59" eb="61">
      <t>シンセイ</t>
    </rPh>
    <rPh sb="65" eb="66">
      <t>モノ</t>
    </rPh>
    <rPh sb="72" eb="74">
      <t>カクニン</t>
    </rPh>
    <rPh sb="76" eb="78">
      <t>シメイ</t>
    </rPh>
    <rPh sb="79" eb="81">
      <t>カンジ</t>
    </rPh>
    <rPh sb="86" eb="88">
      <t>セイネン</t>
    </rPh>
    <rPh sb="88" eb="90">
      <t>ガッピ</t>
    </rPh>
    <rPh sb="91" eb="93">
      <t>イッチ</t>
    </rPh>
    <rPh sb="95" eb="96">
      <t>モノ</t>
    </rPh>
    <rPh sb="99" eb="101">
      <t>バアイ</t>
    </rPh>
    <rPh sb="112" eb="113">
      <t>ラン</t>
    </rPh>
    <rPh sb="115" eb="116">
      <t>カ</t>
    </rPh>
    <rPh sb="118" eb="120">
      <t>ヒョウジ</t>
    </rPh>
    <phoneticPr fontId="5"/>
  </si>
  <si>
    <r>
      <t xml:space="preserve">様式２（個票）の内容が、様式１（申請額一覧）に正しく反映されていることを確認
</t>
    </r>
    <r>
      <rPr>
        <sz val="10"/>
        <color rgb="FF0070C0"/>
        <rFont val="ＭＳ ゴシック"/>
        <family val="3"/>
        <charset val="128"/>
      </rPr>
      <t>※15事業所以上ある場合には6行目～15行目を行ごとコピーし、16行目に右クリック→「コピーしたセルの挿入」で挿入すること。</t>
    </r>
    <rPh sb="0" eb="2">
      <t>ヨウシキ</t>
    </rPh>
    <rPh sb="4" eb="6">
      <t>コヒョウ</t>
    </rPh>
    <rPh sb="8" eb="10">
      <t>ナイヨウ</t>
    </rPh>
    <rPh sb="12" eb="14">
      <t>ヨウシキ</t>
    </rPh>
    <rPh sb="16" eb="19">
      <t>シンセイガク</t>
    </rPh>
    <rPh sb="19" eb="21">
      <t>イチラン</t>
    </rPh>
    <rPh sb="23" eb="24">
      <t>タダ</t>
    </rPh>
    <rPh sb="24" eb="25">
      <t>テキセイ</t>
    </rPh>
    <rPh sb="26" eb="28">
      <t>ハンエイ</t>
    </rPh>
    <rPh sb="36" eb="38">
      <t>カクニン</t>
    </rPh>
    <rPh sb="62" eb="63">
      <t>ギョウ</t>
    </rPh>
    <rPh sb="75" eb="76">
      <t>ミギ</t>
    </rPh>
    <phoneticPr fontId="5"/>
  </si>
  <si>
    <t>１　事業所・施設別実績額一覧（様式１）</t>
    <rPh sb="9" eb="11">
      <t>ジッセキ</t>
    </rPh>
    <rPh sb="11" eb="12">
      <t>ガク</t>
    </rPh>
    <rPh sb="15" eb="17">
      <t>ヨウシキ</t>
    </rPh>
    <phoneticPr fontId="5"/>
  </si>
  <si>
    <t>（事業所単位）（様式２）</t>
    <rPh sb="8" eb="10">
      <t>ヨウシキ</t>
    </rPh>
    <phoneticPr fontId="5"/>
  </si>
  <si>
    <t>３　障害福祉慰労金受給職員表（法人単位）（様式３）</t>
    <rPh sb="21" eb="23">
      <t>ヨウシキ</t>
    </rPh>
    <phoneticPr fontId="5"/>
  </si>
  <si>
    <t xml:space="preserve"> ※対象職員の氏名等について、様式３を作成すること。</t>
    <phoneticPr fontId="5"/>
  </si>
  <si>
    <t>支払金額
(万円)</t>
    <rPh sb="0" eb="2">
      <t>シハラ</t>
    </rPh>
    <rPh sb="2" eb="4">
      <t>キンガク</t>
    </rPh>
    <phoneticPr fontId="5"/>
  </si>
  <si>
    <t>本Excelを千葉県HPから管内の障害福祉サービス事業者に配布</t>
    <rPh sb="0" eb="1">
      <t>ホン</t>
    </rPh>
    <rPh sb="7" eb="10">
      <t>チバケン</t>
    </rPh>
    <rPh sb="14" eb="16">
      <t>カンナイ</t>
    </rPh>
    <rPh sb="17" eb="19">
      <t>ショウガイ</t>
    </rPh>
    <rPh sb="19" eb="21">
      <t>フクシ</t>
    </rPh>
    <rPh sb="25" eb="28">
      <t>ジギョウシャ</t>
    </rPh>
    <rPh sb="29" eb="31">
      <t>ハイフ</t>
    </rPh>
    <phoneticPr fontId="5"/>
  </si>
  <si>
    <r>
      <t xml:space="preserve">以下の作業を行った上で、事業者（法人本部）へ返送
【様式２（個票）】
・水色セル：必要情報を入力
・緑色セル：プルダウンから選択
【様式３（職員表）】
・慰労金を給付した職員について、様式３に取りまとめ(青色及び緑色のセルに入力)
・「慰労金を職員等に対して給付した際の証憑書類（従事者等１人１人に申請額と同額の慰労金の給付が行われていることが確認できる書類）」「慰労金を職員等に対して給付する際に要した振込手数料にかかる証憑書類」を取りまとめ
</t>
    </r>
    <r>
      <rPr>
        <sz val="10"/>
        <color theme="4"/>
        <rFont val="ＭＳ 明朝"/>
        <family val="1"/>
        <charset val="128"/>
      </rPr>
      <t>※詳しい記載方法については、HPに掲載されている「実績報告のご案内・記載例（障害分）」をご確認ください。</t>
    </r>
    <rPh sb="0" eb="2">
      <t>イカ</t>
    </rPh>
    <rPh sb="3" eb="5">
      <t>サギョウ</t>
    </rPh>
    <rPh sb="6" eb="7">
      <t>オコナ</t>
    </rPh>
    <rPh sb="9" eb="10">
      <t>ウエ</t>
    </rPh>
    <rPh sb="12" eb="15">
      <t>ジギョウシャ</t>
    </rPh>
    <rPh sb="16" eb="18">
      <t>ホウジン</t>
    </rPh>
    <rPh sb="18" eb="20">
      <t>ホンブ</t>
    </rPh>
    <rPh sb="22" eb="24">
      <t>ヘンソウ</t>
    </rPh>
    <rPh sb="26" eb="28">
      <t>ヨウシキ</t>
    </rPh>
    <rPh sb="30" eb="32">
      <t>コヒョウ</t>
    </rPh>
    <rPh sb="36" eb="38">
      <t>ミズイロ</t>
    </rPh>
    <rPh sb="41" eb="43">
      <t>ヒツヨウ</t>
    </rPh>
    <rPh sb="43" eb="45">
      <t>ジョウホウ</t>
    </rPh>
    <rPh sb="46" eb="48">
      <t>ニュウリョク</t>
    </rPh>
    <rPh sb="50" eb="52">
      <t>ミドリイロ</t>
    </rPh>
    <rPh sb="62" eb="64">
      <t>センタク</t>
    </rPh>
    <rPh sb="66" eb="68">
      <t>ヨウシキ</t>
    </rPh>
    <rPh sb="70" eb="72">
      <t>ショクイン</t>
    </rPh>
    <rPh sb="72" eb="73">
      <t>ヒョウ</t>
    </rPh>
    <rPh sb="224" eb="225">
      <t>クワ</t>
    </rPh>
    <rPh sb="227" eb="229">
      <t>キサイ</t>
    </rPh>
    <rPh sb="229" eb="231">
      <t>ホウホウ</t>
    </rPh>
    <rPh sb="240" eb="242">
      <t>ケイサイ</t>
    </rPh>
    <rPh sb="268" eb="270">
      <t>カクニン</t>
    </rPh>
    <phoneticPr fontId="5"/>
  </si>
  <si>
    <t>申請書に、申請者の法人名、代表者名、提出日、交付決定日、提出先（千葉県知事　鈴木栄治）を入力</t>
    <rPh sb="0" eb="3">
      <t>シンセイショ</t>
    </rPh>
    <rPh sb="5" eb="8">
      <t>シンセイシャ</t>
    </rPh>
    <rPh sb="9" eb="11">
      <t>ホウジン</t>
    </rPh>
    <rPh sb="11" eb="12">
      <t>メイ</t>
    </rPh>
    <rPh sb="13" eb="16">
      <t>ダイヒョウシャ</t>
    </rPh>
    <rPh sb="16" eb="17">
      <t>メイ</t>
    </rPh>
    <rPh sb="18" eb="20">
      <t>テイシュツ</t>
    </rPh>
    <rPh sb="20" eb="21">
      <t>ビ</t>
    </rPh>
    <rPh sb="22" eb="24">
      <t>コウフ</t>
    </rPh>
    <rPh sb="24" eb="26">
      <t>ケッテイ</t>
    </rPh>
    <rPh sb="26" eb="27">
      <t>ビ</t>
    </rPh>
    <rPh sb="28" eb="31">
      <t>テイシュツサキ</t>
    </rPh>
    <rPh sb="32" eb="35">
      <t>チバケン</t>
    </rPh>
    <rPh sb="38" eb="40">
      <t>スズキ</t>
    </rPh>
    <rPh sb="40" eb="42">
      <t>エイジ</t>
    </rPh>
    <rPh sb="44" eb="46">
      <t>ニュウリョク</t>
    </rPh>
    <phoneticPr fontId="5"/>
  </si>
  <si>
    <t>【郵送先】
〒２７７－８７７９
千葉県柏市旭町１丁目１２番２号　エレル柏ビル５Ｆ 
千葉県障害分緊急包括支援金係　宛て
※封筒に「実績報告書 在中」と朱書きしてください。</t>
    <rPh sb="1" eb="3">
      <t>ユウソウ</t>
    </rPh>
    <rPh sb="3" eb="4">
      <t>サキ</t>
    </rPh>
    <phoneticPr fontId="5"/>
  </si>
  <si>
    <t>事業者から書類を受領し、内容を審査</t>
    <rPh sb="0" eb="3">
      <t>ジギョウシャ</t>
    </rPh>
    <rPh sb="5" eb="7">
      <t>ショルイ</t>
    </rPh>
    <rPh sb="8" eb="10">
      <t>ジュリョウ</t>
    </rPh>
    <rPh sb="12" eb="14">
      <t>ナイヨウ</t>
    </rPh>
    <rPh sb="15" eb="17">
      <t>シンサ</t>
    </rPh>
    <phoneticPr fontId="5"/>
  </si>
  <si>
    <r>
      <t>支援金に関して上限額まで概算払いを受けたが、実際に執行した額が概算払い額を下回り残額が生じた場合や、実績報告において対象とならない経費が含まれていた場合は、県からの返還請求を受けて、超過額を返還</t>
    </r>
    <r>
      <rPr>
        <sz val="9"/>
        <color theme="1"/>
        <rFont val="ＭＳ 明朝"/>
        <family val="1"/>
        <charset val="128"/>
      </rPr>
      <t xml:space="preserve">
</t>
    </r>
    <rPh sb="0" eb="3">
      <t>シエンキン</t>
    </rPh>
    <rPh sb="4" eb="5">
      <t>カン</t>
    </rPh>
    <rPh sb="7" eb="9">
      <t>ジョウゲン</t>
    </rPh>
    <rPh sb="9" eb="10">
      <t>ガク</t>
    </rPh>
    <rPh sb="12" eb="14">
      <t>ガイサン</t>
    </rPh>
    <rPh sb="14" eb="15">
      <t>バラ</t>
    </rPh>
    <rPh sb="17" eb="18">
      <t>ウ</t>
    </rPh>
    <rPh sb="22" eb="24">
      <t>ジッサイ</t>
    </rPh>
    <rPh sb="25" eb="27">
      <t>シッコウ</t>
    </rPh>
    <rPh sb="29" eb="30">
      <t>ガク</t>
    </rPh>
    <rPh sb="31" eb="33">
      <t>ガイサン</t>
    </rPh>
    <rPh sb="33" eb="34">
      <t>バラ</t>
    </rPh>
    <rPh sb="35" eb="36">
      <t>ガク</t>
    </rPh>
    <rPh sb="37" eb="39">
      <t>シタマワ</t>
    </rPh>
    <rPh sb="40" eb="42">
      <t>ザンガク</t>
    </rPh>
    <rPh sb="43" eb="44">
      <t>ショウ</t>
    </rPh>
    <rPh sb="46" eb="48">
      <t>バアイ</t>
    </rPh>
    <rPh sb="50" eb="52">
      <t>ジッセキ</t>
    </rPh>
    <rPh sb="52" eb="54">
      <t>ホウコク</t>
    </rPh>
    <rPh sb="58" eb="60">
      <t>タイショウ</t>
    </rPh>
    <rPh sb="65" eb="67">
      <t>ケイヒ</t>
    </rPh>
    <rPh sb="68" eb="69">
      <t>フク</t>
    </rPh>
    <rPh sb="74" eb="76">
      <t>バアイ</t>
    </rPh>
    <rPh sb="78" eb="79">
      <t>ケン</t>
    </rPh>
    <rPh sb="82" eb="84">
      <t>ヘンカン</t>
    </rPh>
    <rPh sb="84" eb="86">
      <t>セイキュウ</t>
    </rPh>
    <rPh sb="87" eb="88">
      <t>ウ</t>
    </rPh>
    <rPh sb="91" eb="93">
      <t>チョウカ</t>
    </rPh>
    <rPh sb="93" eb="94">
      <t>ガク</t>
    </rPh>
    <rPh sb="95" eb="97">
      <t>ヘンカン</t>
    </rPh>
    <phoneticPr fontId="5"/>
  </si>
  <si>
    <t>鈴木栄治</t>
    <rPh sb="0" eb="2">
      <t>スズキ</t>
    </rPh>
    <rPh sb="2" eb="4">
      <t>エイジ</t>
    </rPh>
    <phoneticPr fontId="5"/>
  </si>
  <si>
    <t>６　支出の確認できる書類（例：領収書の写し、契約書の写し等）</t>
    <rPh sb="2" eb="4">
      <t>シシュツ</t>
    </rPh>
    <rPh sb="5" eb="7">
      <t>カクニン</t>
    </rPh>
    <rPh sb="10" eb="12">
      <t>ショルイ</t>
    </rPh>
    <rPh sb="13" eb="14">
      <t>レイ</t>
    </rPh>
    <rPh sb="15" eb="18">
      <t>リョウシュウショ</t>
    </rPh>
    <rPh sb="19" eb="20">
      <t>ウツ</t>
    </rPh>
    <rPh sb="22" eb="25">
      <t>ケイヤクショ</t>
    </rPh>
    <rPh sb="26" eb="27">
      <t>ウツ</t>
    </rPh>
    <rPh sb="28" eb="29">
      <t>トウ</t>
    </rPh>
    <phoneticPr fontId="5"/>
  </si>
  <si>
    <t>地域活動支援センター</t>
    <phoneticPr fontId="5"/>
  </si>
  <si>
    <t>日中一時支援</t>
    <phoneticPr fontId="5"/>
  </si>
  <si>
    <t>盲人ホーム</t>
    <phoneticPr fontId="5"/>
  </si>
  <si>
    <t>福祉ホーム</t>
    <phoneticPr fontId="5"/>
  </si>
  <si>
    <t>移動支援事業</t>
    <phoneticPr fontId="5"/>
  </si>
  <si>
    <t>訪問入浴サービス</t>
    <phoneticPr fontId="5"/>
  </si>
  <si>
    <t>障害者相談支援事業</t>
    <phoneticPr fontId="5"/>
  </si>
  <si>
    <t>基幹相談支援</t>
    <phoneticPr fontId="5"/>
  </si>
  <si>
    <t>盲ろう者向け通訳・介助員派遣事業</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</si>
</sst>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_ "/>
    <numFmt numFmtId="177" formatCode="#,##0_ ;[Red]\-#,##0\ "/>
    <numFmt numFmtId="178" formatCode="#,##0;\-#,##0;&quot;&quot;"/>
    <numFmt numFmtId="179" formatCode="[$-F800]dddd\,\ mmmm\ dd\,\ yyyy"/>
    <numFmt numFmtId="180" formatCode="yyyy&quot;年&quot;m&quot;月&quot;d&quot;日&quot;;@"/>
    <numFmt numFmtId="181" formatCode="#,##0.0;[Red]\-#,##0.0"/>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sz val="10"/>
      <name val="ＭＳ 明朝"/>
      <family val="1"/>
      <charset val="128"/>
    </font>
    <font>
      <b/>
      <sz val="10"/>
      <name val="ＭＳ Ｐ明朝"/>
      <family val="1"/>
      <charset val="128"/>
    </font>
    <font>
      <sz val="11"/>
      <name val="ＭＳ Ｐ明朝"/>
      <family val="1"/>
      <charset val="128"/>
    </font>
    <font>
      <sz val="10"/>
      <name val="ＭＳ Ｐ明朝"/>
      <family val="1"/>
      <charset val="128"/>
    </font>
    <font>
      <sz val="8"/>
      <name val="ＭＳ Ｐ明朝"/>
      <family val="1"/>
      <charset val="128"/>
    </font>
    <font>
      <sz val="10"/>
      <color theme="0"/>
      <name val="ＭＳ Ｐ明朝"/>
      <family val="1"/>
      <charset val="128"/>
    </font>
    <font>
      <sz val="9"/>
      <name val="ＭＳ Ｐ明朝"/>
      <family val="1"/>
      <charset val="128"/>
    </font>
    <font>
      <sz val="6"/>
      <name val="ＭＳ Ｐ明朝"/>
      <family val="1"/>
      <charset val="128"/>
    </font>
    <font>
      <sz val="11"/>
      <name val="ＭＳ 明朝"/>
      <family val="1"/>
      <charset val="128"/>
    </font>
    <font>
      <b/>
      <sz val="11"/>
      <color rgb="FFFF0000"/>
      <name val="ＭＳ Ｐゴシック"/>
      <family val="3"/>
      <charset val="128"/>
    </font>
    <font>
      <b/>
      <sz val="14"/>
      <color theme="1"/>
      <name val="ＭＳ 明朝"/>
      <family val="1"/>
      <charset val="128"/>
    </font>
    <font>
      <sz val="12"/>
      <color theme="1"/>
      <name val="ＭＳ 明朝"/>
      <family val="1"/>
      <charset val="128"/>
    </font>
    <font>
      <sz val="10"/>
      <color rgb="FF0070C0"/>
      <name val="ＭＳ ゴシック"/>
      <family val="3"/>
      <charset val="128"/>
    </font>
    <font>
      <b/>
      <sz val="9"/>
      <name val="ＭＳ Ｐ明朝"/>
      <family val="1"/>
      <charset val="128"/>
    </font>
    <font>
      <sz val="9"/>
      <color theme="1"/>
      <name val="ＭＳ Ｐ明朝"/>
      <family val="1"/>
      <charset val="128"/>
    </font>
    <font>
      <b/>
      <sz val="9"/>
      <color indexed="81"/>
      <name val="MS P ゴシック"/>
      <family val="3"/>
      <charset val="128"/>
    </font>
    <font>
      <sz val="9"/>
      <color indexed="81"/>
      <name val="MS P ゴシック"/>
      <family val="3"/>
      <charset val="128"/>
    </font>
    <font>
      <b/>
      <sz val="11"/>
      <name val="ＭＳ Ｐ明朝"/>
      <family val="1"/>
      <charset val="128"/>
    </font>
    <font>
      <b/>
      <sz val="12"/>
      <name val="ＭＳ Ｐ明朝"/>
      <family val="1"/>
      <charset val="128"/>
    </font>
    <font>
      <sz val="9"/>
      <color theme="1"/>
      <name val="ＭＳ 明朝"/>
      <family val="1"/>
      <charset val="128"/>
    </font>
    <font>
      <sz val="10"/>
      <color theme="4"/>
      <name val="ＭＳ 明朝"/>
      <family val="1"/>
      <charset val="128"/>
    </font>
    <font>
      <sz val="8"/>
      <color rgb="FFFF0000"/>
      <name val="ＭＳ Ｐ明朝"/>
      <family val="1"/>
      <charset val="128"/>
    </font>
    <font>
      <sz val="9"/>
      <color rgb="FFFF0000"/>
      <name val="ＭＳ Ｐ明朝"/>
      <family val="1"/>
      <charset val="128"/>
    </font>
    <font>
      <sz val="9"/>
      <color rgb="FFFF0000"/>
      <name val="ＭＳ ゴシック"/>
      <family val="3"/>
      <charset val="128"/>
    </font>
    <font>
      <sz val="11"/>
      <color theme="1"/>
      <name val="ＭＳ 明朝"/>
      <family val="1"/>
      <charset val="128"/>
    </font>
    <font>
      <b/>
      <sz val="11"/>
      <color theme="1"/>
      <name val="ＭＳ 明朝"/>
      <family val="1"/>
      <charset val="128"/>
    </font>
    <font>
      <sz val="10"/>
      <color theme="1"/>
      <name val="ＭＳ 明朝"/>
      <family val="1"/>
      <charset val="128"/>
    </font>
    <font>
      <sz val="12"/>
      <color indexed="81"/>
      <name val="MS P ゴシック"/>
      <family val="3"/>
      <charset val="128"/>
    </font>
  </fonts>
  <fills count="10">
    <fill>
      <patternFill patternType="none"/>
    </fill>
    <fill>
      <patternFill patternType="gray125"/>
    </fill>
    <fill>
      <patternFill patternType="solid">
        <fgColor theme="0" tint="-4.9989318521683403E-2"/>
        <bgColor indexed="64"/>
      </patternFill>
    </fill>
    <fill>
      <patternFill patternType="solid">
        <fgColor theme="8" tint="0.79998168889431442"/>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0.14999847407452621"/>
        <bgColor indexed="64"/>
      </patternFill>
    </fill>
    <fill>
      <patternFill patternType="solid">
        <fgColor rgb="FFFFFFCC"/>
        <bgColor indexed="64"/>
      </patternFill>
    </fill>
    <fill>
      <patternFill patternType="solid">
        <fgColor rgb="FFFFFF00"/>
        <bgColor indexed="64"/>
      </patternFill>
    </fill>
  </fills>
  <borders count="67">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style="hair">
        <color indexed="64"/>
      </top>
      <bottom style="thin">
        <color indexed="64"/>
      </bottom>
      <diagonal/>
    </border>
    <border>
      <left/>
      <right/>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hair">
        <color indexed="64"/>
      </top>
      <bottom/>
      <diagonal/>
    </border>
    <border>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dotted">
        <color indexed="64"/>
      </left>
      <right style="thin">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bottom/>
      <diagonal/>
    </border>
    <border>
      <left style="dotted">
        <color indexed="64"/>
      </left>
      <right style="thin">
        <color indexed="64"/>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thin">
        <color indexed="64"/>
      </top>
      <bottom style="double">
        <color indexed="64"/>
      </bottom>
      <diagonal style="thin">
        <color indexed="64"/>
      </diagonal>
    </border>
    <border diagonalUp="1">
      <left/>
      <right/>
      <top style="thin">
        <color indexed="64"/>
      </top>
      <bottom style="double">
        <color indexed="64"/>
      </bottom>
      <diagonal style="thin">
        <color indexed="64"/>
      </diagonal>
    </border>
    <border diagonalUp="1">
      <left/>
      <right style="thin">
        <color indexed="64"/>
      </right>
      <top style="thin">
        <color indexed="64"/>
      </top>
      <bottom style="double">
        <color indexed="64"/>
      </bottom>
      <diagonal style="thin">
        <color indexed="64"/>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top style="thin">
        <color indexed="64"/>
      </top>
      <bottom style="double">
        <color indexed="64"/>
      </bottom>
      <diagonal/>
    </border>
  </borders>
  <cellStyleXfs count="7">
    <xf numFmtId="0" fontId="0" fillId="0" borderId="0">
      <alignment vertical="center"/>
    </xf>
    <xf numFmtId="38" fontId="6" fillId="0" borderId="0" applyFont="0" applyFill="0" applyBorder="0" applyAlignment="0" applyProtection="0">
      <alignment vertical="center"/>
    </xf>
    <xf numFmtId="9" fontId="6" fillId="0" borderId="0" applyFont="0" applyFill="0" applyBorder="0" applyAlignment="0" applyProtection="0">
      <alignment vertical="center"/>
    </xf>
    <xf numFmtId="0" fontId="4" fillId="0" borderId="0">
      <alignment vertical="center"/>
    </xf>
    <xf numFmtId="38" fontId="6"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cellStyleXfs>
  <cellXfs count="541">
    <xf numFmtId="0" fontId="0" fillId="0" borderId="0" xfId="0">
      <alignment vertical="center"/>
    </xf>
    <xf numFmtId="0" fontId="10" fillId="0" borderId="0" xfId="0" applyFont="1" applyFill="1">
      <alignment vertical="center"/>
    </xf>
    <xf numFmtId="176" fontId="0" fillId="0" borderId="0" xfId="0" applyNumberFormat="1">
      <alignment vertical="center"/>
    </xf>
    <xf numFmtId="0" fontId="11" fillId="0" borderId="0" xfId="0" applyFont="1" applyFill="1" applyAlignment="1"/>
    <xf numFmtId="0" fontId="9" fillId="0" borderId="0" xfId="0" applyFont="1">
      <alignment vertical="center"/>
    </xf>
    <xf numFmtId="0" fontId="11" fillId="0" borderId="0" xfId="0" applyFont="1" applyFill="1" applyAlignment="1">
      <alignment vertical="center" shrinkToFit="1"/>
    </xf>
    <xf numFmtId="0" fontId="10" fillId="0" borderId="0" xfId="0" applyFont="1">
      <alignment vertical="center"/>
    </xf>
    <xf numFmtId="0" fontId="10" fillId="0" borderId="0" xfId="0" applyFont="1" applyAlignment="1">
      <alignment horizontal="center" vertical="center"/>
    </xf>
    <xf numFmtId="0" fontId="16" fillId="0" borderId="0" xfId="0" applyFont="1">
      <alignment vertical="center"/>
    </xf>
    <xf numFmtId="0" fontId="10" fillId="0" borderId="0" xfId="0" applyFont="1" applyAlignment="1">
      <alignment horizontal="right" vertical="center"/>
    </xf>
    <xf numFmtId="0" fontId="0" fillId="5" borderId="0" xfId="0" applyFill="1">
      <alignment vertical="center"/>
    </xf>
    <xf numFmtId="0" fontId="5" fillId="0" borderId="0" xfId="0" applyFont="1">
      <alignment vertical="center"/>
    </xf>
    <xf numFmtId="0" fontId="13" fillId="2" borderId="17" xfId="0" applyFont="1" applyFill="1" applyBorder="1" applyAlignment="1">
      <alignment horizontal="center" vertical="center"/>
    </xf>
    <xf numFmtId="0" fontId="13" fillId="7" borderId="16" xfId="0" applyFont="1" applyFill="1" applyBorder="1" applyAlignment="1">
      <alignment horizontal="center" vertical="center"/>
    </xf>
    <xf numFmtId="0" fontId="13" fillId="7" borderId="17" xfId="0" applyFont="1" applyFill="1" applyBorder="1" applyAlignment="1">
      <alignment horizontal="center" vertical="center"/>
    </xf>
    <xf numFmtId="0" fontId="0" fillId="5" borderId="0" xfId="0" applyFill="1" applyAlignment="1">
      <alignment horizontal="center" vertical="center"/>
    </xf>
    <xf numFmtId="0" fontId="8" fillId="0" borderId="0" xfId="0" applyFont="1" applyFill="1" applyBorder="1" applyAlignment="1">
      <alignment horizontal="left" vertical="center"/>
    </xf>
    <xf numFmtId="0" fontId="10" fillId="0" borderId="0" xfId="0" applyFont="1" applyAlignment="1">
      <alignment horizontal="center" vertical="center" shrinkToFit="1"/>
    </xf>
    <xf numFmtId="178" fontId="9" fillId="0" borderId="21" xfId="4" applyNumberFormat="1" applyFont="1" applyBorder="1" applyAlignment="1">
      <alignment horizontal="right" vertical="center" shrinkToFit="1"/>
    </xf>
    <xf numFmtId="178" fontId="9" fillId="0" borderId="21" xfId="4" applyNumberFormat="1" applyFont="1" applyBorder="1" applyAlignment="1">
      <alignment horizontal="center" vertical="center" shrinkToFit="1"/>
    </xf>
    <xf numFmtId="178" fontId="9" fillId="0" borderId="1" xfId="4" applyNumberFormat="1" applyFont="1" applyBorder="1" applyAlignment="1">
      <alignment horizontal="right" vertical="center" shrinkToFit="1"/>
    </xf>
    <xf numFmtId="0" fontId="15" fillId="0" borderId="0" xfId="0" applyFont="1" applyAlignment="1">
      <alignment horizontal="left" vertical="top"/>
    </xf>
    <xf numFmtId="0" fontId="18" fillId="0" borderId="0" xfId="0" applyFont="1" applyAlignment="1">
      <alignment horizontal="left" vertical="top"/>
    </xf>
    <xf numFmtId="0" fontId="15" fillId="0" borderId="0" xfId="0" applyFont="1">
      <alignment vertical="center"/>
    </xf>
    <xf numFmtId="0" fontId="15" fillId="0" borderId="21" xfId="0" applyFont="1" applyBorder="1" applyAlignment="1">
      <alignment horizontal="center" vertical="center"/>
    </xf>
    <xf numFmtId="49" fontId="18" fillId="0" borderId="21" xfId="0" applyNumberFormat="1" applyFont="1" applyBorder="1" applyAlignment="1">
      <alignment horizontal="left" vertical="center" wrapText="1"/>
    </xf>
    <xf numFmtId="0" fontId="18" fillId="0" borderId="21" xfId="0" applyFont="1" applyBorder="1" applyAlignment="1">
      <alignment horizontal="left" vertical="center" wrapText="1"/>
    </xf>
    <xf numFmtId="49" fontId="18" fillId="0" borderId="16" xfId="0" applyNumberFormat="1" applyFont="1" applyBorder="1" applyAlignment="1">
      <alignment vertical="center" wrapText="1"/>
    </xf>
    <xf numFmtId="0" fontId="18" fillId="0" borderId="16" xfId="0" applyFont="1" applyBorder="1" applyAlignment="1">
      <alignment horizontal="left" vertical="center" wrapText="1"/>
    </xf>
    <xf numFmtId="0" fontId="18" fillId="0" borderId="16" xfId="0" applyFont="1" applyBorder="1" applyAlignment="1">
      <alignment vertical="center" wrapText="1"/>
    </xf>
    <xf numFmtId="0" fontId="13" fillId="0" borderId="0" xfId="0" applyFont="1" applyFill="1" applyBorder="1" applyAlignment="1">
      <alignment horizontal="center" vertical="center" wrapText="1"/>
    </xf>
    <xf numFmtId="0" fontId="13" fillId="0" borderId="0" xfId="0" applyFont="1" applyFill="1" applyBorder="1" applyAlignment="1">
      <alignment horizontal="center" vertical="center"/>
    </xf>
    <xf numFmtId="0" fontId="15" fillId="7" borderId="21" xfId="0" applyFont="1" applyFill="1" applyBorder="1" applyAlignment="1">
      <alignment horizontal="center" vertical="center"/>
    </xf>
    <xf numFmtId="49" fontId="18" fillId="7" borderId="21" xfId="0" applyNumberFormat="1" applyFont="1" applyFill="1" applyBorder="1" applyAlignment="1">
      <alignment horizontal="center" vertical="top"/>
    </xf>
    <xf numFmtId="0" fontId="18" fillId="7" borderId="21" xfId="0" applyFont="1" applyFill="1" applyBorder="1" applyAlignment="1">
      <alignment horizontal="center" vertical="top"/>
    </xf>
    <xf numFmtId="0" fontId="15" fillId="0" borderId="10" xfId="0" applyFont="1" applyBorder="1">
      <alignment vertical="center"/>
    </xf>
    <xf numFmtId="176" fontId="0" fillId="0" borderId="0" xfId="0" applyNumberFormat="1" applyAlignment="1">
      <alignment horizontal="right" vertical="center"/>
    </xf>
    <xf numFmtId="0" fontId="13" fillId="2" borderId="21" xfId="0" applyFont="1" applyFill="1" applyBorder="1" applyAlignment="1">
      <alignment horizontal="center" vertical="center" wrapText="1"/>
    </xf>
    <xf numFmtId="0" fontId="13" fillId="2" borderId="17" xfId="0" applyFont="1" applyFill="1" applyBorder="1" applyAlignment="1">
      <alignment horizontal="center" vertical="center" wrapText="1"/>
    </xf>
    <xf numFmtId="0" fontId="25" fillId="0" borderId="0" xfId="0" applyFont="1">
      <alignment vertical="center"/>
    </xf>
    <xf numFmtId="49" fontId="9" fillId="0" borderId="21" xfId="0" applyNumberFormat="1" applyFont="1" applyBorder="1" applyAlignment="1">
      <alignment vertical="center" shrinkToFit="1"/>
    </xf>
    <xf numFmtId="0" fontId="0" fillId="0" borderId="0" xfId="0" applyFont="1">
      <alignment vertical="center"/>
    </xf>
    <xf numFmtId="0" fontId="15" fillId="0" borderId="18" xfId="0" applyFont="1" applyBorder="1">
      <alignment vertical="center"/>
    </xf>
    <xf numFmtId="0" fontId="0" fillId="0" borderId="0" xfId="0" applyFont="1" applyFill="1">
      <alignment vertical="center"/>
    </xf>
    <xf numFmtId="49" fontId="0" fillId="5" borderId="0" xfId="0" applyNumberFormat="1" applyFill="1" applyAlignment="1">
      <alignment horizontal="center" vertical="center"/>
    </xf>
    <xf numFmtId="49" fontId="0" fillId="5" borderId="0" xfId="0" applyNumberFormat="1" applyFill="1">
      <alignment vertical="center"/>
    </xf>
    <xf numFmtId="0" fontId="15" fillId="0" borderId="0" xfId="0" applyFont="1" applyAlignment="1">
      <alignment horizontal="right" vertical="top"/>
    </xf>
    <xf numFmtId="0" fontId="15" fillId="0" borderId="0" xfId="0" applyFont="1" applyBorder="1">
      <alignment vertical="center"/>
    </xf>
    <xf numFmtId="179" fontId="10" fillId="3" borderId="21" xfId="0" applyNumberFormat="1" applyFont="1" applyFill="1" applyBorder="1" applyAlignment="1" applyProtection="1">
      <alignment vertical="center" shrinkToFit="1"/>
      <protection locked="0"/>
    </xf>
    <xf numFmtId="0" fontId="10" fillId="3" borderId="21" xfId="0" applyNumberFormat="1" applyFont="1" applyFill="1" applyBorder="1" applyAlignment="1" applyProtection="1">
      <alignment vertical="center" shrinkToFit="1"/>
      <protection locked="0"/>
    </xf>
    <xf numFmtId="0" fontId="10" fillId="3" borderId="21" xfId="0" applyFont="1" applyFill="1" applyBorder="1" applyAlignment="1" applyProtection="1">
      <alignment horizontal="center" vertical="center" shrinkToFit="1"/>
      <protection locked="0"/>
    </xf>
    <xf numFmtId="0" fontId="10" fillId="6" borderId="21" xfId="0" applyFont="1" applyFill="1" applyBorder="1" applyProtection="1">
      <alignment vertical="center"/>
    </xf>
    <xf numFmtId="178" fontId="9" fillId="0" borderId="21" xfId="0" applyNumberFormat="1" applyFont="1" applyBorder="1" applyAlignment="1" applyProtection="1">
      <alignment horizontal="center" vertical="center" shrinkToFit="1"/>
      <protection locked="0"/>
    </xf>
    <xf numFmtId="0" fontId="13" fillId="2" borderId="17" xfId="0" applyFont="1" applyFill="1" applyBorder="1" applyAlignment="1">
      <alignment horizontal="center" vertical="center"/>
    </xf>
    <xf numFmtId="0" fontId="9" fillId="0" borderId="21" xfId="0" applyNumberFormat="1" applyFont="1" applyBorder="1" applyAlignment="1" applyProtection="1">
      <alignment vertical="center" shrinkToFit="1"/>
      <protection hidden="1"/>
    </xf>
    <xf numFmtId="0" fontId="13" fillId="2" borderId="1" xfId="0" applyFont="1" applyFill="1" applyBorder="1" applyAlignment="1">
      <alignment horizontal="center" vertical="center" wrapText="1"/>
    </xf>
    <xf numFmtId="0" fontId="13" fillId="2" borderId="21" xfId="0" applyFont="1" applyFill="1" applyBorder="1" applyAlignment="1">
      <alignment horizontal="center" vertical="center" wrapText="1"/>
    </xf>
    <xf numFmtId="0" fontId="18" fillId="0" borderId="21" xfId="0" applyFont="1" applyBorder="1" applyAlignment="1">
      <alignment horizontal="left" vertical="top" wrapText="1"/>
    </xf>
    <xf numFmtId="0" fontId="9" fillId="0" borderId="0" xfId="0" applyFont="1" applyAlignment="1">
      <alignment vertical="center" shrinkToFit="1"/>
    </xf>
    <xf numFmtId="0" fontId="0" fillId="0" borderId="0" xfId="0" applyAlignment="1">
      <alignment vertical="center" shrinkToFit="1"/>
    </xf>
    <xf numFmtId="0" fontId="10" fillId="0" borderId="0" xfId="0" applyFont="1" applyAlignment="1">
      <alignment vertical="center" shrinkToFit="1"/>
    </xf>
    <xf numFmtId="0" fontId="10" fillId="0" borderId="0" xfId="0" applyFont="1" applyAlignment="1">
      <alignment horizontal="left" vertical="center" shrinkToFit="1"/>
    </xf>
    <xf numFmtId="0" fontId="9" fillId="0" borderId="0" xfId="0" applyFont="1" applyAlignment="1">
      <alignment horizontal="center" vertical="center" wrapText="1"/>
    </xf>
    <xf numFmtId="0" fontId="10" fillId="0" borderId="21" xfId="0" applyFont="1" applyBorder="1" applyAlignment="1" applyProtection="1">
      <alignment vertical="center" shrinkToFit="1"/>
      <protection locked="0"/>
    </xf>
    <xf numFmtId="0" fontId="10" fillId="3" borderId="21" xfId="0" applyFont="1" applyFill="1" applyBorder="1" applyAlignment="1" applyProtection="1">
      <alignment vertical="center" shrinkToFit="1"/>
      <protection locked="0"/>
    </xf>
    <xf numFmtId="49" fontId="13" fillId="3" borderId="21" xfId="0" applyNumberFormat="1" applyFont="1" applyFill="1" applyBorder="1" applyAlignment="1" applyProtection="1">
      <alignment horizontal="center" vertical="center" shrinkToFit="1"/>
      <protection locked="0"/>
    </xf>
    <xf numFmtId="49" fontId="13" fillId="4" borderId="21" xfId="0" applyNumberFormat="1" applyFont="1" applyFill="1" applyBorder="1" applyAlignment="1" applyProtection="1">
      <alignment horizontal="center" vertical="center" shrinkToFit="1"/>
      <protection locked="0"/>
    </xf>
    <xf numFmtId="0" fontId="10" fillId="6" borderId="21" xfId="0" applyFont="1" applyFill="1" applyBorder="1" applyAlignment="1" applyProtection="1">
      <alignment vertical="center" shrinkToFit="1"/>
    </xf>
    <xf numFmtId="0" fontId="10" fillId="4" borderId="21" xfId="0" applyFont="1" applyFill="1" applyBorder="1" applyAlignment="1" applyProtection="1">
      <alignment horizontal="center" vertical="center" shrinkToFit="1"/>
    </xf>
    <xf numFmtId="180" fontId="10" fillId="3" borderId="21" xfId="0" applyNumberFormat="1" applyFont="1" applyFill="1" applyBorder="1" applyAlignment="1" applyProtection="1">
      <alignment vertical="center" shrinkToFit="1"/>
      <protection locked="0"/>
    </xf>
    <xf numFmtId="38" fontId="10" fillId="3" borderId="21" xfId="4" applyFont="1" applyFill="1" applyBorder="1" applyAlignment="1" applyProtection="1">
      <alignment vertical="center" shrinkToFit="1"/>
      <protection locked="0"/>
    </xf>
    <xf numFmtId="0" fontId="10" fillId="0" borderId="0" xfId="0" applyFont="1" applyFill="1" applyBorder="1" applyAlignment="1">
      <alignment vertical="center" shrinkToFit="1"/>
    </xf>
    <xf numFmtId="0" fontId="10" fillId="0" borderId="0" xfId="0" applyFont="1" applyFill="1" applyAlignment="1">
      <alignment vertical="center" shrinkToFit="1"/>
    </xf>
    <xf numFmtId="0" fontId="13" fillId="0" borderId="0" xfId="0" applyFont="1" applyAlignment="1">
      <alignment vertical="center" shrinkToFit="1"/>
    </xf>
    <xf numFmtId="0" fontId="13" fillId="2" borderId="17" xfId="0" applyFont="1" applyFill="1" applyBorder="1" applyAlignment="1">
      <alignment horizontal="center" vertical="center" shrinkToFit="1"/>
    </xf>
    <xf numFmtId="179" fontId="13" fillId="4" borderId="21" xfId="0" applyNumberFormat="1" applyFont="1" applyFill="1" applyBorder="1" applyAlignment="1" applyProtection="1">
      <alignment vertical="center" shrinkToFit="1"/>
    </xf>
    <xf numFmtId="0" fontId="10" fillId="6" borderId="0" xfId="0" applyFont="1" applyFill="1" applyBorder="1" applyAlignment="1" applyProtection="1">
      <alignment vertical="center"/>
    </xf>
    <xf numFmtId="0" fontId="10" fillId="6" borderId="0" xfId="0" applyFont="1" applyFill="1" applyBorder="1" applyAlignment="1" applyProtection="1">
      <alignment horizontal="center" vertical="center"/>
    </xf>
    <xf numFmtId="0" fontId="10" fillId="6" borderId="2" xfId="0" applyFont="1" applyFill="1" applyBorder="1" applyAlignment="1" applyProtection="1">
      <alignment horizontal="center" vertical="center"/>
    </xf>
    <xf numFmtId="0" fontId="10" fillId="7" borderId="21" xfId="0" applyFont="1" applyFill="1" applyBorder="1" applyAlignment="1" applyProtection="1">
      <alignment vertical="center" shrinkToFit="1"/>
    </xf>
    <xf numFmtId="0" fontId="10" fillId="0" borderId="21" xfId="0" applyFont="1" applyBorder="1" applyAlignment="1" applyProtection="1">
      <alignment horizontal="center" vertical="center" shrinkToFit="1"/>
    </xf>
    <xf numFmtId="179" fontId="14" fillId="3" borderId="21" xfId="0" applyNumberFormat="1" applyFont="1" applyFill="1" applyBorder="1" applyAlignment="1" applyProtection="1">
      <alignment vertical="center" shrinkToFit="1"/>
    </xf>
    <xf numFmtId="0" fontId="10" fillId="6" borderId="0" xfId="0" applyFont="1" applyFill="1" applyBorder="1" applyAlignment="1" applyProtection="1">
      <alignment vertical="center" shrinkToFit="1"/>
    </xf>
    <xf numFmtId="0" fontId="9" fillId="0" borderId="0" xfId="0" applyFont="1" applyFill="1" applyProtection="1">
      <alignment vertical="center"/>
    </xf>
    <xf numFmtId="0" fontId="9" fillId="6" borderId="0" xfId="0" applyFont="1" applyFill="1" applyBorder="1" applyAlignment="1" applyProtection="1">
      <alignment horizontal="center" vertical="center"/>
    </xf>
    <xf numFmtId="0" fontId="10" fillId="6" borderId="1" xfId="0" applyFont="1" applyFill="1" applyBorder="1" applyAlignment="1" applyProtection="1">
      <alignment horizontal="center" vertical="center"/>
    </xf>
    <xf numFmtId="0" fontId="10" fillId="6" borderId="3" xfId="0" applyFont="1" applyFill="1" applyBorder="1" applyAlignment="1" applyProtection="1">
      <alignment horizontal="center" vertical="center"/>
    </xf>
    <xf numFmtId="0" fontId="13" fillId="2" borderId="2" xfId="0" applyFont="1" applyFill="1" applyBorder="1" applyProtection="1">
      <alignment vertical="center"/>
    </xf>
    <xf numFmtId="0" fontId="13" fillId="2" borderId="3" xfId="0" applyFont="1" applyFill="1" applyBorder="1" applyProtection="1">
      <alignment vertical="center"/>
    </xf>
    <xf numFmtId="0" fontId="10" fillId="0" borderId="0" xfId="0" applyFont="1" applyFill="1" applyProtection="1">
      <alignment vertical="center"/>
    </xf>
    <xf numFmtId="0" fontId="13" fillId="2" borderId="9" xfId="0" applyFont="1" applyFill="1" applyBorder="1" applyProtection="1">
      <alignment vertical="center"/>
    </xf>
    <xf numFmtId="0" fontId="10" fillId="2" borderId="0" xfId="0" applyFont="1" applyFill="1" applyProtection="1">
      <alignment vertical="center"/>
    </xf>
    <xf numFmtId="0" fontId="10" fillId="2" borderId="0" xfId="0" applyFont="1" applyFill="1" applyBorder="1" applyAlignment="1" applyProtection="1">
      <alignment horizontal="center" vertical="center"/>
    </xf>
    <xf numFmtId="0" fontId="10" fillId="2" borderId="0" xfId="0" applyFont="1" applyFill="1" applyBorder="1" applyProtection="1">
      <alignment vertical="center"/>
    </xf>
    <xf numFmtId="0" fontId="10" fillId="2" borderId="10" xfId="0" applyFont="1" applyFill="1" applyBorder="1" applyProtection="1">
      <alignment vertical="center"/>
    </xf>
    <xf numFmtId="0" fontId="10" fillId="3" borderId="5" xfId="0" applyFont="1" applyFill="1" applyBorder="1" applyProtection="1">
      <alignment vertical="center"/>
    </xf>
    <xf numFmtId="0" fontId="10" fillId="6" borderId="5" xfId="0" applyFont="1" applyFill="1" applyBorder="1" applyAlignment="1" applyProtection="1">
      <alignment horizontal="left" vertical="center"/>
    </xf>
    <xf numFmtId="0" fontId="10" fillId="6" borderId="5" xfId="0" applyFont="1" applyFill="1" applyBorder="1" applyProtection="1">
      <alignment vertical="center"/>
    </xf>
    <xf numFmtId="0" fontId="10" fillId="6" borderId="5" xfId="0" applyFont="1" applyFill="1" applyBorder="1" applyAlignment="1" applyProtection="1">
      <alignment horizontal="center" vertical="center"/>
    </xf>
    <xf numFmtId="0" fontId="10" fillId="6" borderId="6" xfId="0" applyFont="1" applyFill="1" applyBorder="1" applyAlignment="1" applyProtection="1">
      <alignment horizontal="center" vertical="center"/>
    </xf>
    <xf numFmtId="0" fontId="10" fillId="3" borderId="8" xfId="0" applyFont="1" applyFill="1" applyBorder="1" applyProtection="1">
      <alignment vertical="center"/>
    </xf>
    <xf numFmtId="0" fontId="10" fillId="6" borderId="8" xfId="0" applyFont="1" applyFill="1" applyBorder="1" applyAlignment="1" applyProtection="1">
      <alignment horizontal="left" vertical="center"/>
    </xf>
    <xf numFmtId="0" fontId="10" fillId="6" borderId="8" xfId="0" applyFont="1" applyFill="1" applyBorder="1" applyProtection="1">
      <alignment vertical="center"/>
    </xf>
    <xf numFmtId="0" fontId="10" fillId="6" borderId="8" xfId="0" applyFont="1" applyFill="1" applyBorder="1" applyAlignment="1" applyProtection="1">
      <alignment horizontal="center" vertical="center"/>
    </xf>
    <xf numFmtId="0" fontId="10" fillId="3" borderId="8" xfId="0" applyFont="1" applyFill="1" applyBorder="1" applyAlignment="1" applyProtection="1">
      <alignment horizontal="left" vertical="center"/>
    </xf>
    <xf numFmtId="0" fontId="10" fillId="6" borderId="8" xfId="0" applyFont="1" applyFill="1" applyBorder="1" applyAlignment="1" applyProtection="1">
      <alignment vertical="center"/>
    </xf>
    <xf numFmtId="0" fontId="10" fillId="6" borderId="12" xfId="0" applyFont="1" applyFill="1" applyBorder="1" applyAlignment="1" applyProtection="1">
      <alignment horizontal="center" vertical="center"/>
    </xf>
    <xf numFmtId="0" fontId="13" fillId="6" borderId="9" xfId="0" applyFont="1" applyFill="1" applyBorder="1" applyAlignment="1" applyProtection="1">
      <alignment vertical="center"/>
    </xf>
    <xf numFmtId="0" fontId="13" fillId="6" borderId="0" xfId="0" applyFont="1" applyFill="1" applyBorder="1" applyAlignment="1" applyProtection="1">
      <alignment vertical="center"/>
    </xf>
    <xf numFmtId="0" fontId="10" fillId="6" borderId="0" xfId="0" applyFont="1" applyFill="1" applyBorder="1" applyProtection="1">
      <alignment vertical="center"/>
    </xf>
    <xf numFmtId="0" fontId="10" fillId="6" borderId="0" xfId="0" applyFont="1" applyFill="1" applyBorder="1" applyAlignment="1" applyProtection="1">
      <alignment horizontal="left" vertical="center"/>
    </xf>
    <xf numFmtId="0" fontId="10" fillId="6" borderId="0" xfId="0" applyFont="1" applyFill="1" applyProtection="1">
      <alignment vertical="center"/>
    </xf>
    <xf numFmtId="0" fontId="10" fillId="6" borderId="10" xfId="0" applyFont="1" applyFill="1" applyBorder="1" applyAlignment="1" applyProtection="1">
      <alignment horizontal="center" vertical="center"/>
    </xf>
    <xf numFmtId="0" fontId="8" fillId="6" borderId="0" xfId="0" applyFont="1" applyFill="1" applyBorder="1" applyAlignment="1" applyProtection="1">
      <alignment horizontal="left" vertical="center"/>
    </xf>
    <xf numFmtId="0" fontId="13" fillId="6" borderId="0" xfId="0" applyFont="1" applyFill="1" applyBorder="1" applyAlignment="1" applyProtection="1">
      <alignment horizontal="left" vertical="center"/>
    </xf>
    <xf numFmtId="0" fontId="13" fillId="2" borderId="66" xfId="0" applyFont="1" applyFill="1" applyBorder="1" applyAlignment="1" applyProtection="1">
      <alignment horizontal="left" vertical="center"/>
    </xf>
    <xf numFmtId="0" fontId="10" fillId="2" borderId="63" xfId="0" applyFont="1" applyFill="1" applyBorder="1" applyAlignment="1" applyProtection="1">
      <alignment horizontal="center" vertical="center"/>
    </xf>
    <xf numFmtId="0" fontId="10" fillId="2" borderId="63" xfId="0" applyFont="1" applyFill="1" applyBorder="1" applyAlignment="1" applyProtection="1">
      <alignment vertical="center"/>
    </xf>
    <xf numFmtId="0" fontId="10" fillId="2" borderId="64" xfId="0" applyFont="1" applyFill="1" applyBorder="1" applyAlignment="1" applyProtection="1">
      <alignment vertical="center"/>
    </xf>
    <xf numFmtId="0" fontId="10" fillId="0" borderId="64" xfId="0" applyFont="1" applyFill="1" applyBorder="1" applyAlignment="1" applyProtection="1">
      <alignment vertical="center"/>
    </xf>
    <xf numFmtId="0" fontId="10" fillId="6" borderId="64" xfId="0" applyFont="1" applyFill="1" applyBorder="1" applyAlignment="1" applyProtection="1">
      <alignment vertical="center"/>
    </xf>
    <xf numFmtId="0" fontId="13" fillId="2" borderId="66" xfId="0" applyFont="1" applyFill="1" applyBorder="1" applyAlignment="1" applyProtection="1">
      <alignment vertical="center"/>
    </xf>
    <xf numFmtId="0" fontId="13" fillId="2" borderId="63" xfId="0" applyFont="1" applyFill="1" applyBorder="1" applyAlignment="1" applyProtection="1">
      <alignment vertical="center"/>
    </xf>
    <xf numFmtId="0" fontId="13" fillId="2" borderId="64" xfId="0" applyFont="1" applyFill="1" applyBorder="1" applyAlignment="1" applyProtection="1">
      <alignment vertical="center"/>
    </xf>
    <xf numFmtId="0" fontId="14" fillId="6" borderId="63" xfId="0" applyFont="1" applyFill="1" applyBorder="1" applyAlignment="1" applyProtection="1">
      <alignment vertical="center"/>
    </xf>
    <xf numFmtId="0" fontId="10" fillId="6" borderId="63" xfId="0" applyFont="1" applyFill="1" applyBorder="1" applyAlignment="1" applyProtection="1">
      <alignment horizontal="center" vertical="center"/>
    </xf>
    <xf numFmtId="0" fontId="10" fillId="6" borderId="64" xfId="0" applyFont="1" applyFill="1" applyBorder="1" applyAlignment="1" applyProtection="1">
      <alignment horizontal="center" vertical="center"/>
    </xf>
    <xf numFmtId="0" fontId="14" fillId="6" borderId="8" xfId="0" applyFont="1" applyFill="1" applyBorder="1" applyAlignment="1" applyProtection="1">
      <alignment vertical="center"/>
    </xf>
    <xf numFmtId="0" fontId="8" fillId="6" borderId="0" xfId="0" applyFont="1" applyFill="1" applyBorder="1" applyProtection="1">
      <alignment vertical="center"/>
    </xf>
    <xf numFmtId="0" fontId="11" fillId="6" borderId="0" xfId="0" applyFont="1" applyFill="1" applyBorder="1" applyAlignment="1" applyProtection="1">
      <alignment vertical="center"/>
    </xf>
    <xf numFmtId="0" fontId="10" fillId="6" borderId="0" xfId="0" applyFont="1" applyFill="1" applyBorder="1" applyAlignment="1" applyProtection="1">
      <alignment vertical="center" textRotation="255"/>
    </xf>
    <xf numFmtId="0" fontId="13" fillId="6" borderId="0" xfId="0" applyFont="1" applyFill="1" applyBorder="1" applyProtection="1">
      <alignment vertical="center"/>
    </xf>
    <xf numFmtId="0" fontId="9" fillId="6" borderId="0" xfId="0" applyFont="1" applyFill="1" applyBorder="1" applyProtection="1">
      <alignment vertical="center"/>
    </xf>
    <xf numFmtId="0" fontId="20" fillId="6" borderId="0" xfId="0" applyFont="1" applyFill="1" applyBorder="1" applyAlignment="1" applyProtection="1">
      <alignment vertical="center"/>
    </xf>
    <xf numFmtId="0" fontId="13" fillId="6" borderId="0" xfId="0" applyFont="1" applyFill="1" applyBorder="1" applyAlignment="1" applyProtection="1">
      <alignment horizontal="center" vertical="center"/>
    </xf>
    <xf numFmtId="0" fontId="0" fillId="0" borderId="0" xfId="0" applyProtection="1">
      <alignment vertical="center"/>
    </xf>
    <xf numFmtId="176" fontId="0" fillId="0" borderId="0" xfId="0" applyNumberFormat="1" applyProtection="1">
      <alignment vertical="center"/>
    </xf>
    <xf numFmtId="0" fontId="9" fillId="6" borderId="0" xfId="0" applyFont="1" applyFill="1" applyProtection="1">
      <alignment vertical="center"/>
    </xf>
    <xf numFmtId="49" fontId="13" fillId="6" borderId="0" xfId="0" applyNumberFormat="1" applyFont="1" applyFill="1" applyBorder="1" applyAlignment="1" applyProtection="1">
      <alignment horizontal="center" vertical="center" wrapText="1"/>
    </xf>
    <xf numFmtId="49" fontId="13" fillId="6" borderId="0" xfId="0" applyNumberFormat="1" applyFont="1" applyFill="1" applyBorder="1" applyAlignment="1" applyProtection="1">
      <alignment vertical="center" wrapText="1"/>
    </xf>
    <xf numFmtId="177" fontId="9" fillId="6" borderId="0" xfId="4" applyNumberFormat="1" applyFont="1" applyFill="1" applyBorder="1" applyAlignment="1" applyProtection="1">
      <alignment vertical="center" shrinkToFit="1"/>
    </xf>
    <xf numFmtId="0" fontId="9" fillId="6" borderId="0" xfId="0" applyFont="1" applyFill="1" applyBorder="1" applyAlignment="1" applyProtection="1">
      <alignment vertical="center"/>
    </xf>
    <xf numFmtId="0" fontId="9" fillId="6" borderId="28" xfId="0" applyFont="1" applyFill="1" applyBorder="1" applyAlignment="1" applyProtection="1">
      <alignment vertical="center"/>
    </xf>
    <xf numFmtId="0" fontId="13" fillId="6" borderId="0" xfId="0" applyFont="1" applyFill="1" applyBorder="1" applyAlignment="1" applyProtection="1">
      <alignment vertical="center" wrapText="1"/>
    </xf>
    <xf numFmtId="0" fontId="8" fillId="6" borderId="0" xfId="0" applyFont="1" applyFill="1" applyBorder="1" applyAlignment="1" applyProtection="1">
      <alignment vertical="center"/>
    </xf>
    <xf numFmtId="0" fontId="12" fillId="0" borderId="0" xfId="0" applyFont="1" applyFill="1" applyProtection="1">
      <alignment vertical="center"/>
    </xf>
    <xf numFmtId="0" fontId="11" fillId="6" borderId="0" xfId="0" applyFont="1" applyFill="1" applyBorder="1" applyAlignment="1" applyProtection="1">
      <alignment vertical="center" shrinkToFit="1"/>
    </xf>
    <xf numFmtId="177" fontId="11" fillId="6" borderId="0" xfId="4" applyNumberFormat="1" applyFont="1" applyFill="1" applyBorder="1" applyAlignment="1" applyProtection="1">
      <alignment vertical="center" shrinkToFit="1"/>
    </xf>
    <xf numFmtId="0" fontId="31" fillId="6" borderId="0" xfId="0" applyFont="1" applyFill="1" applyProtection="1">
      <alignment vertical="center"/>
    </xf>
    <xf numFmtId="0" fontId="31" fillId="6" borderId="0" xfId="0" applyFont="1" applyFill="1" applyAlignment="1" applyProtection="1">
      <alignment horizontal="right" vertical="center"/>
    </xf>
    <xf numFmtId="0" fontId="31" fillId="0" borderId="0" xfId="0" applyFont="1" applyProtection="1">
      <alignment vertical="center"/>
    </xf>
    <xf numFmtId="0" fontId="31" fillId="6" borderId="0" xfId="0" applyFont="1" applyFill="1" applyAlignment="1" applyProtection="1">
      <alignment horizontal="center" vertical="center"/>
    </xf>
    <xf numFmtId="0" fontId="31" fillId="6" borderId="0" xfId="0" applyFont="1" applyFill="1" applyBorder="1" applyProtection="1">
      <alignment vertical="center"/>
    </xf>
    <xf numFmtId="0" fontId="31" fillId="6" borderId="0" xfId="0" applyFont="1" applyFill="1" applyBorder="1" applyAlignment="1" applyProtection="1">
      <alignment horizontal="center" vertical="center"/>
    </xf>
    <xf numFmtId="0" fontId="31" fillId="6" borderId="0" xfId="0" applyFont="1" applyFill="1" applyAlignment="1" applyProtection="1">
      <alignment vertical="center"/>
    </xf>
    <xf numFmtId="181" fontId="31" fillId="6" borderId="0" xfId="4" applyNumberFormat="1" applyFont="1" applyFill="1" applyAlignment="1" applyProtection="1">
      <alignment vertical="center"/>
    </xf>
    <xf numFmtId="0" fontId="32" fillId="0" borderId="0" xfId="0" applyFont="1" applyBorder="1" applyProtection="1">
      <alignment vertical="center"/>
    </xf>
    <xf numFmtId="0" fontId="31" fillId="0" borderId="0" xfId="0" applyFont="1" applyBorder="1" applyProtection="1">
      <alignment vertical="center"/>
    </xf>
    <xf numFmtId="0" fontId="31" fillId="6" borderId="0" xfId="0" applyFont="1" applyFill="1" applyAlignment="1" applyProtection="1"/>
    <xf numFmtId="0" fontId="32" fillId="0" borderId="22" xfId="0" applyFont="1" applyBorder="1" applyProtection="1">
      <alignment vertical="center"/>
    </xf>
    <xf numFmtId="0" fontId="31" fillId="0" borderId="23" xfId="0" applyFont="1" applyBorder="1" applyProtection="1">
      <alignment vertical="center"/>
    </xf>
    <xf numFmtId="0" fontId="31" fillId="0" borderId="26" xfId="0" applyFont="1" applyBorder="1" applyProtection="1">
      <alignment vertical="center"/>
    </xf>
    <xf numFmtId="0" fontId="31" fillId="6" borderId="9" xfId="0" quotePrefix="1" applyFont="1" applyFill="1" applyBorder="1" applyAlignment="1" applyProtection="1">
      <alignment horizontal="left" vertical="center" shrinkToFit="1"/>
    </xf>
    <xf numFmtId="0" fontId="31" fillId="6" borderId="0" xfId="0" quotePrefix="1" applyFont="1" applyFill="1" applyBorder="1" applyAlignment="1" applyProtection="1">
      <alignment horizontal="left" vertical="center" shrinkToFit="1"/>
    </xf>
    <xf numFmtId="0" fontId="31" fillId="6" borderId="0" xfId="0" applyFont="1" applyFill="1" applyBorder="1" applyAlignment="1" applyProtection="1">
      <alignment horizontal="left" vertical="center" shrinkToFit="1"/>
    </xf>
    <xf numFmtId="0" fontId="31" fillId="6" borderId="10" xfId="0" applyFont="1" applyFill="1" applyBorder="1" applyAlignment="1" applyProtection="1">
      <alignment horizontal="left" vertical="center" shrinkToFit="1"/>
    </xf>
    <xf numFmtId="0" fontId="26" fillId="0" borderId="1" xfId="0" applyFont="1" applyBorder="1" applyProtection="1">
      <alignment vertical="center"/>
    </xf>
    <xf numFmtId="0" fontId="31" fillId="0" borderId="2" xfId="0" applyFont="1" applyBorder="1" applyProtection="1">
      <alignment vertical="center"/>
    </xf>
    <xf numFmtId="0" fontId="31" fillId="0" borderId="3" xfId="0" applyFont="1" applyBorder="1" applyProtection="1">
      <alignment vertical="center"/>
    </xf>
    <xf numFmtId="0" fontId="31" fillId="0" borderId="1" xfId="0" applyFont="1" applyBorder="1" applyProtection="1">
      <alignment vertical="center"/>
    </xf>
    <xf numFmtId="0" fontId="33" fillId="0" borderId="3" xfId="0" applyFont="1" applyBorder="1" applyProtection="1">
      <alignment vertical="center"/>
    </xf>
    <xf numFmtId="0" fontId="31" fillId="0" borderId="0" xfId="0" applyFont="1" applyBorder="1" applyAlignment="1" applyProtection="1">
      <alignment vertical="center"/>
    </xf>
    <xf numFmtId="0" fontId="33" fillId="0" borderId="0" xfId="0" applyFont="1" applyBorder="1" applyProtection="1">
      <alignment vertical="center"/>
    </xf>
    <xf numFmtId="0" fontId="31" fillId="6" borderId="0" xfId="0" applyFont="1" applyFill="1" applyBorder="1" applyAlignment="1" applyProtection="1">
      <alignment vertical="center"/>
    </xf>
    <xf numFmtId="0" fontId="31" fillId="6" borderId="0" xfId="0" applyNumberFormat="1" applyFont="1" applyFill="1" applyAlignment="1" applyProtection="1">
      <alignment vertical="center"/>
    </xf>
    <xf numFmtId="0" fontId="33" fillId="0" borderId="0" xfId="0" applyFont="1" applyProtection="1">
      <alignment vertical="center"/>
    </xf>
    <xf numFmtId="0" fontId="33" fillId="6" borderId="0" xfId="0" applyFont="1" applyFill="1" applyProtection="1">
      <alignment vertical="center"/>
    </xf>
    <xf numFmtId="0" fontId="33" fillId="6" borderId="4" xfId="0" applyFont="1" applyFill="1" applyBorder="1" applyAlignment="1" applyProtection="1">
      <alignment vertical="center" shrinkToFit="1"/>
    </xf>
    <xf numFmtId="0" fontId="33" fillId="6" borderId="5" xfId="0" applyFont="1" applyFill="1" applyBorder="1" applyAlignment="1" applyProtection="1">
      <alignment vertical="center" shrinkToFit="1"/>
    </xf>
    <xf numFmtId="0" fontId="33" fillId="6" borderId="6" xfId="0" applyFont="1" applyFill="1" applyBorder="1" applyAlignment="1" applyProtection="1">
      <alignment vertical="center" shrinkToFit="1"/>
    </xf>
    <xf numFmtId="0" fontId="33" fillId="2" borderId="3" xfId="0" applyFont="1" applyFill="1" applyBorder="1" applyProtection="1">
      <alignment vertical="center"/>
    </xf>
    <xf numFmtId="0" fontId="33" fillId="2" borderId="0" xfId="0" applyFont="1" applyFill="1" applyProtection="1">
      <alignment vertical="center"/>
    </xf>
    <xf numFmtId="0" fontId="33" fillId="2" borderId="12" xfId="0" applyFont="1" applyFill="1" applyBorder="1" applyProtection="1">
      <alignment vertical="center"/>
    </xf>
    <xf numFmtId="0" fontId="13" fillId="6" borderId="5" xfId="0" applyFont="1" applyFill="1" applyBorder="1" applyAlignment="1" applyProtection="1">
      <alignment horizontal="center" vertical="center"/>
    </xf>
    <xf numFmtId="38" fontId="13" fillId="6" borderId="0" xfId="4" applyFont="1" applyFill="1" applyBorder="1" applyAlignment="1" applyProtection="1">
      <alignment vertical="center" shrinkToFit="1"/>
    </xf>
    <xf numFmtId="0" fontId="14" fillId="6" borderId="0" xfId="0" applyFont="1" applyFill="1" applyBorder="1" applyAlignment="1" applyProtection="1">
      <alignment horizontal="left" vertical="center"/>
    </xf>
    <xf numFmtId="0" fontId="10" fillId="6" borderId="0" xfId="0" applyFont="1" applyFill="1">
      <alignment vertical="center"/>
    </xf>
    <xf numFmtId="0" fontId="13" fillId="6" borderId="0" xfId="0" applyFont="1" applyFill="1" applyBorder="1" applyAlignment="1" applyProtection="1">
      <alignment horizontal="center" vertical="center" wrapText="1"/>
    </xf>
    <xf numFmtId="0" fontId="9" fillId="0" borderId="0" xfId="0" applyFont="1" applyFill="1">
      <alignment vertical="center"/>
    </xf>
    <xf numFmtId="0" fontId="10" fillId="6" borderId="0" xfId="0" applyFont="1" applyFill="1" applyBorder="1" applyAlignment="1">
      <alignment vertical="center"/>
    </xf>
    <xf numFmtId="0" fontId="10" fillId="6" borderId="0" xfId="0" applyFont="1" applyFill="1" applyBorder="1" applyAlignment="1">
      <alignment horizontal="left" vertical="center"/>
    </xf>
    <xf numFmtId="0" fontId="10" fillId="6" borderId="0" xfId="0" applyFont="1" applyFill="1" applyBorder="1" applyAlignment="1" applyProtection="1">
      <alignment vertical="center"/>
      <protection locked="0"/>
    </xf>
    <xf numFmtId="0" fontId="10" fillId="6" borderId="0" xfId="0" applyFont="1" applyFill="1" applyBorder="1">
      <alignment vertical="center"/>
    </xf>
    <xf numFmtId="0" fontId="10" fillId="6" borderId="0" xfId="0" applyFont="1" applyFill="1" applyBorder="1" applyAlignment="1">
      <alignment horizontal="center" vertical="center"/>
    </xf>
    <xf numFmtId="0" fontId="10" fillId="6" borderId="8" xfId="0" applyFont="1" applyFill="1" applyBorder="1" applyAlignment="1">
      <alignment horizontal="center" vertical="center"/>
    </xf>
    <xf numFmtId="0" fontId="0" fillId="0" borderId="0" xfId="0" applyFill="1">
      <alignment vertical="center"/>
    </xf>
    <xf numFmtId="0" fontId="13" fillId="2" borderId="21" xfId="0" applyFont="1" applyFill="1" applyBorder="1" applyAlignment="1">
      <alignment horizontal="center" vertical="center" wrapText="1"/>
    </xf>
    <xf numFmtId="0" fontId="18" fillId="0" borderId="21" xfId="0" applyFont="1" applyFill="1" applyBorder="1" applyAlignment="1">
      <alignment horizontal="left" vertical="top" wrapText="1"/>
    </xf>
    <xf numFmtId="0" fontId="17" fillId="0" borderId="0" xfId="0" applyFont="1" applyAlignment="1">
      <alignment horizontal="center" vertical="center"/>
    </xf>
    <xf numFmtId="0" fontId="31" fillId="3" borderId="0" xfId="0" applyFont="1" applyFill="1" applyAlignment="1" applyProtection="1">
      <alignment horizontal="center" vertical="center"/>
      <protection locked="0"/>
    </xf>
    <xf numFmtId="0" fontId="31" fillId="6" borderId="0" xfId="0" applyFont="1" applyFill="1" applyAlignment="1" applyProtection="1">
      <alignment horizontal="left" vertical="center" indent="1"/>
    </xf>
    <xf numFmtId="0" fontId="31" fillId="3" borderId="0" xfId="0" applyFont="1" applyFill="1" applyAlignment="1" applyProtection="1">
      <alignment horizontal="distributed" vertical="center"/>
      <protection locked="0"/>
    </xf>
    <xf numFmtId="0" fontId="31" fillId="3" borderId="0" xfId="0" applyFont="1" applyFill="1" applyAlignment="1" applyProtection="1">
      <alignment horizontal="left" vertical="center" shrinkToFit="1"/>
      <protection locked="0"/>
    </xf>
    <xf numFmtId="0" fontId="31" fillId="6" borderId="0" xfId="0" applyFont="1" applyFill="1" applyAlignment="1" applyProtection="1">
      <alignment horizontal="center" vertical="center"/>
    </xf>
    <xf numFmtId="0" fontId="31" fillId="6" borderId="0" xfId="0" applyFont="1" applyFill="1" applyAlignment="1" applyProtection="1">
      <alignment horizontal="distributed" vertical="center"/>
    </xf>
    <xf numFmtId="0" fontId="31" fillId="6" borderId="0" xfId="0" applyFont="1" applyFill="1" applyAlignment="1" applyProtection="1">
      <alignment horizontal="left" vertical="center"/>
    </xf>
    <xf numFmtId="0" fontId="31" fillId="6" borderId="0" xfId="0" applyFont="1" applyFill="1" applyAlignment="1" applyProtection="1">
      <alignment horizontal="center" vertical="center" wrapText="1"/>
    </xf>
    <xf numFmtId="0" fontId="31" fillId="6" borderId="0" xfId="0" applyFont="1" applyFill="1" applyAlignment="1" applyProtection="1">
      <alignment horizontal="right" vertical="center"/>
    </xf>
    <xf numFmtId="38" fontId="31" fillId="6" borderId="0" xfId="4" applyFont="1" applyFill="1" applyAlignment="1" applyProtection="1">
      <alignment vertical="center"/>
    </xf>
    <xf numFmtId="0" fontId="31" fillId="6" borderId="21" xfId="0" applyFont="1" applyFill="1" applyBorder="1" applyAlignment="1" applyProtection="1">
      <alignment horizontal="center" vertical="center"/>
    </xf>
    <xf numFmtId="0" fontId="31" fillId="6" borderId="0" xfId="0" applyFont="1" applyFill="1" applyAlignment="1" applyProtection="1">
      <alignment horizontal="center" vertical="center" shrinkToFit="1"/>
    </xf>
    <xf numFmtId="0" fontId="31" fillId="6" borderId="0" xfId="0" applyFont="1" applyFill="1" applyBorder="1" applyAlignment="1" applyProtection="1">
      <alignment horizontal="right" vertical="center"/>
    </xf>
    <xf numFmtId="0" fontId="31" fillId="3" borderId="0" xfId="0" applyFont="1" applyFill="1" applyBorder="1" applyAlignment="1" applyProtection="1">
      <alignment horizontal="center" vertical="center"/>
      <protection locked="0"/>
    </xf>
    <xf numFmtId="0" fontId="31" fillId="6" borderId="0" xfId="0" applyFont="1" applyFill="1" applyBorder="1" applyAlignment="1" applyProtection="1">
      <alignment horizontal="center" vertical="center"/>
    </xf>
    <xf numFmtId="0" fontId="31" fillId="6" borderId="0" xfId="0" applyFont="1" applyFill="1" applyBorder="1" applyAlignment="1" applyProtection="1">
      <alignment horizontal="distributed" vertical="center"/>
    </xf>
    <xf numFmtId="0" fontId="31" fillId="0" borderId="4" xfId="0" applyFont="1" applyBorder="1" applyAlignment="1" applyProtection="1">
      <alignment horizontal="center" vertical="center" shrinkToFit="1"/>
    </xf>
    <xf numFmtId="0" fontId="31" fillId="0" borderId="5" xfId="0" applyFont="1" applyBorder="1" applyAlignment="1" applyProtection="1">
      <alignment horizontal="center" vertical="center" shrinkToFit="1"/>
    </xf>
    <xf numFmtId="0" fontId="31" fillId="0" borderId="6" xfId="0" applyFont="1" applyBorder="1" applyAlignment="1" applyProtection="1">
      <alignment horizontal="center" vertical="center" shrinkToFit="1"/>
    </xf>
    <xf numFmtId="0" fontId="31" fillId="6" borderId="5" xfId="0" applyFont="1" applyFill="1" applyBorder="1" applyAlignment="1" applyProtection="1">
      <alignment horizontal="left" vertical="center"/>
    </xf>
    <xf numFmtId="0" fontId="31" fillId="6" borderId="6" xfId="0" applyFont="1" applyFill="1" applyBorder="1" applyAlignment="1" applyProtection="1">
      <alignment horizontal="left" vertical="center"/>
    </xf>
    <xf numFmtId="0" fontId="31" fillId="6" borderId="0" xfId="0" applyFont="1" applyFill="1" applyBorder="1" applyAlignment="1" applyProtection="1">
      <alignment horizontal="left" vertical="center"/>
    </xf>
    <xf numFmtId="0" fontId="31" fillId="6" borderId="10" xfId="0" applyFont="1" applyFill="1" applyBorder="1" applyAlignment="1" applyProtection="1">
      <alignment horizontal="left" vertical="center"/>
    </xf>
    <xf numFmtId="0" fontId="31" fillId="6" borderId="8" xfId="0" applyFont="1" applyFill="1" applyBorder="1" applyAlignment="1" applyProtection="1">
      <alignment horizontal="left" vertical="center"/>
    </xf>
    <xf numFmtId="0" fontId="31" fillId="6" borderId="12" xfId="0" applyFont="1" applyFill="1" applyBorder="1" applyAlignment="1" applyProtection="1">
      <alignment horizontal="left" vertical="center"/>
    </xf>
    <xf numFmtId="38" fontId="31" fillId="6" borderId="4" xfId="4" applyFont="1" applyFill="1" applyBorder="1" applyAlignment="1" applyProtection="1">
      <alignment horizontal="right" vertical="center"/>
    </xf>
    <xf numFmtId="38" fontId="31" fillId="6" borderId="5" xfId="4" applyFont="1" applyFill="1" applyBorder="1" applyAlignment="1" applyProtection="1">
      <alignment horizontal="right" vertical="center"/>
    </xf>
    <xf numFmtId="38" fontId="31" fillId="6" borderId="9" xfId="4" applyFont="1" applyFill="1" applyBorder="1" applyAlignment="1" applyProtection="1">
      <alignment horizontal="right" vertical="center"/>
    </xf>
    <xf numFmtId="38" fontId="31" fillId="6" borderId="0" xfId="4" applyFont="1" applyFill="1" applyBorder="1" applyAlignment="1" applyProtection="1">
      <alignment horizontal="right" vertical="center"/>
    </xf>
    <xf numFmtId="38" fontId="31" fillId="6" borderId="11" xfId="4" applyFont="1" applyFill="1" applyBorder="1" applyAlignment="1" applyProtection="1">
      <alignment horizontal="right" vertical="center"/>
    </xf>
    <xf numFmtId="38" fontId="31" fillId="6" borderId="8" xfId="4" applyFont="1" applyFill="1" applyBorder="1" applyAlignment="1" applyProtection="1">
      <alignment horizontal="right" vertical="center"/>
    </xf>
    <xf numFmtId="0" fontId="31" fillId="6" borderId="5" xfId="0" applyFont="1" applyFill="1" applyBorder="1" applyAlignment="1" applyProtection="1">
      <alignment horizontal="left" vertical="center" shrinkToFit="1"/>
    </xf>
    <xf numFmtId="0" fontId="31" fillId="6" borderId="6" xfId="0" applyFont="1" applyFill="1" applyBorder="1" applyAlignment="1" applyProtection="1">
      <alignment horizontal="left" vertical="center" shrinkToFit="1"/>
    </xf>
    <xf numFmtId="0" fontId="31" fillId="0" borderId="1" xfId="0" applyFont="1" applyBorder="1" applyAlignment="1" applyProtection="1">
      <alignment vertical="center"/>
    </xf>
    <xf numFmtId="0" fontId="31" fillId="0" borderId="2" xfId="0" applyFont="1" applyBorder="1" applyAlignment="1" applyProtection="1">
      <alignment vertical="center"/>
    </xf>
    <xf numFmtId="38" fontId="31" fillId="6" borderId="5" xfId="4" applyFont="1" applyFill="1" applyBorder="1" applyAlignment="1" applyProtection="1">
      <alignment horizontal="left" vertical="center"/>
    </xf>
    <xf numFmtId="38" fontId="31" fillId="6" borderId="6" xfId="4" applyFont="1" applyFill="1" applyBorder="1" applyAlignment="1" applyProtection="1">
      <alignment horizontal="left" vertical="center"/>
    </xf>
    <xf numFmtId="38" fontId="31" fillId="6" borderId="0" xfId="4" applyFont="1" applyFill="1" applyBorder="1" applyAlignment="1" applyProtection="1">
      <alignment horizontal="left" vertical="center"/>
    </xf>
    <xf numFmtId="38" fontId="31" fillId="6" borderId="10" xfId="4" applyFont="1" applyFill="1" applyBorder="1" applyAlignment="1" applyProtection="1">
      <alignment horizontal="left" vertical="center"/>
    </xf>
    <xf numFmtId="38" fontId="31" fillId="6" borderId="8" xfId="4" applyFont="1" applyFill="1" applyBorder="1" applyAlignment="1" applyProtection="1">
      <alignment horizontal="left" vertical="center"/>
    </xf>
    <xf numFmtId="38" fontId="31" fillId="6" borderId="12" xfId="4" applyFont="1" applyFill="1" applyBorder="1" applyAlignment="1" applyProtection="1">
      <alignment horizontal="left" vertical="center"/>
    </xf>
    <xf numFmtId="0" fontId="33" fillId="2" borderId="4" xfId="0" applyFont="1" applyFill="1" applyBorder="1" applyAlignment="1" applyProtection="1">
      <alignment vertical="center"/>
    </xf>
    <xf numFmtId="0" fontId="33" fillId="2" borderId="5" xfId="0" applyFont="1" applyFill="1" applyBorder="1" applyAlignment="1" applyProtection="1">
      <alignment vertical="center"/>
    </xf>
    <xf numFmtId="0" fontId="33" fillId="2" borderId="11" xfId="0" applyFont="1" applyFill="1" applyBorder="1" applyAlignment="1" applyProtection="1">
      <alignment vertical="center"/>
    </xf>
    <xf numFmtId="0" fontId="33" fillId="2" borderId="8" xfId="0" applyFont="1" applyFill="1" applyBorder="1" applyAlignment="1" applyProtection="1">
      <alignment vertical="center"/>
    </xf>
    <xf numFmtId="0" fontId="33" fillId="2" borderId="1" xfId="0" applyFont="1" applyFill="1" applyBorder="1" applyAlignment="1" applyProtection="1">
      <alignment horizontal="center" vertical="center"/>
    </xf>
    <xf numFmtId="0" fontId="33" fillId="2" borderId="2" xfId="0" applyFont="1" applyFill="1" applyBorder="1" applyAlignment="1" applyProtection="1">
      <alignment horizontal="center" vertical="center"/>
    </xf>
    <xf numFmtId="0" fontId="33" fillId="2" borderId="3" xfId="0" applyFont="1" applyFill="1" applyBorder="1" applyAlignment="1" applyProtection="1">
      <alignment horizontal="center" vertical="center"/>
    </xf>
    <xf numFmtId="0" fontId="33" fillId="3" borderId="21" xfId="0" applyFont="1" applyFill="1" applyBorder="1" applyAlignment="1" applyProtection="1">
      <alignment vertical="center" shrinkToFit="1"/>
      <protection locked="0"/>
    </xf>
    <xf numFmtId="0" fontId="33" fillId="2" borderId="6" xfId="0" applyFont="1" applyFill="1" applyBorder="1" applyAlignment="1" applyProtection="1">
      <alignment vertical="center"/>
    </xf>
    <xf numFmtId="0" fontId="33" fillId="2" borderId="12" xfId="0" applyFont="1" applyFill="1" applyBorder="1" applyAlignment="1" applyProtection="1">
      <alignment vertical="center"/>
    </xf>
    <xf numFmtId="0" fontId="33" fillId="3" borderId="5" xfId="0" applyFont="1" applyFill="1" applyBorder="1" applyAlignment="1" applyProtection="1">
      <alignment vertical="center" shrinkToFit="1"/>
      <protection locked="0"/>
    </xf>
    <xf numFmtId="0" fontId="33" fillId="3" borderId="17" xfId="0" applyFont="1" applyFill="1" applyBorder="1" applyAlignment="1" applyProtection="1">
      <alignment vertical="center" shrinkToFit="1"/>
      <protection locked="0"/>
    </xf>
    <xf numFmtId="0" fontId="33" fillId="2" borderId="1" xfId="0" applyFont="1" applyFill="1" applyBorder="1" applyAlignment="1" applyProtection="1">
      <alignment vertical="center"/>
    </xf>
    <xf numFmtId="0" fontId="33" fillId="2" borderId="2" xfId="0" applyFont="1" applyFill="1" applyBorder="1" applyAlignment="1" applyProtection="1">
      <alignment vertical="center"/>
    </xf>
    <xf numFmtId="0" fontId="31" fillId="6" borderId="11" xfId="0" applyFont="1" applyFill="1" applyBorder="1" applyAlignment="1" applyProtection="1">
      <alignment horizontal="left" vertical="center" shrinkToFit="1"/>
    </xf>
    <xf numFmtId="0" fontId="31" fillId="6" borderId="8" xfId="0" applyFont="1" applyFill="1" applyBorder="1" applyAlignment="1" applyProtection="1">
      <alignment horizontal="left" vertical="center" shrinkToFit="1"/>
    </xf>
    <xf numFmtId="0" fontId="31" fillId="6" borderId="4" xfId="0" quotePrefix="1" applyFont="1" applyFill="1" applyBorder="1" applyAlignment="1" applyProtection="1">
      <alignment horizontal="center" vertical="center" shrinkToFit="1"/>
    </xf>
    <xf numFmtId="0" fontId="31" fillId="6" borderId="5" xfId="0" quotePrefix="1" applyFont="1" applyFill="1" applyBorder="1" applyAlignment="1" applyProtection="1">
      <alignment horizontal="center" vertical="center" shrinkToFit="1"/>
    </xf>
    <xf numFmtId="0" fontId="31" fillId="6" borderId="6" xfId="0" quotePrefix="1" applyFont="1" applyFill="1" applyBorder="1" applyAlignment="1" applyProtection="1">
      <alignment horizontal="center" vertical="center" shrinkToFit="1"/>
    </xf>
    <xf numFmtId="0" fontId="31" fillId="6" borderId="11" xfId="0" quotePrefix="1" applyFont="1" applyFill="1" applyBorder="1" applyAlignment="1" applyProtection="1">
      <alignment horizontal="center" vertical="center" shrinkToFit="1"/>
    </xf>
    <xf numFmtId="0" fontId="31" fillId="6" borderId="8" xfId="0" quotePrefix="1" applyFont="1" applyFill="1" applyBorder="1" applyAlignment="1" applyProtection="1">
      <alignment horizontal="center" vertical="center" shrinkToFit="1"/>
    </xf>
    <xf numFmtId="0" fontId="31" fillId="6" borderId="12" xfId="0" quotePrefix="1" applyFont="1" applyFill="1" applyBorder="1" applyAlignment="1" applyProtection="1">
      <alignment horizontal="center" vertical="center" shrinkToFit="1"/>
    </xf>
    <xf numFmtId="0" fontId="31" fillId="6" borderId="0" xfId="0" applyFont="1" applyFill="1" applyBorder="1" applyAlignment="1" applyProtection="1">
      <alignment horizontal="left" vertical="center" shrinkToFit="1"/>
    </xf>
    <xf numFmtId="0" fontId="31" fillId="6" borderId="10" xfId="0" applyFont="1" applyFill="1" applyBorder="1" applyAlignment="1" applyProtection="1">
      <alignment horizontal="left" vertical="center" shrinkToFit="1"/>
    </xf>
    <xf numFmtId="0" fontId="31" fillId="6" borderId="12" xfId="0" applyFont="1" applyFill="1" applyBorder="1" applyAlignment="1" applyProtection="1">
      <alignment horizontal="left" vertical="center" shrinkToFit="1"/>
    </xf>
    <xf numFmtId="0" fontId="31" fillId="6" borderId="4" xfId="0" quotePrefix="1" applyFont="1" applyFill="1" applyBorder="1" applyAlignment="1" applyProtection="1">
      <alignment horizontal="left" vertical="center" shrinkToFit="1"/>
    </xf>
    <xf numFmtId="0" fontId="31" fillId="6" borderId="5" xfId="0" quotePrefix="1" applyFont="1" applyFill="1" applyBorder="1" applyAlignment="1" applyProtection="1">
      <alignment horizontal="left" vertical="center" shrinkToFit="1"/>
    </xf>
    <xf numFmtId="0" fontId="31" fillId="6" borderId="9" xfId="0" quotePrefix="1" applyFont="1" applyFill="1" applyBorder="1" applyAlignment="1" applyProtection="1">
      <alignment horizontal="left" vertical="center" shrinkToFit="1"/>
    </xf>
    <xf numFmtId="0" fontId="31" fillId="6" borderId="0" xfId="0" quotePrefix="1" applyFont="1" applyFill="1" applyBorder="1" applyAlignment="1" applyProtection="1">
      <alignment horizontal="left" vertical="center" shrinkToFit="1"/>
    </xf>
    <xf numFmtId="0" fontId="31" fillId="6" borderId="11" xfId="0" quotePrefix="1" applyFont="1" applyFill="1" applyBorder="1" applyAlignment="1" applyProtection="1">
      <alignment horizontal="left" vertical="center" shrinkToFit="1"/>
    </xf>
    <xf numFmtId="0" fontId="31" fillId="6" borderId="8" xfId="0" quotePrefix="1" applyFont="1" applyFill="1" applyBorder="1" applyAlignment="1" applyProtection="1">
      <alignment horizontal="left" vertical="center" shrinkToFit="1"/>
    </xf>
    <xf numFmtId="0" fontId="9" fillId="2" borderId="21" xfId="0" applyFont="1" applyFill="1" applyBorder="1" applyAlignment="1">
      <alignment horizontal="center" vertical="center" shrinkToFit="1"/>
    </xf>
    <xf numFmtId="0" fontId="10" fillId="2" borderId="21" xfId="0" applyFont="1" applyFill="1" applyBorder="1" applyAlignment="1">
      <alignment horizontal="center" vertical="center" wrapText="1"/>
    </xf>
    <xf numFmtId="0" fontId="10" fillId="2" borderId="21" xfId="0" applyFont="1" applyFill="1" applyBorder="1" applyAlignment="1">
      <alignment horizontal="center" vertical="center"/>
    </xf>
    <xf numFmtId="0" fontId="24" fillId="9" borderId="22" xfId="0" applyFont="1" applyFill="1" applyBorder="1" applyAlignment="1">
      <alignment vertical="center"/>
    </xf>
    <xf numFmtId="0" fontId="24" fillId="9" borderId="23" xfId="0" applyFont="1" applyFill="1" applyBorder="1" applyAlignment="1">
      <alignment vertical="center"/>
    </xf>
    <xf numFmtId="0" fontId="24" fillId="9" borderId="26" xfId="0" applyFont="1" applyFill="1" applyBorder="1" applyAlignment="1">
      <alignment vertical="center"/>
    </xf>
    <xf numFmtId="0" fontId="10" fillId="2" borderId="6" xfId="0" applyFont="1" applyFill="1" applyBorder="1" applyAlignment="1">
      <alignment horizontal="center" vertical="center"/>
    </xf>
    <xf numFmtId="0" fontId="10" fillId="2" borderId="12" xfId="0" applyFont="1" applyFill="1" applyBorder="1" applyAlignment="1">
      <alignment horizontal="center" vertical="center"/>
    </xf>
    <xf numFmtId="0" fontId="10" fillId="2" borderId="16" xfId="0" applyFont="1" applyFill="1" applyBorder="1" applyAlignment="1">
      <alignment horizontal="center" vertical="center" wrapText="1"/>
    </xf>
    <xf numFmtId="0" fontId="10" fillId="2" borderId="17" xfId="0" applyFont="1" applyFill="1" applyBorder="1" applyAlignment="1">
      <alignment horizontal="center" vertical="center" wrapText="1"/>
    </xf>
    <xf numFmtId="0" fontId="13" fillId="2" borderId="21" xfId="0" applyFont="1" applyFill="1" applyBorder="1" applyAlignment="1">
      <alignment horizontal="center" vertical="center" shrinkToFit="1"/>
    </xf>
    <xf numFmtId="0" fontId="13" fillId="2" borderId="16" xfId="0" applyFont="1" applyFill="1" applyBorder="1" applyAlignment="1">
      <alignment horizontal="center" vertical="center" shrinkToFit="1"/>
    </xf>
    <xf numFmtId="0" fontId="13" fillId="2" borderId="21" xfId="0" applyFont="1" applyFill="1" applyBorder="1" applyAlignment="1">
      <alignment horizontal="center" vertical="center" wrapText="1" shrinkToFit="1"/>
    </xf>
    <xf numFmtId="49" fontId="13" fillId="6" borderId="1" xfId="0" applyNumberFormat="1" applyFont="1" applyFill="1" applyBorder="1" applyAlignment="1">
      <alignment horizontal="left" vertical="center" wrapText="1"/>
    </xf>
    <xf numFmtId="49" fontId="13" fillId="6" borderId="2" xfId="0" applyNumberFormat="1" applyFont="1" applyFill="1" applyBorder="1" applyAlignment="1">
      <alignment horizontal="left" vertical="center" wrapText="1"/>
    </xf>
    <xf numFmtId="49" fontId="13" fillId="6" borderId="3" xfId="0" applyNumberFormat="1" applyFont="1" applyFill="1" applyBorder="1" applyAlignment="1">
      <alignment horizontal="left" vertical="center" wrapText="1"/>
    </xf>
    <xf numFmtId="0" fontId="13" fillId="3" borderId="1" xfId="0" applyFont="1" applyFill="1" applyBorder="1" applyAlignment="1">
      <alignment horizontal="center" vertical="center"/>
    </xf>
    <xf numFmtId="0" fontId="13" fillId="3" borderId="2" xfId="0" applyFont="1" applyFill="1" applyBorder="1" applyAlignment="1">
      <alignment horizontal="center" vertical="center"/>
    </xf>
    <xf numFmtId="0" fontId="13" fillId="3" borderId="3" xfId="0" applyFont="1" applyFill="1" applyBorder="1" applyAlignment="1">
      <alignment horizontal="center" vertical="center"/>
    </xf>
    <xf numFmtId="0" fontId="29" fillId="6" borderId="9" xfId="0" applyFont="1" applyFill="1" applyBorder="1" applyAlignment="1">
      <alignment horizontal="left" vertical="center" wrapText="1"/>
    </xf>
    <xf numFmtId="0" fontId="29" fillId="6" borderId="0" xfId="0" applyFont="1" applyFill="1" applyBorder="1" applyAlignment="1">
      <alignment horizontal="left" vertical="center" wrapText="1"/>
    </xf>
    <xf numFmtId="0" fontId="13" fillId="6" borderId="0" xfId="0" applyFont="1" applyFill="1" applyAlignment="1" applyProtection="1">
      <alignment horizontal="left" vertical="top" wrapText="1"/>
    </xf>
    <xf numFmtId="49" fontId="13" fillId="6" borderId="11" xfId="0" applyNumberFormat="1" applyFont="1" applyFill="1" applyBorder="1" applyAlignment="1" applyProtection="1">
      <alignment horizontal="center" vertical="center"/>
    </xf>
    <xf numFmtId="49" fontId="13" fillId="6" borderId="8" xfId="0" applyNumberFormat="1" applyFont="1" applyFill="1" applyBorder="1" applyAlignment="1" applyProtection="1">
      <alignment horizontal="center" vertical="center"/>
    </xf>
    <xf numFmtId="49" fontId="13" fillId="6" borderId="12" xfId="0" applyNumberFormat="1" applyFont="1" applyFill="1" applyBorder="1" applyAlignment="1" applyProtection="1">
      <alignment horizontal="center" vertical="center"/>
    </xf>
    <xf numFmtId="38" fontId="11" fillId="3" borderId="17" xfId="4" applyFont="1" applyFill="1" applyBorder="1" applyAlignment="1" applyProtection="1">
      <alignment vertical="center" shrinkToFit="1"/>
      <protection locked="0"/>
    </xf>
    <xf numFmtId="49" fontId="13" fillId="0" borderId="58" xfId="0" applyNumberFormat="1" applyFont="1" applyFill="1" applyBorder="1" applyAlignment="1" applyProtection="1">
      <alignment horizontal="center" vertical="center" wrapText="1"/>
    </xf>
    <xf numFmtId="49" fontId="13" fillId="0" borderId="59" xfId="0" applyNumberFormat="1" applyFont="1" applyFill="1" applyBorder="1" applyAlignment="1" applyProtection="1">
      <alignment horizontal="center" vertical="center" wrapText="1"/>
    </xf>
    <xf numFmtId="49" fontId="13" fillId="0" borderId="60" xfId="0" applyNumberFormat="1" applyFont="1" applyFill="1" applyBorder="1" applyAlignment="1" applyProtection="1">
      <alignment horizontal="center" vertical="center" wrapText="1"/>
    </xf>
    <xf numFmtId="49" fontId="13" fillId="6" borderId="1" xfId="0" applyNumberFormat="1" applyFont="1" applyFill="1" applyBorder="1" applyAlignment="1" applyProtection="1">
      <alignment horizontal="left" vertical="center" wrapText="1"/>
    </xf>
    <xf numFmtId="49" fontId="13" fillId="6" borderId="2" xfId="0" applyNumberFormat="1" applyFont="1" applyFill="1" applyBorder="1" applyAlignment="1" applyProtection="1">
      <alignment horizontal="left" vertical="center" wrapText="1"/>
    </xf>
    <xf numFmtId="49" fontId="13" fillId="6" borderId="3" xfId="0" applyNumberFormat="1" applyFont="1" applyFill="1" applyBorder="1" applyAlignment="1" applyProtection="1">
      <alignment horizontal="left" vertical="center" wrapText="1"/>
    </xf>
    <xf numFmtId="0" fontId="9" fillId="3" borderId="1"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29" fillId="6" borderId="9" xfId="0" applyFont="1" applyFill="1" applyBorder="1" applyAlignment="1" applyProtection="1">
      <alignment horizontal="left" vertical="center" wrapText="1"/>
    </xf>
    <xf numFmtId="0" fontId="29" fillId="6" borderId="0" xfId="0" applyFont="1" applyFill="1" applyBorder="1" applyAlignment="1" applyProtection="1">
      <alignment horizontal="left" vertical="center" wrapText="1"/>
    </xf>
    <xf numFmtId="49" fontId="13" fillId="6" borderId="48" xfId="0" applyNumberFormat="1" applyFont="1" applyFill="1" applyBorder="1" applyAlignment="1" applyProtection="1">
      <alignment horizontal="center" vertical="center"/>
    </xf>
    <xf numFmtId="49" fontId="13" fillId="6" borderId="49" xfId="0" applyNumberFormat="1" applyFont="1" applyFill="1" applyBorder="1" applyAlignment="1" applyProtection="1">
      <alignment horizontal="center" vertical="center"/>
    </xf>
    <xf numFmtId="49" fontId="13" fillId="6" borderId="50" xfId="0" applyNumberFormat="1" applyFont="1" applyFill="1" applyBorder="1" applyAlignment="1" applyProtection="1">
      <alignment horizontal="center" vertical="center"/>
    </xf>
    <xf numFmtId="38" fontId="11" fillId="6" borderId="51" xfId="4" applyFont="1" applyFill="1" applyBorder="1" applyAlignment="1" applyProtection="1">
      <alignment vertical="center" shrinkToFit="1"/>
    </xf>
    <xf numFmtId="49" fontId="13" fillId="0" borderId="52" xfId="0" applyNumberFormat="1" applyFont="1" applyFill="1" applyBorder="1" applyAlignment="1" applyProtection="1">
      <alignment horizontal="center" vertical="center" wrapText="1"/>
    </xf>
    <xf numFmtId="49" fontId="13" fillId="0" borderId="53" xfId="0" applyNumberFormat="1" applyFont="1" applyFill="1" applyBorder="1" applyAlignment="1" applyProtection="1">
      <alignment horizontal="center" vertical="center" wrapText="1"/>
    </xf>
    <xf numFmtId="49" fontId="13" fillId="0" borderId="54" xfId="0" applyNumberFormat="1" applyFont="1" applyFill="1" applyBorder="1" applyAlignment="1" applyProtection="1">
      <alignment horizontal="center" vertical="center" wrapText="1"/>
    </xf>
    <xf numFmtId="38" fontId="11" fillId="6" borderId="17" xfId="4" applyFont="1" applyFill="1" applyBorder="1" applyAlignment="1" applyProtection="1">
      <alignment vertical="center" shrinkToFit="1"/>
      <protection locked="0"/>
    </xf>
    <xf numFmtId="49" fontId="28" fillId="0" borderId="55" xfId="0" applyNumberFormat="1" applyFont="1" applyFill="1" applyBorder="1" applyAlignment="1" applyProtection="1">
      <alignment horizontal="left" vertical="center" shrinkToFit="1"/>
    </xf>
    <xf numFmtId="49" fontId="28" fillId="0" borderId="56" xfId="0" applyNumberFormat="1" applyFont="1" applyFill="1" applyBorder="1" applyAlignment="1" applyProtection="1">
      <alignment horizontal="left" vertical="center" shrinkToFit="1"/>
    </xf>
    <xf numFmtId="49" fontId="28" fillId="0" borderId="57" xfId="0" applyNumberFormat="1" applyFont="1" applyFill="1" applyBorder="1" applyAlignment="1" applyProtection="1">
      <alignment horizontal="left" vertical="center" shrinkToFit="1"/>
    </xf>
    <xf numFmtId="49" fontId="13" fillId="6" borderId="39" xfId="0" applyNumberFormat="1" applyFont="1" applyFill="1" applyBorder="1" applyAlignment="1" applyProtection="1">
      <alignment horizontal="left" vertical="center" shrinkToFit="1"/>
    </xf>
    <xf numFmtId="38" fontId="11" fillId="3" borderId="39" xfId="4" applyFont="1" applyFill="1" applyBorder="1" applyAlignment="1" applyProtection="1">
      <alignment vertical="center" shrinkToFit="1"/>
      <protection locked="0"/>
    </xf>
    <xf numFmtId="0" fontId="11" fillId="3" borderId="39" xfId="0" applyFont="1" applyFill="1" applyBorder="1" applyAlignment="1" applyProtection="1">
      <alignment vertical="center" shrinkToFit="1"/>
      <protection locked="0"/>
    </xf>
    <xf numFmtId="0" fontId="11" fillId="6" borderId="44" xfId="0" applyFont="1" applyFill="1" applyBorder="1" applyAlignment="1" applyProtection="1">
      <alignment horizontal="left" vertical="center" shrinkToFit="1"/>
    </xf>
    <xf numFmtId="38" fontId="11" fillId="3" borderId="44" xfId="4" applyFont="1" applyFill="1" applyBorder="1" applyAlignment="1" applyProtection="1">
      <alignment vertical="center" shrinkToFit="1"/>
      <protection locked="0"/>
    </xf>
    <xf numFmtId="0" fontId="11" fillId="3" borderId="44" xfId="0" applyFont="1" applyFill="1" applyBorder="1" applyAlignment="1" applyProtection="1">
      <alignment vertical="center" shrinkToFit="1"/>
      <protection locked="0"/>
    </xf>
    <xf numFmtId="49" fontId="13" fillId="6" borderId="21" xfId="0" applyNumberFormat="1" applyFont="1" applyFill="1" applyBorder="1" applyAlignment="1" applyProtection="1">
      <alignment horizontal="center" vertical="center"/>
    </xf>
    <xf numFmtId="0" fontId="11" fillId="6" borderId="33" xfId="0" applyFont="1" applyFill="1" applyBorder="1" applyAlignment="1" applyProtection="1">
      <alignment horizontal="left" vertical="center" shrinkToFit="1"/>
    </xf>
    <xf numFmtId="38" fontId="11" fillId="3" borderId="33" xfId="4" applyFont="1" applyFill="1" applyBorder="1" applyAlignment="1" applyProtection="1">
      <alignment vertical="center" shrinkToFit="1"/>
      <protection locked="0"/>
    </xf>
    <xf numFmtId="0" fontId="11" fillId="3" borderId="33" xfId="0" applyFont="1" applyFill="1" applyBorder="1" applyAlignment="1" applyProtection="1">
      <alignment vertical="center" shrinkToFit="1"/>
      <protection locked="0"/>
    </xf>
    <xf numFmtId="0" fontId="11" fillId="6" borderId="39" xfId="0" applyFont="1" applyFill="1" applyBorder="1" applyAlignment="1" applyProtection="1">
      <alignment horizontal="left" vertical="center" shrinkToFit="1"/>
    </xf>
    <xf numFmtId="49" fontId="13" fillId="6" borderId="21" xfId="0" applyNumberFormat="1" applyFont="1" applyFill="1" applyBorder="1" applyAlignment="1" applyProtection="1">
      <alignment horizontal="center" vertical="center" wrapText="1"/>
    </xf>
    <xf numFmtId="49" fontId="13" fillId="6" borderId="44" xfId="0" applyNumberFormat="1" applyFont="1" applyFill="1" applyBorder="1" applyAlignment="1" applyProtection="1">
      <alignment horizontal="left" vertical="center" shrinkToFit="1"/>
    </xf>
    <xf numFmtId="38" fontId="11" fillId="3" borderId="21" xfId="4" applyFont="1" applyFill="1" applyBorder="1" applyAlignment="1" applyProtection="1">
      <alignment vertical="center" shrinkToFit="1"/>
      <protection locked="0"/>
    </xf>
    <xf numFmtId="0" fontId="11" fillId="3" borderId="21" xfId="0" applyFont="1" applyFill="1" applyBorder="1" applyAlignment="1" applyProtection="1">
      <alignment vertical="center" shrinkToFit="1"/>
      <protection locked="0"/>
    </xf>
    <xf numFmtId="49" fontId="13" fillId="6" borderId="1" xfId="0" applyNumberFormat="1" applyFont="1" applyFill="1" applyBorder="1" applyAlignment="1" applyProtection="1">
      <alignment horizontal="center" vertical="center"/>
    </xf>
    <xf numFmtId="49" fontId="13" fillId="6" borderId="2" xfId="0" applyNumberFormat="1" applyFont="1" applyFill="1" applyBorder="1" applyAlignment="1" applyProtection="1">
      <alignment horizontal="center" vertical="center"/>
    </xf>
    <xf numFmtId="49" fontId="13" fillId="6" borderId="3" xfId="0" applyNumberFormat="1" applyFont="1" applyFill="1" applyBorder="1" applyAlignment="1" applyProtection="1">
      <alignment horizontal="center" vertical="center"/>
    </xf>
    <xf numFmtId="0" fontId="11" fillId="6" borderId="21" xfId="0" applyFont="1" applyFill="1" applyBorder="1" applyAlignment="1" applyProtection="1">
      <alignment horizontal="left" vertical="center" shrinkToFit="1"/>
    </xf>
    <xf numFmtId="0" fontId="13" fillId="2" borderId="21" xfId="0" applyFont="1" applyFill="1" applyBorder="1" applyAlignment="1" applyProtection="1">
      <alignment horizontal="center" vertical="center"/>
    </xf>
    <xf numFmtId="49" fontId="13" fillId="6" borderId="16" xfId="0" applyNumberFormat="1" applyFont="1" applyFill="1" applyBorder="1" applyAlignment="1" applyProtection="1">
      <alignment horizontal="center" vertical="center"/>
    </xf>
    <xf numFmtId="49" fontId="13" fillId="6" borderId="37" xfId="0" applyNumberFormat="1" applyFont="1" applyFill="1" applyBorder="1" applyAlignment="1" applyProtection="1">
      <alignment horizontal="center" vertical="center"/>
    </xf>
    <xf numFmtId="0" fontId="13" fillId="2" borderId="17" xfId="0" applyFont="1" applyFill="1" applyBorder="1" applyAlignment="1" applyProtection="1">
      <alignment horizontal="center" vertical="center"/>
    </xf>
    <xf numFmtId="178" fontId="13" fillId="3" borderId="17" xfId="0" applyNumberFormat="1" applyFont="1" applyFill="1" applyBorder="1" applyAlignment="1" applyProtection="1">
      <alignment vertical="center" shrinkToFit="1"/>
      <protection locked="0"/>
    </xf>
    <xf numFmtId="178" fontId="13" fillId="3" borderId="11" xfId="0" applyNumberFormat="1" applyFont="1" applyFill="1" applyBorder="1" applyAlignment="1" applyProtection="1">
      <alignment vertical="center" shrinkToFit="1"/>
      <protection locked="0"/>
    </xf>
    <xf numFmtId="0" fontId="13" fillId="6" borderId="12" xfId="0" applyFont="1" applyFill="1" applyBorder="1" applyAlignment="1" applyProtection="1">
      <alignment horizontal="center" vertical="center"/>
    </xf>
    <xf numFmtId="0" fontId="13" fillId="6" borderId="17" xfId="0" applyFont="1" applyFill="1" applyBorder="1" applyAlignment="1" applyProtection="1">
      <alignment horizontal="center" vertical="center"/>
    </xf>
    <xf numFmtId="178" fontId="13" fillId="0" borderId="21" xfId="0" applyNumberFormat="1" applyFont="1" applyFill="1" applyBorder="1" applyAlignment="1" applyProtection="1">
      <alignment vertical="center" shrinkToFit="1"/>
    </xf>
    <xf numFmtId="178" fontId="13" fillId="0" borderId="1" xfId="0" applyNumberFormat="1" applyFont="1" applyFill="1" applyBorder="1" applyAlignment="1" applyProtection="1">
      <alignment vertical="center" shrinkToFit="1"/>
    </xf>
    <xf numFmtId="0" fontId="13" fillId="6" borderId="3" xfId="0" applyFont="1" applyFill="1" applyBorder="1" applyAlignment="1" applyProtection="1">
      <alignment horizontal="center" vertical="center"/>
    </xf>
    <xf numFmtId="0" fontId="13" fillId="6" borderId="21" xfId="0" applyFont="1" applyFill="1" applyBorder="1" applyAlignment="1" applyProtection="1">
      <alignment horizontal="center" vertical="center"/>
    </xf>
    <xf numFmtId="0" fontId="13" fillId="2" borderId="11" xfId="0" applyFont="1" applyFill="1" applyBorder="1" applyAlignment="1" applyProtection="1">
      <alignment horizontal="center" vertical="center"/>
    </xf>
    <xf numFmtId="0" fontId="13" fillId="2" borderId="8" xfId="0" applyFont="1" applyFill="1" applyBorder="1" applyAlignment="1" applyProtection="1">
      <alignment horizontal="center" vertical="center"/>
    </xf>
    <xf numFmtId="0" fontId="13" fillId="2" borderId="12" xfId="0" applyFont="1" applyFill="1" applyBorder="1" applyAlignment="1" applyProtection="1">
      <alignment horizontal="center" vertical="center"/>
    </xf>
    <xf numFmtId="38" fontId="13" fillId="6" borderId="11" xfId="4" applyFont="1" applyFill="1" applyBorder="1" applyAlignment="1" applyProtection="1">
      <alignment vertical="center"/>
    </xf>
    <xf numFmtId="38" fontId="13" fillId="6" borderId="8" xfId="4" applyFont="1" applyFill="1" applyBorder="1" applyAlignment="1" applyProtection="1">
      <alignment vertical="center"/>
    </xf>
    <xf numFmtId="0" fontId="10" fillId="0" borderId="8" xfId="0" applyFont="1" applyFill="1" applyBorder="1" applyAlignment="1" applyProtection="1">
      <alignment horizontal="center" vertical="center"/>
    </xf>
    <xf numFmtId="0" fontId="10" fillId="0" borderId="12" xfId="0" applyFont="1" applyFill="1" applyBorder="1" applyAlignment="1" applyProtection="1">
      <alignment horizontal="center" vertical="center"/>
    </xf>
    <xf numFmtId="0" fontId="13" fillId="2" borderId="1" xfId="0" applyFont="1" applyFill="1" applyBorder="1" applyAlignment="1" applyProtection="1">
      <alignment horizontal="center" vertical="center" wrapText="1"/>
    </xf>
    <xf numFmtId="0" fontId="13" fillId="2" borderId="2" xfId="0" applyFont="1" applyFill="1" applyBorder="1" applyAlignment="1" applyProtection="1">
      <alignment horizontal="center" vertical="center" wrapText="1"/>
    </xf>
    <xf numFmtId="0" fontId="13" fillId="2" borderId="3" xfId="0" applyFont="1" applyFill="1" applyBorder="1" applyAlignment="1" applyProtection="1">
      <alignment horizontal="center" vertical="center" wrapText="1"/>
    </xf>
    <xf numFmtId="0" fontId="13" fillId="2" borderId="4" xfId="0" applyFont="1" applyFill="1" applyBorder="1" applyAlignment="1" applyProtection="1">
      <alignment horizontal="center" vertical="center" textRotation="255"/>
    </xf>
    <xf numFmtId="0" fontId="13" fillId="2" borderId="9" xfId="0" applyFont="1" applyFill="1" applyBorder="1" applyAlignment="1" applyProtection="1">
      <alignment horizontal="center" vertical="center" textRotation="255"/>
    </xf>
    <xf numFmtId="0" fontId="13" fillId="2" borderId="22" xfId="0" applyFont="1" applyFill="1" applyBorder="1" applyAlignment="1" applyProtection="1">
      <alignment horizontal="center" vertical="center"/>
    </xf>
    <xf numFmtId="0" fontId="13" fillId="2" borderId="23" xfId="0" applyFont="1" applyFill="1" applyBorder="1" applyAlignment="1" applyProtection="1">
      <alignment horizontal="center" vertical="center"/>
    </xf>
    <xf numFmtId="0" fontId="13" fillId="2" borderId="24" xfId="0" applyFont="1" applyFill="1" applyBorder="1" applyAlignment="1" applyProtection="1">
      <alignment horizontal="center" vertical="center"/>
    </xf>
    <xf numFmtId="178" fontId="13" fillId="0" borderId="25" xfId="0" applyNumberFormat="1" applyFont="1" applyFill="1" applyBorder="1" applyAlignment="1" applyProtection="1">
      <alignment vertical="center" shrinkToFit="1"/>
    </xf>
    <xf numFmtId="178" fontId="13" fillId="0" borderId="23" xfId="0" applyNumberFormat="1" applyFont="1" applyFill="1" applyBorder="1" applyAlignment="1" applyProtection="1">
      <alignment vertical="center" shrinkToFit="1"/>
    </xf>
    <xf numFmtId="0" fontId="13" fillId="6" borderId="23" xfId="0" applyFont="1" applyFill="1" applyBorder="1" applyAlignment="1" applyProtection="1">
      <alignment horizontal="center" vertical="center"/>
    </xf>
    <xf numFmtId="0" fontId="13" fillId="6" borderId="26" xfId="0" applyFont="1" applyFill="1" applyBorder="1" applyAlignment="1" applyProtection="1">
      <alignment horizontal="center" vertical="center"/>
    </xf>
    <xf numFmtId="38" fontId="13" fillId="6" borderId="9" xfId="4" applyFont="1" applyFill="1" applyBorder="1" applyAlignment="1" applyProtection="1">
      <alignment horizontal="right" vertical="center" wrapText="1"/>
    </xf>
    <xf numFmtId="38" fontId="13" fillId="6" borderId="0" xfId="4" applyFont="1" applyFill="1" applyBorder="1" applyAlignment="1" applyProtection="1">
      <alignment horizontal="right" vertical="center" wrapText="1"/>
    </xf>
    <xf numFmtId="0" fontId="13" fillId="6" borderId="0" xfId="0" applyFont="1" applyFill="1" applyBorder="1" applyAlignment="1" applyProtection="1">
      <alignment vertical="center"/>
    </xf>
    <xf numFmtId="0" fontId="13" fillId="6" borderId="10" xfId="0" applyFont="1" applyFill="1" applyBorder="1" applyAlignment="1" applyProtection="1">
      <alignment vertical="center"/>
    </xf>
    <xf numFmtId="0" fontId="13" fillId="2" borderId="66" xfId="0" applyFont="1" applyFill="1" applyBorder="1" applyAlignment="1" applyProtection="1">
      <alignment vertical="center"/>
    </xf>
    <xf numFmtId="0" fontId="13" fillId="2" borderId="63" xfId="0" applyFont="1" applyFill="1" applyBorder="1" applyAlignment="1" applyProtection="1">
      <alignment vertical="center"/>
    </xf>
    <xf numFmtId="0" fontId="13" fillId="2" borderId="64" xfId="0" applyFont="1" applyFill="1" applyBorder="1" applyAlignment="1" applyProtection="1">
      <alignment vertical="center"/>
    </xf>
    <xf numFmtId="38" fontId="13" fillId="6" borderId="63" xfId="4" applyFont="1" applyFill="1" applyBorder="1" applyAlignment="1" applyProtection="1">
      <alignment vertical="center"/>
    </xf>
    <xf numFmtId="0" fontId="10" fillId="6" borderId="63" xfId="0" applyFont="1" applyFill="1" applyBorder="1" applyAlignment="1" applyProtection="1">
      <alignment horizontal="center" vertical="center"/>
    </xf>
    <xf numFmtId="0" fontId="10" fillId="6" borderId="64" xfId="0" applyFont="1" applyFill="1" applyBorder="1" applyAlignment="1" applyProtection="1">
      <alignment horizontal="center" vertical="center"/>
    </xf>
    <xf numFmtId="38" fontId="13" fillId="3" borderId="66" xfId="4" applyFont="1" applyFill="1" applyBorder="1" applyAlignment="1" applyProtection="1">
      <alignment vertical="center"/>
      <protection locked="0"/>
    </xf>
    <xf numFmtId="38" fontId="13" fillId="3" borderId="63" xfId="4" applyFont="1" applyFill="1" applyBorder="1" applyAlignment="1" applyProtection="1">
      <alignment vertical="center"/>
      <protection locked="0"/>
    </xf>
    <xf numFmtId="0" fontId="10" fillId="0" borderId="63" xfId="0" applyFont="1" applyFill="1" applyBorder="1" applyAlignment="1" applyProtection="1">
      <alignment horizontal="center" vertical="center"/>
    </xf>
    <xf numFmtId="0" fontId="10" fillId="0" borderId="64" xfId="0" applyFont="1" applyFill="1" applyBorder="1" applyAlignment="1" applyProtection="1">
      <alignment horizontal="center" vertical="center"/>
    </xf>
    <xf numFmtId="0" fontId="13" fillId="2" borderId="1" xfId="0" applyFont="1" applyFill="1" applyBorder="1" applyAlignment="1" applyProtection="1">
      <alignment vertical="center"/>
    </xf>
    <xf numFmtId="0" fontId="13" fillId="2" borderId="2" xfId="0" applyFont="1" applyFill="1" applyBorder="1" applyAlignment="1" applyProtection="1">
      <alignment vertical="center"/>
    </xf>
    <xf numFmtId="0" fontId="13" fillId="2" borderId="3" xfId="0" applyFont="1" applyFill="1" applyBorder="1" applyAlignment="1" applyProtection="1">
      <alignment vertical="center"/>
    </xf>
    <xf numFmtId="38" fontId="13" fillId="6" borderId="2" xfId="4" applyFont="1" applyFill="1" applyBorder="1" applyAlignment="1" applyProtection="1">
      <alignment vertical="center"/>
    </xf>
    <xf numFmtId="0" fontId="10" fillId="6" borderId="2" xfId="0" applyFont="1" applyFill="1" applyBorder="1" applyAlignment="1" applyProtection="1">
      <alignment horizontal="center" vertical="center"/>
    </xf>
    <xf numFmtId="0" fontId="10" fillId="6" borderId="3" xfId="0" applyFont="1" applyFill="1" applyBorder="1" applyAlignment="1" applyProtection="1">
      <alignment horizontal="center" vertical="center"/>
    </xf>
    <xf numFmtId="38" fontId="13" fillId="3" borderId="1" xfId="4" applyFont="1" applyFill="1" applyBorder="1" applyAlignment="1" applyProtection="1">
      <alignment vertical="center"/>
      <protection locked="0"/>
    </xf>
    <xf numFmtId="38" fontId="13" fillId="3" borderId="2" xfId="4" applyFont="1" applyFill="1" applyBorder="1" applyAlignment="1" applyProtection="1">
      <alignment vertical="center"/>
      <protection locked="0"/>
    </xf>
    <xf numFmtId="0" fontId="10" fillId="0" borderId="2" xfId="0" applyFont="1" applyFill="1" applyBorder="1" applyAlignment="1" applyProtection="1">
      <alignment horizontal="center" vertical="center"/>
    </xf>
    <xf numFmtId="0" fontId="10" fillId="0" borderId="3" xfId="0" applyFont="1" applyFill="1" applyBorder="1" applyAlignment="1" applyProtection="1">
      <alignment horizontal="center" vertical="center"/>
    </xf>
    <xf numFmtId="0" fontId="13" fillId="2" borderId="11" xfId="0" applyFont="1" applyFill="1" applyBorder="1" applyAlignment="1" applyProtection="1">
      <alignment horizontal="center" vertical="center" textRotation="255"/>
    </xf>
    <xf numFmtId="38" fontId="13" fillId="6" borderId="25" xfId="4" applyFont="1" applyFill="1" applyBorder="1" applyAlignment="1" applyProtection="1">
      <alignment vertical="center" shrinkToFit="1"/>
    </xf>
    <xf numFmtId="38" fontId="13" fillId="6" borderId="23" xfId="4" applyFont="1" applyFill="1" applyBorder="1" applyAlignment="1" applyProtection="1">
      <alignment vertical="center" shrinkToFit="1"/>
    </xf>
    <xf numFmtId="38" fontId="13" fillId="3" borderId="17" xfId="4" applyFont="1" applyFill="1" applyBorder="1" applyAlignment="1" applyProtection="1">
      <alignment vertical="center" shrinkToFit="1"/>
      <protection locked="0"/>
    </xf>
    <xf numFmtId="38" fontId="13" fillId="3" borderId="11" xfId="4" applyFont="1" applyFill="1" applyBorder="1" applyAlignment="1" applyProtection="1">
      <alignment vertical="center" shrinkToFit="1"/>
      <protection locked="0"/>
    </xf>
    <xf numFmtId="38" fontId="13" fillId="0" borderId="21" xfId="4" applyFont="1" applyFill="1" applyBorder="1" applyAlignment="1" applyProtection="1">
      <alignment vertical="center" shrinkToFit="1"/>
    </xf>
    <xf numFmtId="38" fontId="13" fillId="0" borderId="1" xfId="4" applyFont="1" applyFill="1" applyBorder="1" applyAlignment="1" applyProtection="1">
      <alignment vertical="center" shrinkToFit="1"/>
    </xf>
    <xf numFmtId="49" fontId="13" fillId="6" borderId="17" xfId="0" applyNumberFormat="1" applyFont="1" applyFill="1" applyBorder="1" applyAlignment="1" applyProtection="1">
      <alignment horizontal="center" vertical="center" shrinkToFit="1"/>
    </xf>
    <xf numFmtId="38" fontId="13" fillId="0" borderId="17" xfId="4" applyFont="1" applyFill="1" applyBorder="1" applyAlignment="1" applyProtection="1">
      <alignment vertical="center" shrinkToFit="1"/>
      <protection locked="0"/>
    </xf>
    <xf numFmtId="49" fontId="29" fillId="0" borderId="17" xfId="0" applyNumberFormat="1" applyFont="1" applyFill="1" applyBorder="1" applyAlignment="1" applyProtection="1">
      <alignment horizontal="left" vertical="center" wrapText="1"/>
    </xf>
    <xf numFmtId="49" fontId="13" fillId="6" borderId="21" xfId="0" applyNumberFormat="1" applyFont="1" applyFill="1" applyBorder="1" applyAlignment="1" applyProtection="1">
      <alignment horizontal="center" vertical="center" shrinkToFit="1"/>
    </xf>
    <xf numFmtId="38" fontId="13" fillId="3" borderId="21" xfId="4" applyFont="1" applyFill="1" applyBorder="1" applyAlignment="1" applyProtection="1">
      <alignment vertical="center" shrinkToFit="1"/>
      <protection locked="0"/>
    </xf>
    <xf numFmtId="49" fontId="13" fillId="0" borderId="65" xfId="0" applyNumberFormat="1" applyFont="1" applyFill="1" applyBorder="1" applyAlignment="1" applyProtection="1">
      <alignment horizontal="center" vertical="center" wrapText="1"/>
    </xf>
    <xf numFmtId="49" fontId="13" fillId="6" borderId="14" xfId="0" applyNumberFormat="1" applyFont="1" applyFill="1" applyBorder="1" applyAlignment="1" applyProtection="1">
      <alignment horizontal="left" vertical="center" shrinkToFit="1"/>
    </xf>
    <xf numFmtId="49" fontId="13" fillId="6" borderId="7" xfId="0" applyNumberFormat="1" applyFont="1" applyFill="1" applyBorder="1" applyAlignment="1" applyProtection="1">
      <alignment horizontal="left" vertical="center" shrinkToFit="1"/>
    </xf>
    <xf numFmtId="49" fontId="13" fillId="6" borderId="15" xfId="0" applyNumberFormat="1" applyFont="1" applyFill="1" applyBorder="1" applyAlignment="1" applyProtection="1">
      <alignment horizontal="left" vertical="center" shrinkToFit="1"/>
    </xf>
    <xf numFmtId="38" fontId="13" fillId="3" borderId="27" xfId="4" applyFont="1" applyFill="1" applyBorder="1" applyAlignment="1" applyProtection="1">
      <alignment vertical="center" shrinkToFit="1"/>
      <protection locked="0"/>
    </xf>
    <xf numFmtId="0" fontId="11" fillId="3" borderId="14" xfId="0" applyFont="1" applyFill="1" applyBorder="1" applyAlignment="1" applyProtection="1">
      <alignment vertical="center" shrinkToFit="1"/>
      <protection locked="0"/>
    </xf>
    <xf numFmtId="0" fontId="11" fillId="3" borderId="7" xfId="0" applyFont="1" applyFill="1" applyBorder="1" applyAlignment="1" applyProtection="1">
      <alignment vertical="center" shrinkToFit="1"/>
      <protection locked="0"/>
    </xf>
    <xf numFmtId="0" fontId="11" fillId="3" borderId="15" xfId="0" applyFont="1" applyFill="1" applyBorder="1" applyAlignment="1" applyProtection="1">
      <alignment vertical="center" shrinkToFit="1"/>
      <protection locked="0"/>
    </xf>
    <xf numFmtId="49" fontId="13" fillId="6" borderId="48" xfId="0" applyNumberFormat="1" applyFont="1" applyFill="1" applyBorder="1" applyAlignment="1" applyProtection="1">
      <alignment horizontal="center" vertical="center" shrinkToFit="1"/>
    </xf>
    <xf numFmtId="49" fontId="13" fillId="6" borderId="49" xfId="0" applyNumberFormat="1" applyFont="1" applyFill="1" applyBorder="1" applyAlignment="1" applyProtection="1">
      <alignment horizontal="center" vertical="center" shrinkToFit="1"/>
    </xf>
    <xf numFmtId="49" fontId="13" fillId="6" borderId="50" xfId="0" applyNumberFormat="1" applyFont="1" applyFill="1" applyBorder="1" applyAlignment="1" applyProtection="1">
      <alignment horizontal="center" vertical="center" shrinkToFit="1"/>
    </xf>
    <xf numFmtId="38" fontId="13" fillId="0" borderId="63" xfId="4" applyFont="1" applyFill="1" applyBorder="1" applyAlignment="1" applyProtection="1">
      <alignment vertical="center" shrinkToFit="1"/>
    </xf>
    <xf numFmtId="38" fontId="13" fillId="0" borderId="64" xfId="4" applyFont="1" applyFill="1" applyBorder="1" applyAlignment="1" applyProtection="1">
      <alignment vertical="center" shrinkToFit="1"/>
    </xf>
    <xf numFmtId="49" fontId="13" fillId="6" borderId="16" xfId="0" applyNumberFormat="1" applyFont="1" applyFill="1" applyBorder="1" applyAlignment="1" applyProtection="1">
      <alignment horizontal="center" vertical="center" shrinkToFit="1"/>
    </xf>
    <xf numFmtId="49" fontId="13" fillId="6" borderId="37" xfId="0" applyNumberFormat="1" applyFont="1" applyFill="1" applyBorder="1" applyAlignment="1" applyProtection="1">
      <alignment horizontal="center" vertical="center" shrinkToFit="1"/>
    </xf>
    <xf numFmtId="49" fontId="13" fillId="6" borderId="61" xfId="0" applyNumberFormat="1" applyFont="1" applyFill="1" applyBorder="1" applyAlignment="1" applyProtection="1">
      <alignment horizontal="left" vertical="center" shrinkToFit="1"/>
    </xf>
    <xf numFmtId="49" fontId="13" fillId="6" borderId="13" xfId="0" applyNumberFormat="1" applyFont="1" applyFill="1" applyBorder="1" applyAlignment="1" applyProtection="1">
      <alignment horizontal="left" vertical="center" shrinkToFit="1"/>
    </xf>
    <xf numFmtId="49" fontId="13" fillId="6" borderId="62" xfId="0" applyNumberFormat="1" applyFont="1" applyFill="1" applyBorder="1" applyAlignment="1" applyProtection="1">
      <alignment horizontal="left" vertical="center" shrinkToFit="1"/>
    </xf>
    <xf numFmtId="38" fontId="13" fillId="3" borderId="19" xfId="4" applyFont="1" applyFill="1" applyBorder="1" applyAlignment="1" applyProtection="1">
      <alignment vertical="center" shrinkToFit="1"/>
      <protection locked="0"/>
    </xf>
    <xf numFmtId="0" fontId="11" fillId="3" borderId="18" xfId="0" applyFont="1" applyFill="1" applyBorder="1" applyAlignment="1" applyProtection="1">
      <alignment vertical="center" shrinkToFit="1"/>
      <protection locked="0"/>
    </xf>
    <xf numFmtId="0" fontId="11" fillId="3" borderId="19" xfId="0" applyFont="1" applyFill="1" applyBorder="1" applyAlignment="1" applyProtection="1">
      <alignment vertical="center" shrinkToFit="1"/>
      <protection locked="0"/>
    </xf>
    <xf numFmtId="0" fontId="11" fillId="3" borderId="20" xfId="0" applyFont="1" applyFill="1" applyBorder="1" applyAlignment="1" applyProtection="1">
      <alignment vertical="center" shrinkToFit="1"/>
      <protection locked="0"/>
    </xf>
    <xf numFmtId="49" fontId="21" fillId="6" borderId="18" xfId="0" applyNumberFormat="1" applyFont="1" applyFill="1" applyBorder="1" applyAlignment="1" applyProtection="1">
      <alignment horizontal="left" vertical="center" shrinkToFit="1"/>
    </xf>
    <xf numFmtId="49" fontId="21" fillId="6" borderId="19" xfId="0" applyNumberFormat="1" applyFont="1" applyFill="1" applyBorder="1" applyAlignment="1" applyProtection="1">
      <alignment horizontal="left" vertical="center" shrinkToFit="1"/>
    </xf>
    <xf numFmtId="49" fontId="21" fillId="6" borderId="20" xfId="0" applyNumberFormat="1" applyFont="1" applyFill="1" applyBorder="1" applyAlignment="1" applyProtection="1">
      <alignment horizontal="left" vertical="center" shrinkToFit="1"/>
    </xf>
    <xf numFmtId="49" fontId="13" fillId="6" borderId="18" xfId="0" applyNumberFormat="1" applyFont="1" applyFill="1" applyBorder="1" applyAlignment="1" applyProtection="1">
      <alignment horizontal="left" vertical="center" shrinkToFit="1"/>
    </xf>
    <xf numFmtId="49" fontId="13" fillId="6" borderId="19" xfId="0" applyNumberFormat="1" applyFont="1" applyFill="1" applyBorder="1" applyAlignment="1" applyProtection="1">
      <alignment horizontal="left" vertical="center" shrinkToFit="1"/>
    </xf>
    <xf numFmtId="49" fontId="13" fillId="6" borderId="20" xfId="0" applyNumberFormat="1" applyFont="1" applyFill="1" applyBorder="1" applyAlignment="1" applyProtection="1">
      <alignment horizontal="left" vertical="center" shrinkToFit="1"/>
    </xf>
    <xf numFmtId="0" fontId="13" fillId="2" borderId="1" xfId="0" applyFont="1" applyFill="1" applyBorder="1" applyAlignment="1" applyProtection="1">
      <alignment horizontal="center" vertical="center"/>
    </xf>
    <xf numFmtId="0" fontId="13" fillId="2" borderId="2" xfId="0" applyFont="1" applyFill="1" applyBorder="1" applyAlignment="1" applyProtection="1">
      <alignment horizontal="center" vertical="center"/>
    </xf>
    <xf numFmtId="0" fontId="13" fillId="2" borderId="3" xfId="0" applyFont="1" applyFill="1" applyBorder="1" applyAlignment="1" applyProtection="1">
      <alignment horizontal="center" vertical="center"/>
    </xf>
    <xf numFmtId="0" fontId="13" fillId="2" borderId="22" xfId="0" applyFont="1" applyFill="1" applyBorder="1" applyAlignment="1" applyProtection="1">
      <alignment horizontal="center" vertical="center" shrinkToFit="1"/>
    </xf>
    <xf numFmtId="0" fontId="13" fillId="2" borderId="23" xfId="0" applyFont="1" applyFill="1" applyBorder="1" applyAlignment="1" applyProtection="1">
      <alignment horizontal="center" vertical="center" shrinkToFit="1"/>
    </xf>
    <xf numFmtId="0" fontId="13" fillId="2" borderId="24" xfId="0" applyFont="1" applyFill="1" applyBorder="1" applyAlignment="1" applyProtection="1">
      <alignment horizontal="center" vertical="center" shrinkToFit="1"/>
    </xf>
    <xf numFmtId="38" fontId="13" fillId="0" borderId="25" xfId="4" applyFont="1" applyFill="1" applyBorder="1" applyAlignment="1" applyProtection="1">
      <alignment vertical="center" shrinkToFit="1"/>
    </xf>
    <xf numFmtId="38" fontId="13" fillId="0" borderId="23" xfId="4" applyFont="1" applyFill="1" applyBorder="1" applyAlignment="1" applyProtection="1">
      <alignment vertical="center" shrinkToFit="1"/>
    </xf>
    <xf numFmtId="38" fontId="13" fillId="0" borderId="9" xfId="4" applyFont="1" applyFill="1" applyBorder="1" applyAlignment="1" applyProtection="1">
      <alignment horizontal="right" vertical="center" wrapText="1"/>
    </xf>
    <xf numFmtId="38" fontId="13" fillId="0" borderId="0" xfId="4" applyFont="1" applyFill="1" applyBorder="1" applyAlignment="1" applyProtection="1">
      <alignment horizontal="right" vertical="center" wrapText="1"/>
    </xf>
    <xf numFmtId="0" fontId="13" fillId="0" borderId="0" xfId="0" applyFont="1" applyFill="1" applyBorder="1" applyAlignment="1" applyProtection="1">
      <alignment vertical="center"/>
    </xf>
    <xf numFmtId="0" fontId="13" fillId="0" borderId="10" xfId="0" applyFont="1" applyFill="1" applyBorder="1" applyAlignment="1" applyProtection="1">
      <alignment vertical="center"/>
    </xf>
    <xf numFmtId="49" fontId="13" fillId="6" borderId="21" xfId="0" applyNumberFormat="1" applyFont="1" applyFill="1" applyBorder="1" applyAlignment="1" applyProtection="1">
      <alignment horizontal="left" vertical="center" wrapText="1"/>
    </xf>
    <xf numFmtId="49" fontId="13" fillId="6" borderId="32" xfId="0" applyNumberFormat="1" applyFont="1" applyFill="1" applyBorder="1" applyAlignment="1" applyProtection="1">
      <alignment horizontal="left" vertical="center" shrinkToFit="1"/>
    </xf>
    <xf numFmtId="49" fontId="13" fillId="6" borderId="33" xfId="0" applyNumberFormat="1" applyFont="1" applyFill="1" applyBorder="1" applyAlignment="1" applyProtection="1">
      <alignment horizontal="left" vertical="center" shrinkToFit="1"/>
    </xf>
    <xf numFmtId="0" fontId="11" fillId="3" borderId="34" xfId="0" applyFont="1" applyFill="1" applyBorder="1" applyAlignment="1" applyProtection="1">
      <alignment horizontal="left" vertical="center" shrinkToFit="1"/>
      <protection locked="0"/>
    </xf>
    <xf numFmtId="0" fontId="11" fillId="3" borderId="35" xfId="0" applyFont="1" applyFill="1" applyBorder="1" applyAlignment="1" applyProtection="1">
      <alignment horizontal="left" vertical="center" shrinkToFit="1"/>
      <protection locked="0"/>
    </xf>
    <xf numFmtId="0" fontId="11" fillId="3" borderId="36" xfId="0" applyFont="1" applyFill="1" applyBorder="1" applyAlignment="1" applyProtection="1">
      <alignment horizontal="left" vertical="center" shrinkToFit="1"/>
      <protection locked="0"/>
    </xf>
    <xf numFmtId="49" fontId="13" fillId="6" borderId="38" xfId="0" applyNumberFormat="1" applyFont="1" applyFill="1" applyBorder="1" applyAlignment="1" applyProtection="1">
      <alignment horizontal="left" vertical="center" shrinkToFit="1"/>
    </xf>
    <xf numFmtId="0" fontId="11" fillId="3" borderId="40" xfId="0" applyFont="1" applyFill="1" applyBorder="1" applyAlignment="1" applyProtection="1">
      <alignment horizontal="left" vertical="center" shrinkToFit="1"/>
      <protection locked="0"/>
    </xf>
    <xf numFmtId="0" fontId="11" fillId="3" borderId="41" xfId="0" applyFont="1" applyFill="1" applyBorder="1" applyAlignment="1" applyProtection="1">
      <alignment horizontal="left" vertical="center" shrinkToFit="1"/>
      <protection locked="0"/>
    </xf>
    <xf numFmtId="0" fontId="11" fillId="3" borderId="42" xfId="0" applyFont="1" applyFill="1" applyBorder="1" applyAlignment="1" applyProtection="1">
      <alignment horizontal="left" vertical="center" shrinkToFit="1"/>
      <protection locked="0"/>
    </xf>
    <xf numFmtId="49" fontId="13" fillId="6" borderId="43" xfId="0" applyNumberFormat="1" applyFont="1" applyFill="1" applyBorder="1" applyAlignment="1" applyProtection="1">
      <alignment horizontal="left" vertical="center" shrinkToFit="1"/>
    </xf>
    <xf numFmtId="0" fontId="11" fillId="3" borderId="45" xfId="0" applyFont="1" applyFill="1" applyBorder="1" applyAlignment="1" applyProtection="1">
      <alignment horizontal="left" vertical="center" shrinkToFit="1"/>
      <protection locked="0"/>
    </xf>
    <xf numFmtId="0" fontId="11" fillId="3" borderId="46" xfId="0" applyFont="1" applyFill="1" applyBorder="1" applyAlignment="1" applyProtection="1">
      <alignment horizontal="left" vertical="center" shrinkToFit="1"/>
      <protection locked="0"/>
    </xf>
    <xf numFmtId="0" fontId="11" fillId="3" borderId="47" xfId="0" applyFont="1" applyFill="1" applyBorder="1" applyAlignment="1" applyProtection="1">
      <alignment horizontal="left" vertical="center" shrinkToFit="1"/>
      <protection locked="0"/>
    </xf>
    <xf numFmtId="38" fontId="13" fillId="6" borderId="55" xfId="4" applyFont="1" applyFill="1" applyBorder="1" applyAlignment="1" applyProtection="1">
      <alignment vertical="center" shrinkToFit="1"/>
    </xf>
    <xf numFmtId="38" fontId="13" fillId="6" borderId="56" xfId="4" applyFont="1" applyFill="1" applyBorder="1" applyAlignment="1" applyProtection="1">
      <alignment vertical="center" shrinkToFit="1"/>
    </xf>
    <xf numFmtId="0" fontId="13" fillId="6" borderId="8" xfId="0" applyFont="1" applyFill="1" applyBorder="1" applyAlignment="1" applyProtection="1">
      <alignment horizontal="center" vertical="center"/>
    </xf>
    <xf numFmtId="0" fontId="13" fillId="2" borderId="11" xfId="0" applyFont="1" applyFill="1" applyBorder="1" applyAlignment="1" applyProtection="1">
      <alignment horizontal="center" vertical="center" wrapText="1"/>
    </xf>
    <xf numFmtId="0" fontId="13" fillId="2" borderId="8" xfId="0" applyFont="1" applyFill="1" applyBorder="1" applyAlignment="1" applyProtection="1">
      <alignment horizontal="center" vertical="center" wrapText="1"/>
    </xf>
    <xf numFmtId="0" fontId="13" fillId="2" borderId="12" xfId="0" applyFont="1" applyFill="1" applyBorder="1" applyAlignment="1" applyProtection="1">
      <alignment horizontal="center" vertical="center" wrapText="1"/>
    </xf>
    <xf numFmtId="0" fontId="13" fillId="2" borderId="16" xfId="0" applyFont="1" applyFill="1" applyBorder="1" applyAlignment="1" applyProtection="1">
      <alignment horizontal="center" vertical="center"/>
    </xf>
    <xf numFmtId="38" fontId="13" fillId="0" borderId="16" xfId="4" applyFont="1" applyFill="1" applyBorder="1" applyAlignment="1" applyProtection="1">
      <alignment vertical="center" shrinkToFit="1"/>
    </xf>
    <xf numFmtId="0" fontId="10" fillId="2" borderId="66" xfId="0" applyFont="1" applyFill="1" applyBorder="1" applyAlignment="1" applyProtection="1">
      <alignment vertical="center"/>
    </xf>
    <xf numFmtId="0" fontId="10" fillId="2" borderId="63" xfId="0" applyFont="1" applyFill="1" applyBorder="1" applyAlignment="1" applyProtection="1">
      <alignment vertical="center"/>
    </xf>
    <xf numFmtId="0" fontId="10" fillId="2" borderId="64" xfId="0" applyFont="1" applyFill="1" applyBorder="1" applyAlignment="1" applyProtection="1">
      <alignment vertical="center"/>
    </xf>
    <xf numFmtId="0" fontId="10" fillId="6" borderId="63" xfId="0" applyFont="1" applyFill="1" applyBorder="1" applyAlignment="1" applyProtection="1">
      <alignment vertical="center"/>
    </xf>
    <xf numFmtId="38" fontId="13" fillId="3" borderId="66" xfId="4" applyFont="1" applyFill="1" applyBorder="1" applyAlignment="1" applyProtection="1">
      <alignment vertical="center" shrinkToFit="1"/>
      <protection locked="0"/>
    </xf>
    <xf numFmtId="38" fontId="13" fillId="3" borderId="63" xfId="4" applyFont="1" applyFill="1" applyBorder="1" applyAlignment="1" applyProtection="1">
      <alignment vertical="center" shrinkToFit="1"/>
      <protection locked="0"/>
    </xf>
    <xf numFmtId="0" fontId="13" fillId="6" borderId="63" xfId="0" applyFont="1" applyFill="1" applyBorder="1" applyAlignment="1" applyProtection="1">
      <alignment horizontal="center" vertical="center"/>
    </xf>
    <xf numFmtId="38" fontId="13" fillId="0" borderId="4" xfId="4" applyFont="1" applyFill="1" applyBorder="1" applyAlignment="1" applyProtection="1">
      <alignment vertical="center" wrapText="1"/>
    </xf>
    <xf numFmtId="38" fontId="13" fillId="0" borderId="5" xfId="4" applyFont="1" applyFill="1" applyBorder="1" applyAlignment="1" applyProtection="1">
      <alignment vertical="center" wrapText="1"/>
    </xf>
    <xf numFmtId="38" fontId="13" fillId="0" borderId="11" xfId="4" applyFont="1" applyFill="1" applyBorder="1" applyAlignment="1" applyProtection="1">
      <alignment vertical="center" wrapText="1"/>
    </xf>
    <xf numFmtId="38" fontId="13" fillId="0" borderId="8" xfId="4" applyFont="1" applyFill="1" applyBorder="1" applyAlignment="1" applyProtection="1">
      <alignment vertical="center" wrapText="1"/>
    </xf>
    <xf numFmtId="0" fontId="11" fillId="0" borderId="0" xfId="0" applyFont="1" applyFill="1" applyBorder="1" applyAlignment="1" applyProtection="1">
      <alignment horizontal="center" vertical="center"/>
    </xf>
    <xf numFmtId="0" fontId="13" fillId="2" borderId="4" xfId="0" applyFont="1" applyFill="1" applyBorder="1" applyAlignment="1" applyProtection="1">
      <alignment vertical="center"/>
    </xf>
    <xf numFmtId="0" fontId="13" fillId="2" borderId="5" xfId="0" applyFont="1" applyFill="1" applyBorder="1" applyAlignment="1" applyProtection="1">
      <alignment vertical="center"/>
    </xf>
    <xf numFmtId="0" fontId="13" fillId="2" borderId="6" xfId="0" applyFont="1" applyFill="1" applyBorder="1" applyAlignment="1" applyProtection="1">
      <alignment vertical="center"/>
    </xf>
    <xf numFmtId="0" fontId="13" fillId="2" borderId="11" xfId="0" applyFont="1" applyFill="1" applyBorder="1" applyAlignment="1" applyProtection="1">
      <alignment vertical="center"/>
    </xf>
    <xf numFmtId="0" fontId="13" fillId="2" borderId="8" xfId="0" applyFont="1" applyFill="1" applyBorder="1" applyAlignment="1" applyProtection="1">
      <alignment vertical="center"/>
    </xf>
    <xf numFmtId="0" fontId="13" fillId="2" borderId="12" xfId="0" applyFont="1" applyFill="1" applyBorder="1" applyAlignment="1" applyProtection="1">
      <alignment vertical="center"/>
    </xf>
    <xf numFmtId="0" fontId="10" fillId="8" borderId="1" xfId="0" applyFont="1" applyFill="1" applyBorder="1" applyAlignment="1" applyProtection="1">
      <alignment horizontal="center" vertical="center"/>
    </xf>
    <xf numFmtId="0" fontId="10" fillId="8" borderId="2" xfId="0" applyFont="1" applyFill="1" applyBorder="1" applyAlignment="1" applyProtection="1">
      <alignment horizontal="center" vertical="center"/>
    </xf>
    <xf numFmtId="0" fontId="10" fillId="8" borderId="3" xfId="0" applyFont="1" applyFill="1" applyBorder="1" applyAlignment="1" applyProtection="1">
      <alignment horizontal="center" vertical="center"/>
    </xf>
    <xf numFmtId="0" fontId="13" fillId="2" borderId="1" xfId="0" applyFont="1" applyFill="1" applyBorder="1" applyAlignment="1" applyProtection="1">
      <alignment horizontal="center" vertical="center" textRotation="255"/>
    </xf>
    <xf numFmtId="0" fontId="13" fillId="2" borderId="21" xfId="0" applyFont="1" applyFill="1" applyBorder="1" applyAlignment="1" applyProtection="1">
      <alignment horizontal="center" vertical="center" textRotation="255"/>
    </xf>
    <xf numFmtId="0" fontId="13" fillId="2" borderId="29" xfId="0" applyFont="1" applyFill="1" applyBorder="1" applyAlignment="1" applyProtection="1">
      <alignment horizontal="center" vertical="center"/>
    </xf>
    <xf numFmtId="0" fontId="13" fillId="2" borderId="30" xfId="0" applyFont="1" applyFill="1" applyBorder="1" applyAlignment="1" applyProtection="1">
      <alignment horizontal="center" vertical="center"/>
    </xf>
    <xf numFmtId="38" fontId="13" fillId="0" borderId="30" xfId="4" applyFont="1" applyFill="1" applyBorder="1" applyAlignment="1" applyProtection="1">
      <alignment vertical="center" shrinkToFit="1"/>
    </xf>
    <xf numFmtId="0" fontId="13" fillId="6" borderId="24" xfId="0" applyFont="1" applyFill="1" applyBorder="1" applyAlignment="1" applyProtection="1">
      <alignment horizontal="center" vertical="center"/>
    </xf>
    <xf numFmtId="0" fontId="13" fillId="6" borderId="31" xfId="0" applyFont="1" applyFill="1" applyBorder="1" applyAlignment="1" applyProtection="1">
      <alignment horizontal="center" vertical="center"/>
    </xf>
    <xf numFmtId="0" fontId="13" fillId="4" borderId="1" xfId="0" applyFont="1" applyFill="1" applyBorder="1" applyAlignment="1" applyProtection="1">
      <alignment vertical="center" shrinkToFit="1"/>
      <protection locked="0"/>
    </xf>
    <xf numFmtId="0" fontId="13" fillId="4" borderId="2" xfId="0" applyFont="1" applyFill="1" applyBorder="1" applyAlignment="1" applyProtection="1">
      <alignment vertical="center" shrinkToFit="1"/>
      <protection locked="0"/>
    </xf>
    <xf numFmtId="0" fontId="13" fillId="4" borderId="3" xfId="0" applyFont="1" applyFill="1" applyBorder="1" applyAlignment="1" applyProtection="1">
      <alignment vertical="center" shrinkToFit="1"/>
      <protection locked="0"/>
    </xf>
    <xf numFmtId="0" fontId="13" fillId="2" borderId="1" xfId="0" applyFont="1" applyFill="1" applyBorder="1" applyAlignment="1" applyProtection="1">
      <alignment vertical="center" wrapText="1" shrinkToFit="1"/>
    </xf>
    <xf numFmtId="0" fontId="13" fillId="2" borderId="2" xfId="0" applyFont="1" applyFill="1" applyBorder="1" applyAlignment="1" applyProtection="1">
      <alignment vertical="center" shrinkToFit="1"/>
    </xf>
    <xf numFmtId="0" fontId="13" fillId="2" borderId="3" xfId="0" applyFont="1" applyFill="1" applyBorder="1" applyAlignment="1" applyProtection="1">
      <alignment vertical="center" shrinkToFit="1"/>
    </xf>
    <xf numFmtId="0" fontId="10" fillId="3" borderId="2" xfId="0" applyFont="1" applyFill="1" applyBorder="1" applyAlignment="1" applyProtection="1">
      <alignment vertical="center" shrinkToFit="1"/>
      <protection locked="0"/>
    </xf>
    <xf numFmtId="0" fontId="10" fillId="2" borderId="1" xfId="0" applyFont="1" applyFill="1" applyBorder="1" applyAlignment="1" applyProtection="1">
      <alignment vertical="center" wrapText="1" shrinkToFit="1"/>
    </xf>
    <xf numFmtId="0" fontId="10" fillId="2" borderId="2" xfId="0" applyFont="1" applyFill="1" applyBorder="1" applyAlignment="1" applyProtection="1">
      <alignment vertical="center" shrinkToFit="1"/>
    </xf>
    <xf numFmtId="0" fontId="10" fillId="2" borderId="3" xfId="0" applyFont="1" applyFill="1" applyBorder="1" applyAlignment="1" applyProtection="1">
      <alignment vertical="center" shrinkToFit="1"/>
    </xf>
    <xf numFmtId="0" fontId="9" fillId="8" borderId="1" xfId="0" applyFont="1" applyFill="1" applyBorder="1" applyAlignment="1" applyProtection="1">
      <alignment horizontal="center" vertical="center"/>
    </xf>
    <xf numFmtId="0" fontId="9" fillId="8" borderId="2" xfId="0" applyFont="1" applyFill="1" applyBorder="1" applyAlignment="1" applyProtection="1">
      <alignment horizontal="center" vertical="center"/>
    </xf>
    <xf numFmtId="0" fontId="9" fillId="8" borderId="3" xfId="0" applyFont="1" applyFill="1" applyBorder="1" applyAlignment="1" applyProtection="1">
      <alignment horizontal="center" vertical="center"/>
    </xf>
    <xf numFmtId="49" fontId="7" fillId="3" borderId="11" xfId="0" applyNumberFormat="1" applyFont="1" applyFill="1" applyBorder="1" applyAlignment="1" applyProtection="1">
      <alignment horizontal="center" vertical="center" shrinkToFit="1"/>
      <protection locked="0"/>
    </xf>
    <xf numFmtId="49" fontId="7" fillId="3" borderId="8" xfId="0" applyNumberFormat="1" applyFont="1" applyFill="1" applyBorder="1" applyAlignment="1" applyProtection="1">
      <alignment horizontal="center" vertical="center" shrinkToFit="1"/>
      <protection locked="0"/>
    </xf>
    <xf numFmtId="49" fontId="7" fillId="3" borderId="12" xfId="0" applyNumberFormat="1" applyFont="1" applyFill="1" applyBorder="1" applyAlignment="1" applyProtection="1">
      <alignment horizontal="center" vertical="center" shrinkToFit="1"/>
      <protection locked="0"/>
    </xf>
    <xf numFmtId="0" fontId="10" fillId="3" borderId="1" xfId="0" applyFont="1" applyFill="1" applyBorder="1" applyAlignment="1" applyProtection="1">
      <alignment vertical="center" shrinkToFit="1"/>
      <protection locked="0"/>
    </xf>
    <xf numFmtId="0" fontId="10" fillId="3" borderId="3" xfId="0" applyFont="1" applyFill="1" applyBorder="1" applyAlignment="1" applyProtection="1">
      <alignment vertical="center" shrinkToFit="1"/>
      <protection locked="0"/>
    </xf>
    <xf numFmtId="0" fontId="13" fillId="2" borderId="4" xfId="0" applyFont="1" applyFill="1" applyBorder="1" applyAlignment="1" applyProtection="1">
      <alignment horizontal="center" vertical="center"/>
    </xf>
    <xf numFmtId="0" fontId="13" fillId="2" borderId="5" xfId="0" applyFont="1" applyFill="1" applyBorder="1" applyAlignment="1" applyProtection="1">
      <alignment horizontal="center" vertical="center"/>
    </xf>
    <xf numFmtId="0" fontId="13" fillId="2" borderId="6" xfId="0" applyFont="1" applyFill="1" applyBorder="1" applyAlignment="1" applyProtection="1">
      <alignment horizontal="center" vertical="center"/>
    </xf>
    <xf numFmtId="0" fontId="13" fillId="2" borderId="1" xfId="0" applyFont="1" applyFill="1" applyBorder="1" applyAlignment="1" applyProtection="1">
      <alignment horizontal="center" vertical="center" shrinkToFit="1"/>
    </xf>
    <xf numFmtId="0" fontId="13" fillId="2" borderId="2" xfId="0" applyFont="1" applyFill="1" applyBorder="1" applyAlignment="1" applyProtection="1">
      <alignment horizontal="center" vertical="center" shrinkToFit="1"/>
    </xf>
    <xf numFmtId="0" fontId="13" fillId="2" borderId="3" xfId="0" applyFont="1" applyFill="1" applyBorder="1" applyAlignment="1" applyProtection="1">
      <alignment horizontal="center" vertical="center" shrinkToFit="1"/>
    </xf>
    <xf numFmtId="0" fontId="13" fillId="4" borderId="11" xfId="0" applyFont="1" applyFill="1" applyBorder="1" applyAlignment="1" applyProtection="1">
      <alignment horizontal="center" vertical="center"/>
      <protection locked="0"/>
    </xf>
    <xf numFmtId="0" fontId="13" fillId="4" borderId="8" xfId="0" applyFont="1" applyFill="1" applyBorder="1" applyAlignment="1" applyProtection="1">
      <alignment horizontal="center" vertical="center"/>
      <protection locked="0"/>
    </xf>
    <xf numFmtId="0" fontId="13" fillId="4" borderId="12" xfId="0" applyFont="1" applyFill="1" applyBorder="1" applyAlignment="1" applyProtection="1">
      <alignment horizontal="center" vertical="center"/>
      <protection locked="0"/>
    </xf>
    <xf numFmtId="0" fontId="13" fillId="3" borderId="1" xfId="0" applyFont="1" applyFill="1" applyBorder="1" applyAlignment="1" applyProtection="1">
      <alignment horizontal="left" vertical="center"/>
      <protection locked="0"/>
    </xf>
    <xf numFmtId="0" fontId="13" fillId="3" borderId="2" xfId="0" applyFont="1" applyFill="1" applyBorder="1" applyAlignment="1" applyProtection="1">
      <alignment horizontal="left" vertical="center"/>
      <protection locked="0"/>
    </xf>
    <xf numFmtId="0" fontId="13" fillId="3" borderId="3" xfId="0" applyFont="1" applyFill="1" applyBorder="1" applyAlignment="1" applyProtection="1">
      <alignment horizontal="left" vertical="center"/>
      <protection locked="0"/>
    </xf>
    <xf numFmtId="49" fontId="13" fillId="3" borderId="11" xfId="0" applyNumberFormat="1" applyFont="1" applyFill="1" applyBorder="1" applyAlignment="1" applyProtection="1">
      <alignment vertical="center"/>
      <protection locked="0"/>
    </xf>
    <xf numFmtId="49" fontId="13" fillId="3" borderId="8" xfId="0" applyNumberFormat="1" applyFont="1" applyFill="1" applyBorder="1" applyAlignment="1" applyProtection="1">
      <alignment vertical="center"/>
      <protection locked="0"/>
    </xf>
    <xf numFmtId="49" fontId="13" fillId="3" borderId="12" xfId="0" applyNumberFormat="1" applyFont="1" applyFill="1" applyBorder="1" applyAlignment="1" applyProtection="1">
      <alignment vertical="center"/>
      <protection locked="0"/>
    </xf>
    <xf numFmtId="0" fontId="13" fillId="3" borderId="11" xfId="0" applyFont="1" applyFill="1" applyBorder="1" applyAlignment="1" applyProtection="1">
      <alignment vertical="center" shrinkToFit="1"/>
      <protection locked="0"/>
    </xf>
    <xf numFmtId="0" fontId="13" fillId="3" borderId="8" xfId="0" applyFont="1" applyFill="1" applyBorder="1" applyAlignment="1" applyProtection="1">
      <alignment vertical="center" shrinkToFit="1"/>
      <protection locked="0"/>
    </xf>
    <xf numFmtId="0" fontId="13" fillId="3" borderId="12" xfId="0" applyFont="1" applyFill="1" applyBorder="1" applyAlignment="1" applyProtection="1">
      <alignment vertical="center" shrinkToFit="1"/>
      <protection locked="0"/>
    </xf>
    <xf numFmtId="0" fontId="13" fillId="2" borderId="1" xfId="0" applyFont="1" applyFill="1" applyBorder="1" applyAlignment="1">
      <alignment horizontal="center" vertical="center" wrapText="1"/>
    </xf>
    <xf numFmtId="0" fontId="13" fillId="2" borderId="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13" fillId="2" borderId="16" xfId="0" applyFont="1" applyFill="1" applyBorder="1" applyAlignment="1">
      <alignment horizontal="center" vertical="center"/>
    </xf>
    <xf numFmtId="0" fontId="13" fillId="2" borderId="17"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21" xfId="0" applyFont="1" applyFill="1" applyBorder="1" applyAlignment="1">
      <alignment horizontal="center" vertical="center" wrapText="1"/>
    </xf>
    <xf numFmtId="0" fontId="13" fillId="2" borderId="21" xfId="0" applyFont="1" applyFill="1" applyBorder="1" applyAlignment="1">
      <alignment horizontal="center" vertical="center"/>
    </xf>
  </cellXfs>
  <cellStyles count="7">
    <cellStyle name="パーセント 2" xfId="2"/>
    <cellStyle name="桁区切り" xfId="4" builtinId="6"/>
    <cellStyle name="桁区切り 2" xfId="1"/>
    <cellStyle name="桁区切り 3" xfId="6"/>
    <cellStyle name="標準" xfId="0" builtinId="0"/>
    <cellStyle name="標準 2" xfId="3"/>
    <cellStyle name="標準 3" xfId="5"/>
  </cellStyles>
  <dxfs count="0"/>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190500</xdr:colOff>
          <xdr:row>10</xdr:row>
          <xdr:rowOff>0</xdr:rowOff>
        </xdr:from>
        <xdr:to>
          <xdr:col>9</xdr:col>
          <xdr:colOff>38100</xdr:colOff>
          <xdr:row>11</xdr:row>
          <xdr:rowOff>28575</xdr:rowOff>
        </xdr:to>
        <xdr:sp macro="" textlink="">
          <xdr:nvSpPr>
            <xdr:cNvPr id="39937" name="Check Box 1" hidden="1">
              <a:extLst>
                <a:ext uri="{63B3BB69-23CF-44E3-9099-C40C66FF867C}">
                  <a14:compatExt spid="_x0000_s399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0</xdr:rowOff>
        </xdr:from>
        <xdr:to>
          <xdr:col>25</xdr:col>
          <xdr:colOff>47625</xdr:colOff>
          <xdr:row>11</xdr:row>
          <xdr:rowOff>28575</xdr:rowOff>
        </xdr:to>
        <xdr:sp macro="" textlink="">
          <xdr:nvSpPr>
            <xdr:cNvPr id="39938" name="Check Box 2" hidden="1">
              <a:extLst>
                <a:ext uri="{63B3BB69-23CF-44E3-9099-C40C66FF867C}">
                  <a14:compatExt spid="_x0000_s399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190500</xdr:colOff>
          <xdr:row>10</xdr:row>
          <xdr:rowOff>228600</xdr:rowOff>
        </xdr:from>
        <xdr:to>
          <xdr:col>9</xdr:col>
          <xdr:colOff>38100</xdr:colOff>
          <xdr:row>12</xdr:row>
          <xdr:rowOff>28575</xdr:rowOff>
        </xdr:to>
        <xdr:sp macro="" textlink="">
          <xdr:nvSpPr>
            <xdr:cNvPr id="39939" name="Check Box 3" hidden="1">
              <a:extLst>
                <a:ext uri="{63B3BB69-23CF-44E3-9099-C40C66FF867C}">
                  <a14:compatExt spid="_x0000_s399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152400</xdr:colOff>
          <xdr:row>10</xdr:row>
          <xdr:rowOff>228600</xdr:rowOff>
        </xdr:from>
        <xdr:to>
          <xdr:col>25</xdr:col>
          <xdr:colOff>47625</xdr:colOff>
          <xdr:row>12</xdr:row>
          <xdr:rowOff>19050</xdr:rowOff>
        </xdr:to>
        <xdr:sp macro="" textlink="">
          <xdr:nvSpPr>
            <xdr:cNvPr id="39940" name="Check Box 4" hidden="1">
              <a:extLst>
                <a:ext uri="{63B3BB69-23CF-44E3-9099-C40C66FF867C}">
                  <a14:compatExt spid="_x0000_s399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omments" Target="../comments2.xml"/><Relationship Id="rId3" Type="http://schemas.openxmlformats.org/officeDocument/2006/relationships/vmlDrawing" Target="../drawings/vmlDrawing2.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4.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14"/>
  <sheetViews>
    <sheetView view="pageBreakPreview" topLeftCell="A7" zoomScaleNormal="100" zoomScaleSheetLayoutView="100" workbookViewId="0">
      <selection activeCell="D9" sqref="D9"/>
    </sheetView>
  </sheetViews>
  <sheetFormatPr defaultRowHeight="13.5"/>
  <cols>
    <col min="1" max="1" width="5.5" style="23" bestFit="1" customWidth="1"/>
    <col min="2" max="4" width="37.5" style="21" customWidth="1"/>
    <col min="5" max="5" width="4.25" style="23" customWidth="1"/>
    <col min="6" max="16384" width="9" style="23"/>
  </cols>
  <sheetData>
    <row r="1" spans="1:4">
      <c r="D1" s="46"/>
    </row>
    <row r="2" spans="1:4" ht="17.25">
      <c r="A2" s="198" t="s">
        <v>163</v>
      </c>
      <c r="B2" s="198"/>
      <c r="C2" s="198"/>
      <c r="D2" s="198"/>
    </row>
    <row r="3" spans="1:4" ht="14.25">
      <c r="B3" s="22"/>
      <c r="C3" s="22"/>
    </row>
    <row r="4" spans="1:4" ht="14.25">
      <c r="A4" s="32" t="s">
        <v>114</v>
      </c>
      <c r="B4" s="33" t="s">
        <v>124</v>
      </c>
      <c r="C4" s="34" t="s">
        <v>115</v>
      </c>
      <c r="D4" s="34" t="s">
        <v>116</v>
      </c>
    </row>
    <row r="5" spans="1:4" ht="28.5">
      <c r="A5" s="24">
        <v>1</v>
      </c>
      <c r="B5" s="25" t="s">
        <v>326</v>
      </c>
      <c r="C5" s="26"/>
      <c r="D5" s="26"/>
    </row>
    <row r="6" spans="1:4" ht="57">
      <c r="A6" s="24">
        <f>A5+1</f>
        <v>2</v>
      </c>
      <c r="B6" s="25"/>
      <c r="C6" s="26" t="s">
        <v>318</v>
      </c>
      <c r="D6" s="26"/>
    </row>
    <row r="7" spans="1:4" ht="249.75">
      <c r="A7" s="24">
        <f t="shared" ref="A7:A11" si="0">A6+1</f>
        <v>3</v>
      </c>
      <c r="B7" s="25"/>
      <c r="C7" s="26"/>
      <c r="D7" s="26" t="s">
        <v>327</v>
      </c>
    </row>
    <row r="8" spans="1:4" ht="51.75" customHeight="1">
      <c r="A8" s="24">
        <f t="shared" si="0"/>
        <v>4</v>
      </c>
      <c r="B8" s="25"/>
      <c r="C8" s="26" t="s">
        <v>125</v>
      </c>
      <c r="D8" s="26"/>
    </row>
    <row r="9" spans="1:4" ht="143.25">
      <c r="A9" s="24">
        <f t="shared" si="0"/>
        <v>5</v>
      </c>
      <c r="B9" s="25"/>
      <c r="C9" s="26" t="s">
        <v>319</v>
      </c>
      <c r="D9" s="35"/>
    </row>
    <row r="10" spans="1:4" ht="78.75">
      <c r="A10" s="24">
        <f t="shared" si="0"/>
        <v>6</v>
      </c>
      <c r="B10" s="27"/>
      <c r="C10" s="28" t="s">
        <v>320</v>
      </c>
      <c r="D10" s="29"/>
    </row>
    <row r="11" spans="1:4" ht="42.75">
      <c r="A11" s="24">
        <f t="shared" si="0"/>
        <v>7</v>
      </c>
      <c r="B11" s="25"/>
      <c r="C11" s="57" t="s">
        <v>328</v>
      </c>
      <c r="D11" s="26"/>
    </row>
    <row r="12" spans="1:4" ht="99.75">
      <c r="A12" s="24">
        <v>8</v>
      </c>
      <c r="B12" s="25"/>
      <c r="C12" s="197" t="s">
        <v>329</v>
      </c>
      <c r="D12" s="26"/>
    </row>
    <row r="13" spans="1:4" ht="14.25">
      <c r="A13" s="24">
        <v>9</v>
      </c>
      <c r="B13" s="25" t="s">
        <v>330</v>
      </c>
      <c r="C13" s="26"/>
      <c r="D13" s="26"/>
    </row>
    <row r="14" spans="1:4" ht="99.75">
      <c r="A14" s="24">
        <v>10</v>
      </c>
      <c r="B14" s="25"/>
      <c r="C14" s="57" t="s">
        <v>331</v>
      </c>
      <c r="D14" s="26"/>
    </row>
  </sheetData>
  <mergeCells count="1">
    <mergeCell ref="A2:D2"/>
  </mergeCells>
  <phoneticPr fontId="5"/>
  <printOptions horizontalCentered="1"/>
  <pageMargins left="0.70866141732283472" right="0.70866141732283472" top="0.74803149606299213" bottom="0.35433070866141736" header="0.31496062992125984" footer="0.31496062992125984"/>
  <pageSetup paperSize="9" scale="74" fitToHeight="0"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J61"/>
  <sheetViews>
    <sheetView tabSelected="1" view="pageBreakPreview" zoomScaleNormal="91" zoomScaleSheetLayoutView="100" workbookViewId="0">
      <selection activeCell="AD3" sqref="AD3:AE3"/>
    </sheetView>
  </sheetViews>
  <sheetFormatPr defaultColWidth="2.25" defaultRowHeight="12"/>
  <cols>
    <col min="1" max="1" width="2.625" style="175" customWidth="1"/>
    <col min="2" max="2" width="2.25" style="175"/>
    <col min="3" max="3" width="2.75" style="175" bestFit="1" customWidth="1"/>
    <col min="4" max="16384" width="2.25" style="175"/>
  </cols>
  <sheetData>
    <row r="1" spans="1:41" s="150" customFormat="1" ht="13.5">
      <c r="A1" s="148"/>
      <c r="B1" s="148"/>
      <c r="C1" s="148"/>
      <c r="D1" s="148"/>
      <c r="E1" s="148"/>
      <c r="F1" s="148"/>
      <c r="G1" s="148"/>
      <c r="H1" s="148"/>
      <c r="I1" s="148"/>
      <c r="J1" s="148"/>
      <c r="K1" s="148"/>
      <c r="L1" s="148"/>
      <c r="M1" s="148"/>
      <c r="N1" s="148"/>
      <c r="O1" s="148"/>
      <c r="P1" s="148"/>
      <c r="Q1" s="148"/>
      <c r="R1" s="148"/>
      <c r="S1" s="148"/>
      <c r="T1" s="148"/>
      <c r="U1" s="148"/>
      <c r="V1" s="148"/>
      <c r="W1" s="148"/>
      <c r="X1" s="148"/>
      <c r="Y1" s="148"/>
      <c r="Z1" s="148"/>
      <c r="AA1" s="148"/>
      <c r="AB1" s="148"/>
      <c r="AC1" s="148"/>
      <c r="AD1" s="148"/>
      <c r="AE1" s="148"/>
      <c r="AF1" s="148"/>
      <c r="AG1" s="148"/>
      <c r="AH1" s="148"/>
      <c r="AI1" s="148"/>
      <c r="AJ1" s="148"/>
      <c r="AK1" s="148"/>
      <c r="AL1" s="148"/>
      <c r="AM1" s="149" t="s">
        <v>223</v>
      </c>
    </row>
    <row r="2" spans="1:41" s="150" customFormat="1" ht="13.5">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c r="AG2" s="151"/>
      <c r="AH2" s="151"/>
      <c r="AI2" s="151"/>
      <c r="AJ2" s="151"/>
      <c r="AK2" s="151"/>
      <c r="AL2" s="151"/>
      <c r="AM2" s="151"/>
    </row>
    <row r="3" spans="1:41" s="150" customFormat="1" ht="13.5">
      <c r="A3" s="148"/>
      <c r="B3" s="152"/>
      <c r="C3" s="153"/>
      <c r="D3" s="153"/>
      <c r="E3" s="148"/>
      <c r="F3" s="148"/>
      <c r="G3" s="148"/>
      <c r="H3" s="148"/>
      <c r="I3" s="148"/>
      <c r="J3" s="148"/>
      <c r="K3" s="148"/>
      <c r="L3" s="148"/>
      <c r="M3" s="148"/>
      <c r="N3" s="148"/>
      <c r="O3" s="148"/>
      <c r="P3" s="148"/>
      <c r="Q3" s="148"/>
      <c r="R3" s="148"/>
      <c r="S3" s="148"/>
      <c r="T3" s="148"/>
      <c r="U3" s="148"/>
      <c r="V3" s="148"/>
      <c r="W3" s="148"/>
      <c r="X3" s="148"/>
      <c r="Y3" s="148"/>
      <c r="Z3" s="148"/>
      <c r="AA3" s="148"/>
      <c r="AB3" s="203" t="s">
        <v>225</v>
      </c>
      <c r="AC3" s="203"/>
      <c r="AD3" s="199"/>
      <c r="AE3" s="199"/>
      <c r="AF3" s="151" t="s">
        <v>2</v>
      </c>
      <c r="AG3" s="199"/>
      <c r="AH3" s="199"/>
      <c r="AI3" s="151" t="s">
        <v>1</v>
      </c>
      <c r="AJ3" s="199"/>
      <c r="AK3" s="199"/>
      <c r="AL3" s="151" t="s">
        <v>0</v>
      </c>
      <c r="AM3" s="151"/>
    </row>
    <row r="4" spans="1:41" s="150" customFormat="1" ht="13.5">
      <c r="A4" s="148"/>
      <c r="B4" s="152"/>
      <c r="C4" s="153"/>
      <c r="D4" s="153"/>
      <c r="E4" s="148"/>
      <c r="F4" s="148"/>
      <c r="G4" s="148"/>
      <c r="H4" s="148"/>
      <c r="I4" s="148"/>
      <c r="J4" s="148"/>
      <c r="K4" s="148"/>
      <c r="L4" s="148"/>
      <c r="M4" s="148"/>
      <c r="N4" s="148"/>
      <c r="O4" s="148"/>
      <c r="P4" s="148"/>
      <c r="Q4" s="148"/>
      <c r="R4" s="148"/>
      <c r="S4" s="148"/>
      <c r="T4" s="148"/>
      <c r="U4" s="148"/>
      <c r="V4" s="148"/>
      <c r="W4" s="148"/>
      <c r="X4" s="148"/>
      <c r="Y4" s="148"/>
      <c r="Z4" s="148"/>
      <c r="AA4" s="148"/>
      <c r="AB4" s="148"/>
      <c r="AC4" s="148"/>
      <c r="AD4" s="148"/>
      <c r="AE4" s="148"/>
      <c r="AF4" s="148"/>
      <c r="AG4" s="148"/>
      <c r="AH4" s="148"/>
      <c r="AI4" s="148"/>
      <c r="AJ4" s="148"/>
      <c r="AK4" s="148"/>
      <c r="AL4" s="148"/>
      <c r="AM4" s="148"/>
    </row>
    <row r="5" spans="1:41" s="150" customFormat="1" ht="13.5">
      <c r="A5" s="200" t="s">
        <v>162</v>
      </c>
      <c r="B5" s="200"/>
      <c r="C5" s="200"/>
      <c r="D5" s="200"/>
      <c r="E5" s="200"/>
      <c r="F5" s="200"/>
      <c r="G5" s="201" t="s">
        <v>332</v>
      </c>
      <c r="H5" s="201"/>
      <c r="I5" s="201"/>
      <c r="J5" s="201"/>
      <c r="K5" s="201"/>
      <c r="L5" s="201"/>
      <c r="M5" s="201"/>
      <c r="N5" s="148"/>
      <c r="O5" s="148" t="s">
        <v>224</v>
      </c>
      <c r="P5" s="148"/>
      <c r="Q5" s="148"/>
      <c r="R5" s="148"/>
      <c r="S5" s="148"/>
      <c r="T5" s="148"/>
      <c r="U5" s="148"/>
      <c r="V5" s="148"/>
      <c r="W5" s="148"/>
      <c r="X5" s="148"/>
      <c r="Y5" s="148"/>
      <c r="Z5" s="148"/>
      <c r="AA5" s="148"/>
      <c r="AB5" s="148"/>
      <c r="AC5" s="148"/>
      <c r="AD5" s="148"/>
      <c r="AE5" s="148"/>
      <c r="AF5" s="148"/>
      <c r="AG5" s="148"/>
      <c r="AH5" s="148"/>
      <c r="AI5" s="148"/>
      <c r="AJ5" s="148"/>
      <c r="AK5" s="148"/>
      <c r="AL5" s="148"/>
      <c r="AM5" s="148"/>
    </row>
    <row r="6" spans="1:41" s="150" customFormat="1" ht="13.5">
      <c r="A6" s="149"/>
      <c r="B6" s="149"/>
      <c r="C6" s="149"/>
      <c r="D6" s="149"/>
      <c r="E6" s="149"/>
      <c r="F6" s="149"/>
      <c r="G6" s="149"/>
      <c r="H6" s="148"/>
      <c r="I6" s="148"/>
      <c r="J6" s="148"/>
      <c r="K6" s="148"/>
      <c r="L6" s="148"/>
      <c r="M6" s="148"/>
      <c r="N6" s="148"/>
      <c r="O6" s="148"/>
      <c r="P6" s="148"/>
      <c r="Q6" s="148"/>
      <c r="R6" s="148"/>
      <c r="S6" s="148"/>
      <c r="T6" s="148"/>
      <c r="U6" s="148"/>
      <c r="V6" s="148"/>
      <c r="W6" s="148"/>
      <c r="X6" s="148"/>
      <c r="Y6" s="148"/>
      <c r="Z6" s="148"/>
      <c r="AA6" s="148"/>
      <c r="AB6" s="148"/>
      <c r="AC6" s="148"/>
      <c r="AD6" s="148"/>
      <c r="AE6" s="148"/>
      <c r="AF6" s="148"/>
      <c r="AG6" s="148"/>
      <c r="AH6" s="148"/>
      <c r="AI6" s="148"/>
      <c r="AJ6" s="148"/>
      <c r="AK6" s="148"/>
      <c r="AL6" s="148"/>
      <c r="AM6" s="148"/>
    </row>
    <row r="7" spans="1:41" s="150" customFormat="1" ht="13.5">
      <c r="A7" s="149"/>
      <c r="B7" s="149"/>
      <c r="C7" s="149"/>
      <c r="D7" s="149"/>
      <c r="E7" s="149"/>
      <c r="F7" s="149"/>
      <c r="G7" s="149"/>
      <c r="H7" s="148"/>
      <c r="I7" s="148"/>
      <c r="J7" s="148"/>
      <c r="K7" s="148"/>
      <c r="L7" s="148"/>
      <c r="M7" s="148"/>
      <c r="N7" s="148"/>
      <c r="O7" s="148"/>
      <c r="P7" s="148"/>
      <c r="Q7" s="148"/>
      <c r="R7" s="148"/>
      <c r="S7" s="148"/>
      <c r="T7" s="148"/>
      <c r="U7" s="148"/>
      <c r="V7" s="148"/>
      <c r="W7" s="202" t="s">
        <v>112</v>
      </c>
      <c r="X7" s="202"/>
      <c r="Y7" s="202"/>
      <c r="Z7" s="202"/>
      <c r="AA7" s="202"/>
      <c r="AB7" s="202"/>
      <c r="AC7" s="202"/>
      <c r="AD7" s="202"/>
      <c r="AE7" s="202"/>
      <c r="AF7" s="202"/>
      <c r="AG7" s="202"/>
      <c r="AH7" s="202"/>
      <c r="AI7" s="202"/>
      <c r="AJ7" s="202"/>
      <c r="AK7" s="202"/>
      <c r="AL7" s="149"/>
      <c r="AM7" s="148"/>
    </row>
    <row r="8" spans="1:41" s="150" customFormat="1" ht="13.5">
      <c r="A8" s="149"/>
      <c r="B8" s="149"/>
      <c r="C8" s="149"/>
      <c r="D8" s="149"/>
      <c r="E8" s="149"/>
      <c r="F8" s="149"/>
      <c r="G8" s="149"/>
      <c r="H8" s="148"/>
      <c r="I8" s="148"/>
      <c r="J8" s="148"/>
      <c r="K8" s="148"/>
      <c r="L8" s="148"/>
      <c r="M8" s="148"/>
      <c r="N8" s="148"/>
      <c r="O8" s="148"/>
      <c r="P8" s="148"/>
      <c r="Q8" s="148"/>
      <c r="R8" s="148"/>
      <c r="S8" s="148"/>
      <c r="T8" s="148"/>
      <c r="U8" s="148"/>
      <c r="V8" s="148"/>
      <c r="W8" s="202" t="s">
        <v>113</v>
      </c>
      <c r="X8" s="202"/>
      <c r="Y8" s="202"/>
      <c r="Z8" s="202"/>
      <c r="AA8" s="202"/>
      <c r="AB8" s="202"/>
      <c r="AC8" s="202"/>
      <c r="AD8" s="202"/>
      <c r="AE8" s="202"/>
      <c r="AF8" s="202"/>
      <c r="AG8" s="202"/>
      <c r="AH8" s="202"/>
      <c r="AI8" s="202"/>
      <c r="AJ8" s="202"/>
      <c r="AK8" s="202"/>
      <c r="AL8" s="149"/>
      <c r="AM8" s="148"/>
    </row>
    <row r="9" spans="1:41" s="150" customFormat="1" ht="13.5">
      <c r="A9" s="149"/>
      <c r="B9" s="149"/>
      <c r="C9" s="149"/>
      <c r="D9" s="149"/>
      <c r="E9" s="149"/>
      <c r="F9" s="149"/>
      <c r="G9" s="149"/>
      <c r="H9" s="148"/>
      <c r="I9" s="148"/>
      <c r="J9" s="148"/>
      <c r="K9" s="148"/>
      <c r="L9" s="148"/>
      <c r="M9" s="148"/>
      <c r="N9" s="148"/>
      <c r="O9" s="148"/>
      <c r="P9" s="148"/>
      <c r="Q9" s="148"/>
      <c r="R9" s="148"/>
      <c r="S9" s="148"/>
      <c r="T9" s="148"/>
      <c r="U9" s="148"/>
      <c r="V9" s="148"/>
      <c r="W9" s="202"/>
      <c r="X9" s="202"/>
      <c r="Y9" s="202"/>
      <c r="Z9" s="202"/>
      <c r="AA9" s="202"/>
      <c r="AB9" s="202"/>
      <c r="AC9" s="202"/>
      <c r="AD9" s="202"/>
      <c r="AE9" s="202"/>
      <c r="AF9" s="202"/>
      <c r="AG9" s="202"/>
      <c r="AH9" s="202"/>
      <c r="AI9" s="202"/>
      <c r="AJ9" s="202"/>
      <c r="AK9" s="202"/>
      <c r="AL9" s="149"/>
      <c r="AM9" s="148"/>
    </row>
    <row r="10" spans="1:41" s="150" customFormat="1" ht="13.5">
      <c r="A10" s="149"/>
      <c r="B10" s="149"/>
      <c r="C10" s="149"/>
      <c r="D10" s="149"/>
      <c r="E10" s="149"/>
      <c r="F10" s="149"/>
      <c r="G10" s="149"/>
      <c r="H10" s="148"/>
      <c r="I10" s="148"/>
      <c r="J10" s="148"/>
      <c r="K10" s="148"/>
      <c r="L10" s="148"/>
      <c r="M10" s="148"/>
      <c r="N10" s="148"/>
      <c r="O10" s="148"/>
      <c r="P10" s="148"/>
      <c r="Q10" s="148"/>
      <c r="R10" s="148"/>
      <c r="S10" s="148"/>
      <c r="T10" s="148"/>
      <c r="U10" s="148"/>
      <c r="V10" s="148"/>
      <c r="W10" s="148"/>
      <c r="X10" s="148"/>
      <c r="Y10" s="148"/>
      <c r="Z10" s="148"/>
      <c r="AA10" s="148"/>
      <c r="AB10" s="148"/>
      <c r="AC10" s="148"/>
      <c r="AD10" s="148"/>
      <c r="AE10" s="148"/>
      <c r="AF10" s="148"/>
      <c r="AG10" s="148"/>
      <c r="AH10" s="148"/>
      <c r="AI10" s="148"/>
      <c r="AJ10" s="148"/>
      <c r="AK10" s="148"/>
      <c r="AL10" s="148"/>
      <c r="AM10" s="148"/>
    </row>
    <row r="11" spans="1:41" s="150" customFormat="1" ht="13.5">
      <c r="A11" s="210" t="s">
        <v>250</v>
      </c>
      <c r="B11" s="210"/>
      <c r="C11" s="210"/>
      <c r="D11" s="210"/>
      <c r="E11" s="210"/>
      <c r="F11" s="210"/>
      <c r="G11" s="210"/>
      <c r="H11" s="210"/>
      <c r="I11" s="210"/>
      <c r="J11" s="210"/>
      <c r="K11" s="210"/>
      <c r="L11" s="210"/>
      <c r="M11" s="210"/>
      <c r="N11" s="210"/>
      <c r="O11" s="210"/>
      <c r="P11" s="210"/>
      <c r="Q11" s="210"/>
      <c r="R11" s="210"/>
      <c r="S11" s="210"/>
      <c r="T11" s="210"/>
      <c r="U11" s="210"/>
      <c r="V11" s="210"/>
      <c r="W11" s="210"/>
      <c r="X11" s="210"/>
      <c r="Y11" s="210"/>
      <c r="Z11" s="210"/>
      <c r="AA11" s="210"/>
      <c r="AB11" s="210"/>
      <c r="AC11" s="210"/>
      <c r="AD11" s="210"/>
      <c r="AE11" s="210"/>
      <c r="AF11" s="210"/>
      <c r="AG11" s="210"/>
      <c r="AH11" s="210"/>
      <c r="AI11" s="210"/>
      <c r="AJ11" s="210"/>
      <c r="AK11" s="210"/>
      <c r="AL11" s="210"/>
      <c r="AM11" s="210"/>
    </row>
    <row r="12" spans="1:41" s="150" customFormat="1" ht="13.5">
      <c r="A12" s="148"/>
      <c r="B12" s="152"/>
      <c r="C12" s="153"/>
      <c r="D12" s="153"/>
      <c r="E12" s="148"/>
      <c r="F12" s="148"/>
      <c r="G12" s="148"/>
      <c r="H12" s="148"/>
      <c r="I12" s="148"/>
      <c r="J12" s="148"/>
      <c r="K12" s="148"/>
      <c r="L12" s="148"/>
      <c r="M12" s="148"/>
      <c r="N12" s="148"/>
      <c r="O12" s="148"/>
      <c r="P12" s="148"/>
      <c r="Q12" s="148"/>
      <c r="R12" s="148"/>
      <c r="S12" s="148"/>
      <c r="T12" s="148"/>
      <c r="U12" s="148"/>
      <c r="V12" s="148"/>
      <c r="W12" s="148"/>
      <c r="X12" s="148"/>
      <c r="Y12" s="148"/>
      <c r="Z12" s="148"/>
      <c r="AA12" s="148"/>
      <c r="AB12" s="148"/>
      <c r="AC12" s="148"/>
      <c r="AD12" s="148"/>
      <c r="AE12" s="148"/>
      <c r="AF12" s="148"/>
      <c r="AG12" s="148"/>
      <c r="AH12" s="148"/>
      <c r="AI12" s="148"/>
      <c r="AJ12" s="148"/>
      <c r="AK12" s="148"/>
      <c r="AL12" s="148"/>
      <c r="AM12" s="148"/>
    </row>
    <row r="13" spans="1:41" s="150" customFormat="1" ht="13.5">
      <c r="A13" s="148"/>
      <c r="B13" s="211" t="s">
        <v>225</v>
      </c>
      <c r="C13" s="211"/>
      <c r="D13" s="212"/>
      <c r="E13" s="212"/>
      <c r="F13" s="213" t="s">
        <v>2</v>
      </c>
      <c r="G13" s="213"/>
      <c r="H13" s="212"/>
      <c r="I13" s="212"/>
      <c r="J13" s="213" t="s">
        <v>226</v>
      </c>
      <c r="K13" s="213"/>
      <c r="L13" s="212"/>
      <c r="M13" s="212"/>
      <c r="N13" s="214" t="s">
        <v>227</v>
      </c>
      <c r="O13" s="214"/>
      <c r="P13" s="214"/>
      <c r="Q13" s="214"/>
      <c r="R13" s="214"/>
      <c r="S13" s="214"/>
      <c r="T13" s="214"/>
      <c r="U13" s="214"/>
      <c r="V13" s="214"/>
      <c r="W13" s="214"/>
      <c r="X13" s="214"/>
      <c r="Y13" s="214"/>
      <c r="Z13" s="214"/>
      <c r="AA13" s="214"/>
      <c r="AB13" s="214"/>
      <c r="AC13" s="214"/>
      <c r="AD13" s="214"/>
      <c r="AE13" s="214"/>
      <c r="AF13" s="214"/>
      <c r="AG13" s="214"/>
      <c r="AH13" s="214"/>
      <c r="AI13" s="214"/>
      <c r="AJ13" s="214"/>
      <c r="AK13" s="214"/>
      <c r="AL13" s="214"/>
      <c r="AM13" s="214"/>
    </row>
    <row r="14" spans="1:41" s="150" customFormat="1" ht="13.5">
      <c r="A14" s="204" t="s">
        <v>251</v>
      </c>
      <c r="B14" s="204"/>
      <c r="C14" s="204"/>
      <c r="D14" s="204"/>
      <c r="E14" s="204"/>
      <c r="F14" s="204"/>
      <c r="G14" s="204"/>
      <c r="H14" s="204"/>
      <c r="I14" s="204"/>
      <c r="J14" s="204"/>
      <c r="K14" s="204"/>
      <c r="L14" s="204"/>
      <c r="M14" s="204"/>
      <c r="N14" s="204"/>
      <c r="O14" s="204"/>
      <c r="P14" s="204"/>
      <c r="Q14" s="204"/>
      <c r="R14" s="204"/>
      <c r="S14" s="204"/>
      <c r="T14" s="204"/>
      <c r="U14" s="204"/>
      <c r="V14" s="204"/>
      <c r="W14" s="204"/>
      <c r="X14" s="204"/>
      <c r="Y14" s="204"/>
      <c r="Z14" s="204"/>
      <c r="AA14" s="204"/>
      <c r="AB14" s="204"/>
      <c r="AC14" s="204"/>
      <c r="AD14" s="204"/>
      <c r="AE14" s="204"/>
      <c r="AF14" s="204"/>
      <c r="AG14" s="204"/>
      <c r="AH14" s="204"/>
      <c r="AI14" s="204"/>
      <c r="AJ14" s="204"/>
      <c r="AK14" s="204"/>
      <c r="AL14" s="204"/>
      <c r="AM14" s="204"/>
    </row>
    <row r="15" spans="1:41" s="150" customFormat="1" ht="13.5">
      <c r="A15" s="205" t="s">
        <v>228</v>
      </c>
      <c r="B15" s="205"/>
      <c r="C15" s="205"/>
      <c r="D15" s="205"/>
      <c r="E15" s="205"/>
      <c r="F15" s="205"/>
      <c r="G15" s="205"/>
      <c r="H15" s="205"/>
      <c r="I15" s="205"/>
      <c r="J15" s="205"/>
      <c r="K15" s="205"/>
      <c r="L15" s="205"/>
      <c r="M15" s="205"/>
      <c r="N15" s="205"/>
      <c r="O15" s="205"/>
      <c r="P15" s="205"/>
      <c r="Q15" s="205"/>
      <c r="R15" s="205"/>
      <c r="S15" s="205"/>
      <c r="T15" s="205"/>
      <c r="U15" s="205"/>
      <c r="V15" s="205"/>
      <c r="W15" s="205"/>
      <c r="X15" s="205"/>
      <c r="Y15" s="205"/>
      <c r="Z15" s="205"/>
      <c r="AA15" s="205"/>
      <c r="AB15" s="205"/>
      <c r="AC15" s="205"/>
      <c r="AD15" s="205"/>
      <c r="AE15" s="205"/>
      <c r="AF15" s="205"/>
      <c r="AG15" s="205"/>
      <c r="AH15" s="205"/>
      <c r="AI15" s="205"/>
      <c r="AJ15" s="205"/>
      <c r="AK15" s="205"/>
      <c r="AL15" s="205"/>
      <c r="AM15" s="205"/>
    </row>
    <row r="16" spans="1:41" s="150" customFormat="1" ht="13.5">
      <c r="A16" s="206" t="s">
        <v>229</v>
      </c>
      <c r="B16" s="206"/>
      <c r="C16" s="206"/>
      <c r="D16" s="206"/>
      <c r="E16" s="206"/>
      <c r="F16" s="206"/>
      <c r="G16" s="206"/>
      <c r="H16" s="206"/>
      <c r="I16" s="206"/>
      <c r="J16" s="206"/>
      <c r="K16" s="206"/>
      <c r="L16" s="206"/>
      <c r="M16" s="206"/>
      <c r="N16" s="206"/>
      <c r="O16" s="206"/>
      <c r="P16" s="206"/>
      <c r="Q16" s="206"/>
      <c r="R16" s="206"/>
      <c r="S16" s="206"/>
      <c r="T16" s="206"/>
      <c r="U16" s="206"/>
      <c r="V16" s="206"/>
      <c r="W16" s="206"/>
      <c r="X16" s="206"/>
      <c r="Y16" s="206"/>
      <c r="Z16" s="206"/>
      <c r="AA16" s="206"/>
      <c r="AB16" s="206"/>
      <c r="AC16" s="206"/>
      <c r="AD16" s="206"/>
      <c r="AE16" s="206"/>
      <c r="AF16" s="206"/>
      <c r="AG16" s="206"/>
      <c r="AH16" s="206"/>
      <c r="AI16" s="206"/>
      <c r="AJ16" s="206"/>
      <c r="AK16" s="206"/>
      <c r="AL16" s="206"/>
      <c r="AM16" s="206"/>
    </row>
    <row r="17" spans="1:62" s="150" customFormat="1" ht="13.5">
      <c r="A17" s="148"/>
      <c r="B17" s="207" t="s">
        <v>308</v>
      </c>
      <c r="C17" s="207"/>
      <c r="D17" s="207"/>
      <c r="E17" s="207"/>
      <c r="F17" s="207"/>
      <c r="G17" s="207"/>
      <c r="H17" s="207"/>
      <c r="I17" s="207"/>
      <c r="J17" s="207"/>
      <c r="K17" s="208">
        <f ca="1">SUM(実績額一覧!N5:N105)</f>
        <v>0</v>
      </c>
      <c r="L17" s="208"/>
      <c r="M17" s="208"/>
      <c r="N17" s="208"/>
      <c r="O17" s="208"/>
      <c r="P17" s="208"/>
      <c r="Q17" s="208"/>
      <c r="R17" s="208"/>
      <c r="S17" s="154" t="s">
        <v>11</v>
      </c>
      <c r="T17" s="154"/>
      <c r="U17" s="148"/>
      <c r="V17" s="148"/>
      <c r="W17" s="148"/>
      <c r="X17" s="148"/>
      <c r="Y17" s="148"/>
      <c r="Z17" s="148"/>
      <c r="AA17" s="148"/>
      <c r="AB17" s="148"/>
      <c r="AC17" s="148"/>
      <c r="AD17" s="148"/>
      <c r="AE17" s="148"/>
      <c r="AF17" s="148"/>
      <c r="AG17" s="148"/>
      <c r="AH17" s="148"/>
      <c r="AI17" s="148"/>
      <c r="AJ17" s="148"/>
      <c r="AK17" s="148"/>
      <c r="AL17" s="148"/>
      <c r="AM17" s="148"/>
    </row>
    <row r="18" spans="1:62" s="150" customFormat="1" ht="13.5">
      <c r="A18" s="148"/>
      <c r="B18" s="149"/>
      <c r="C18" s="149"/>
      <c r="D18" s="149"/>
      <c r="E18" s="149"/>
      <c r="F18" s="149"/>
      <c r="G18" s="149"/>
      <c r="H18" s="149"/>
      <c r="I18" s="149"/>
      <c r="J18" s="149"/>
      <c r="K18" s="155"/>
      <c r="L18" s="155"/>
      <c r="M18" s="155"/>
      <c r="N18" s="155"/>
      <c r="O18" s="155"/>
      <c r="P18" s="155"/>
      <c r="Q18" s="155"/>
      <c r="R18" s="155"/>
      <c r="S18" s="154"/>
      <c r="T18" s="154"/>
      <c r="U18" s="148"/>
      <c r="V18" s="148"/>
      <c r="W18" s="148"/>
      <c r="X18" s="148"/>
      <c r="Y18" s="148"/>
      <c r="Z18" s="148"/>
      <c r="AA18" s="148"/>
      <c r="AB18" s="148"/>
      <c r="AC18" s="148"/>
      <c r="AD18" s="148"/>
      <c r="AE18" s="148"/>
      <c r="AF18" s="148"/>
      <c r="AG18" s="148"/>
      <c r="AH18" s="148"/>
      <c r="AI18" s="148"/>
      <c r="AJ18" s="148"/>
      <c r="AK18" s="148"/>
      <c r="AL18" s="148"/>
      <c r="AM18" s="148"/>
      <c r="AP18" s="156"/>
      <c r="AQ18" s="157"/>
      <c r="AR18" s="157"/>
      <c r="AS18" s="157"/>
      <c r="AT18" s="157"/>
      <c r="AU18" s="157"/>
      <c r="AV18" s="157"/>
      <c r="AW18" s="157"/>
      <c r="AX18" s="157"/>
      <c r="AY18" s="157"/>
      <c r="AZ18" s="157"/>
      <c r="BA18" s="157"/>
      <c r="BB18" s="157"/>
      <c r="BC18" s="157"/>
      <c r="BD18" s="157"/>
      <c r="BE18" s="157"/>
      <c r="BF18" s="157"/>
    </row>
    <row r="19" spans="1:62" s="150" customFormat="1" ht="14.25" thickBot="1">
      <c r="A19" s="158" t="s">
        <v>149</v>
      </c>
      <c r="C19" s="154"/>
      <c r="D19" s="154"/>
      <c r="E19" s="154"/>
      <c r="F19" s="154"/>
      <c r="G19" s="154"/>
      <c r="H19" s="154"/>
      <c r="I19" s="154"/>
      <c r="J19" s="154"/>
      <c r="K19" s="154"/>
      <c r="L19" s="154"/>
      <c r="M19" s="154"/>
      <c r="N19" s="154"/>
      <c r="O19" s="154"/>
      <c r="P19" s="154"/>
      <c r="Q19" s="154"/>
      <c r="R19" s="154"/>
      <c r="S19" s="154"/>
      <c r="T19" s="154"/>
      <c r="U19" s="148"/>
      <c r="V19" s="148"/>
      <c r="W19" s="148"/>
      <c r="X19" s="148"/>
      <c r="Y19" s="148"/>
      <c r="Z19" s="148"/>
      <c r="AA19" s="148"/>
      <c r="AB19" s="148"/>
      <c r="AC19" s="148"/>
      <c r="AD19" s="148"/>
      <c r="AE19" s="148"/>
      <c r="AF19" s="148"/>
      <c r="AG19" s="148"/>
      <c r="AH19" s="148"/>
      <c r="AI19" s="148"/>
      <c r="AJ19" s="148"/>
      <c r="AK19" s="148"/>
      <c r="AL19" s="148"/>
      <c r="AM19" s="148"/>
    </row>
    <row r="20" spans="1:62" s="150" customFormat="1" ht="14.25" thickBot="1">
      <c r="A20" s="148"/>
      <c r="B20" s="215" t="s">
        <v>230</v>
      </c>
      <c r="C20" s="216"/>
      <c r="D20" s="216"/>
      <c r="E20" s="216"/>
      <c r="F20" s="216"/>
      <c r="G20" s="216"/>
      <c r="H20" s="216"/>
      <c r="I20" s="216"/>
      <c r="J20" s="216"/>
      <c r="K20" s="216"/>
      <c r="L20" s="216"/>
      <c r="M20" s="216"/>
      <c r="N20" s="216"/>
      <c r="O20" s="216"/>
      <c r="P20" s="216"/>
      <c r="Q20" s="217"/>
      <c r="R20" s="209" t="s">
        <v>309</v>
      </c>
      <c r="S20" s="209"/>
      <c r="T20" s="209"/>
      <c r="U20" s="209"/>
      <c r="V20" s="209"/>
      <c r="W20" s="209"/>
      <c r="X20" s="209"/>
      <c r="Y20" s="209" t="s">
        <v>167</v>
      </c>
      <c r="Z20" s="209"/>
      <c r="AA20" s="209"/>
      <c r="AB20" s="209"/>
      <c r="AC20" s="209"/>
      <c r="AD20" s="209"/>
      <c r="AE20" s="209"/>
      <c r="AF20" s="209" t="s">
        <v>168</v>
      </c>
      <c r="AG20" s="209"/>
      <c r="AH20" s="209"/>
      <c r="AI20" s="209"/>
      <c r="AJ20" s="209"/>
      <c r="AK20" s="209"/>
      <c r="AL20" s="209"/>
      <c r="AM20" s="148"/>
      <c r="AP20" s="159" t="str">
        <f ca="1">IF(BH24=BH25,"○","! 職員表の合計人数と個票の合計人数が一致しません")</f>
        <v>○</v>
      </c>
      <c r="AQ20" s="160"/>
      <c r="AR20" s="160"/>
      <c r="AS20" s="160"/>
      <c r="AT20" s="160"/>
      <c r="AU20" s="160"/>
      <c r="AV20" s="160"/>
      <c r="AW20" s="160"/>
      <c r="AX20" s="160"/>
      <c r="AY20" s="160"/>
      <c r="AZ20" s="160"/>
      <c r="BA20" s="160"/>
      <c r="BB20" s="160"/>
      <c r="BC20" s="160"/>
      <c r="BD20" s="160"/>
      <c r="BE20" s="160"/>
      <c r="BF20" s="160"/>
      <c r="BG20" s="160"/>
      <c r="BH20" s="160"/>
      <c r="BI20" s="161"/>
    </row>
    <row r="21" spans="1:62" s="150" customFormat="1" ht="13.5">
      <c r="A21" s="148"/>
      <c r="B21" s="265" t="s">
        <v>231</v>
      </c>
      <c r="C21" s="266"/>
      <c r="D21" s="230" t="s">
        <v>252</v>
      </c>
      <c r="E21" s="230"/>
      <c r="F21" s="230"/>
      <c r="G21" s="230"/>
      <c r="H21" s="230"/>
      <c r="I21" s="230"/>
      <c r="J21" s="230"/>
      <c r="K21" s="230"/>
      <c r="L21" s="230"/>
      <c r="M21" s="230"/>
      <c r="N21" s="230"/>
      <c r="O21" s="230"/>
      <c r="P21" s="230"/>
      <c r="Q21" s="231"/>
      <c r="R21" s="224">
        <f ca="1">SUM(実績額一覧!$H$5:$H$105)</f>
        <v>0</v>
      </c>
      <c r="S21" s="225"/>
      <c r="T21" s="225"/>
      <c r="U21" s="225"/>
      <c r="V21" s="218" t="s">
        <v>11</v>
      </c>
      <c r="W21" s="218"/>
      <c r="X21" s="219"/>
      <c r="Y21" s="224">
        <f ca="1">SUM(実績額一覧!$O$5:$O$105)</f>
        <v>0</v>
      </c>
      <c r="Z21" s="225"/>
      <c r="AA21" s="225"/>
      <c r="AB21" s="225"/>
      <c r="AC21" s="218" t="s">
        <v>11</v>
      </c>
      <c r="AD21" s="218"/>
      <c r="AE21" s="219"/>
      <c r="AF21" s="224">
        <f ca="1">SUM(実績額一覧!$U$5:$U$105)</f>
        <v>0</v>
      </c>
      <c r="AG21" s="225"/>
      <c r="AH21" s="225"/>
      <c r="AI21" s="225"/>
      <c r="AJ21" s="218" t="s">
        <v>11</v>
      </c>
      <c r="AK21" s="218"/>
      <c r="AL21" s="219"/>
      <c r="AM21" s="148"/>
    </row>
    <row r="22" spans="1:62" s="150" customFormat="1" ht="13.5">
      <c r="A22" s="148"/>
      <c r="B22" s="162"/>
      <c r="C22" s="163"/>
      <c r="D22" s="164"/>
      <c r="E22" s="164"/>
      <c r="F22" s="164"/>
      <c r="G22" s="164"/>
      <c r="H22" s="164"/>
      <c r="I22" s="164"/>
      <c r="J22" s="164"/>
      <c r="K22" s="164"/>
      <c r="L22" s="164"/>
      <c r="M22" s="164"/>
      <c r="N22" s="164"/>
      <c r="O22" s="164"/>
      <c r="P22" s="164"/>
      <c r="Q22" s="165"/>
      <c r="R22" s="226"/>
      <c r="S22" s="227"/>
      <c r="T22" s="227"/>
      <c r="U22" s="227"/>
      <c r="V22" s="220"/>
      <c r="W22" s="220"/>
      <c r="X22" s="221"/>
      <c r="Y22" s="226"/>
      <c r="Z22" s="227"/>
      <c r="AA22" s="227"/>
      <c r="AB22" s="227"/>
      <c r="AC22" s="220"/>
      <c r="AD22" s="220"/>
      <c r="AE22" s="221"/>
      <c r="AF22" s="226"/>
      <c r="AG22" s="227"/>
      <c r="AH22" s="227"/>
      <c r="AI22" s="227"/>
      <c r="AJ22" s="220"/>
      <c r="AK22" s="220"/>
      <c r="AL22" s="221"/>
      <c r="AM22" s="148"/>
    </row>
    <row r="23" spans="1:62" s="150" customFormat="1" ht="13.5">
      <c r="A23" s="148"/>
      <c r="B23" s="269"/>
      <c r="C23" s="270"/>
      <c r="D23" s="255"/>
      <c r="E23" s="255"/>
      <c r="F23" s="255"/>
      <c r="G23" s="255"/>
      <c r="H23" s="255"/>
      <c r="I23" s="255"/>
      <c r="J23" s="255"/>
      <c r="K23" s="255"/>
      <c r="L23" s="255"/>
      <c r="M23" s="255"/>
      <c r="N23" s="255"/>
      <c r="O23" s="255"/>
      <c r="P23" s="255"/>
      <c r="Q23" s="264"/>
      <c r="R23" s="228"/>
      <c r="S23" s="229"/>
      <c r="T23" s="229"/>
      <c r="U23" s="229"/>
      <c r="V23" s="222"/>
      <c r="W23" s="222"/>
      <c r="X23" s="223"/>
      <c r="Y23" s="228"/>
      <c r="Z23" s="229"/>
      <c r="AA23" s="229"/>
      <c r="AB23" s="229"/>
      <c r="AC23" s="222"/>
      <c r="AD23" s="222"/>
      <c r="AE23" s="223"/>
      <c r="AF23" s="228"/>
      <c r="AG23" s="229"/>
      <c r="AH23" s="229"/>
      <c r="AI23" s="229"/>
      <c r="AJ23" s="222"/>
      <c r="AK23" s="222"/>
      <c r="AL23" s="223"/>
      <c r="AM23" s="148"/>
    </row>
    <row r="24" spans="1:62" s="150" customFormat="1" ht="13.5">
      <c r="A24" s="148"/>
      <c r="B24" s="265" t="s">
        <v>253</v>
      </c>
      <c r="C24" s="266"/>
      <c r="D24" s="230" t="s">
        <v>232</v>
      </c>
      <c r="E24" s="230"/>
      <c r="F24" s="230"/>
      <c r="G24" s="230"/>
      <c r="H24" s="230"/>
      <c r="I24" s="230"/>
      <c r="J24" s="230"/>
      <c r="K24" s="230"/>
      <c r="L24" s="230"/>
      <c r="M24" s="230"/>
      <c r="N24" s="230"/>
      <c r="O24" s="230"/>
      <c r="P24" s="230"/>
      <c r="Q24" s="231"/>
      <c r="R24" s="224">
        <f ca="1">SUM(実績額一覧!$J$5:$J$105)</f>
        <v>0</v>
      </c>
      <c r="S24" s="225"/>
      <c r="T24" s="225"/>
      <c r="U24" s="225"/>
      <c r="V24" s="218" t="s">
        <v>11</v>
      </c>
      <c r="W24" s="218"/>
      <c r="X24" s="219"/>
      <c r="Y24" s="224">
        <f ca="1">SUM(実績額一覧!$P5:$P$105)</f>
        <v>0</v>
      </c>
      <c r="Z24" s="225"/>
      <c r="AA24" s="225"/>
      <c r="AB24" s="225"/>
      <c r="AC24" s="218" t="s">
        <v>11</v>
      </c>
      <c r="AD24" s="218"/>
      <c r="AE24" s="219"/>
      <c r="AF24" s="224">
        <f ca="1">SUM(実績額一覧!$V5:$V$105)</f>
        <v>0</v>
      </c>
      <c r="AG24" s="225"/>
      <c r="AH24" s="225"/>
      <c r="AI24" s="225"/>
      <c r="AJ24" s="218" t="s">
        <v>11</v>
      </c>
      <c r="AK24" s="218"/>
      <c r="AL24" s="219"/>
      <c r="AM24" s="148"/>
      <c r="AP24" s="166" t="s">
        <v>233</v>
      </c>
      <c r="AQ24" s="167"/>
      <c r="AR24" s="168"/>
      <c r="AS24" s="169" t="s">
        <v>234</v>
      </c>
      <c r="AT24" s="167"/>
      <c r="AU24" s="168"/>
      <c r="AV24" s="232">
        <f>COUNTIFS(職員表!O:O,20)</f>
        <v>0</v>
      </c>
      <c r="AW24" s="233"/>
      <c r="AX24" s="170" t="s">
        <v>12</v>
      </c>
      <c r="AY24" s="169" t="s">
        <v>235</v>
      </c>
      <c r="AZ24" s="167"/>
      <c r="BA24" s="168"/>
      <c r="BB24" s="232">
        <f>COUNTIFS(職員表!O:O,5)</f>
        <v>0</v>
      </c>
      <c r="BC24" s="233"/>
      <c r="BD24" s="170" t="s">
        <v>12</v>
      </c>
      <c r="BE24" s="169" t="s">
        <v>15</v>
      </c>
      <c r="BF24" s="167"/>
      <c r="BG24" s="168"/>
      <c r="BH24" s="232">
        <f>SUM(AV24,BB24)</f>
        <v>0</v>
      </c>
      <c r="BI24" s="233"/>
      <c r="BJ24" s="170" t="s">
        <v>12</v>
      </c>
    </row>
    <row r="25" spans="1:62" s="150" customFormat="1" ht="13.5">
      <c r="A25" s="148"/>
      <c r="B25" s="267"/>
      <c r="C25" s="268"/>
      <c r="D25" s="262" t="s">
        <v>256</v>
      </c>
      <c r="E25" s="262"/>
      <c r="F25" s="262"/>
      <c r="G25" s="262"/>
      <c r="H25" s="262"/>
      <c r="I25" s="262"/>
      <c r="J25" s="262"/>
      <c r="K25" s="262"/>
      <c r="L25" s="262"/>
      <c r="M25" s="262"/>
      <c r="N25" s="262"/>
      <c r="O25" s="262"/>
      <c r="P25" s="262"/>
      <c r="Q25" s="263"/>
      <c r="R25" s="226"/>
      <c r="S25" s="227"/>
      <c r="T25" s="227"/>
      <c r="U25" s="227"/>
      <c r="V25" s="220"/>
      <c r="W25" s="220"/>
      <c r="X25" s="221"/>
      <c r="Y25" s="226"/>
      <c r="Z25" s="227"/>
      <c r="AA25" s="227"/>
      <c r="AB25" s="227"/>
      <c r="AC25" s="220"/>
      <c r="AD25" s="220"/>
      <c r="AE25" s="221"/>
      <c r="AF25" s="226"/>
      <c r="AG25" s="227"/>
      <c r="AH25" s="227"/>
      <c r="AI25" s="227"/>
      <c r="AJ25" s="220"/>
      <c r="AK25" s="220"/>
      <c r="AL25" s="221"/>
      <c r="AM25" s="148"/>
      <c r="AP25" s="169" t="s">
        <v>237</v>
      </c>
      <c r="AQ25" s="167"/>
      <c r="AR25" s="168"/>
      <c r="AS25" s="169" t="s">
        <v>234</v>
      </c>
      <c r="AT25" s="167"/>
      <c r="AU25" s="168"/>
      <c r="AV25" s="232">
        <f ca="1">SUM(実績額一覧!BP:BP)</f>
        <v>0</v>
      </c>
      <c r="AW25" s="233"/>
      <c r="AX25" s="170" t="s">
        <v>12</v>
      </c>
      <c r="AY25" s="169" t="s">
        <v>235</v>
      </c>
      <c r="AZ25" s="167"/>
      <c r="BA25" s="168"/>
      <c r="BB25" s="232">
        <f ca="1">SUM(実績額一覧!BQ:BQ)</f>
        <v>0</v>
      </c>
      <c r="BC25" s="233"/>
      <c r="BD25" s="170" t="s">
        <v>12</v>
      </c>
      <c r="BE25" s="169" t="s">
        <v>15</v>
      </c>
      <c r="BF25" s="167"/>
      <c r="BG25" s="168"/>
      <c r="BH25" s="232">
        <f ca="1">SUM(AV25,BB25)</f>
        <v>0</v>
      </c>
      <c r="BI25" s="233"/>
      <c r="BJ25" s="170" t="s">
        <v>12</v>
      </c>
    </row>
    <row r="26" spans="1:62" s="150" customFormat="1" ht="13.5">
      <c r="A26" s="148"/>
      <c r="B26" s="254"/>
      <c r="C26" s="255"/>
      <c r="D26" s="255" t="s">
        <v>254</v>
      </c>
      <c r="E26" s="255"/>
      <c r="F26" s="255"/>
      <c r="G26" s="255"/>
      <c r="H26" s="255"/>
      <c r="I26" s="255"/>
      <c r="J26" s="255"/>
      <c r="K26" s="255"/>
      <c r="L26" s="255"/>
      <c r="M26" s="255"/>
      <c r="N26" s="255"/>
      <c r="O26" s="255"/>
      <c r="P26" s="255"/>
      <c r="Q26" s="264"/>
      <c r="R26" s="228"/>
      <c r="S26" s="229"/>
      <c r="T26" s="229"/>
      <c r="U26" s="229"/>
      <c r="V26" s="222"/>
      <c r="W26" s="222"/>
      <c r="X26" s="223"/>
      <c r="Y26" s="228"/>
      <c r="Z26" s="229"/>
      <c r="AA26" s="229"/>
      <c r="AB26" s="229"/>
      <c r="AC26" s="222"/>
      <c r="AD26" s="222"/>
      <c r="AE26" s="223"/>
      <c r="AF26" s="228"/>
      <c r="AG26" s="229"/>
      <c r="AH26" s="229"/>
      <c r="AI26" s="229"/>
      <c r="AJ26" s="222"/>
      <c r="AK26" s="222"/>
      <c r="AL26" s="223"/>
      <c r="AM26" s="148"/>
      <c r="AP26" s="157"/>
      <c r="AQ26" s="157"/>
      <c r="AR26" s="157"/>
      <c r="AS26" s="157"/>
      <c r="AT26" s="157"/>
      <c r="AU26" s="157"/>
      <c r="AV26" s="171"/>
      <c r="AW26" s="171"/>
      <c r="AX26" s="172"/>
      <c r="AY26" s="157"/>
      <c r="AZ26" s="157"/>
      <c r="BA26" s="157"/>
      <c r="BB26" s="171"/>
      <c r="BC26" s="171"/>
      <c r="BD26" s="172"/>
      <c r="BE26" s="157"/>
      <c r="BF26" s="157"/>
      <c r="BG26" s="157"/>
      <c r="BH26" s="171"/>
      <c r="BI26" s="171"/>
      <c r="BJ26" s="172"/>
    </row>
    <row r="27" spans="1:62" s="150" customFormat="1" ht="13.5">
      <c r="A27" s="148"/>
      <c r="B27" s="265" t="s">
        <v>255</v>
      </c>
      <c r="C27" s="266"/>
      <c r="D27" s="230" t="s">
        <v>232</v>
      </c>
      <c r="E27" s="230"/>
      <c r="F27" s="230"/>
      <c r="G27" s="230"/>
      <c r="H27" s="230"/>
      <c r="I27" s="230"/>
      <c r="J27" s="230"/>
      <c r="K27" s="230"/>
      <c r="L27" s="230"/>
      <c r="M27" s="230"/>
      <c r="N27" s="230"/>
      <c r="O27" s="230"/>
      <c r="P27" s="230"/>
      <c r="Q27" s="231"/>
      <c r="R27" s="224">
        <f ca="1">SUM(実績額一覧!$K$5:$K$105)</f>
        <v>0</v>
      </c>
      <c r="S27" s="225"/>
      <c r="T27" s="225"/>
      <c r="U27" s="225"/>
      <c r="V27" s="234" t="s">
        <v>11</v>
      </c>
      <c r="W27" s="234"/>
      <c r="X27" s="235"/>
      <c r="Y27" s="224">
        <f ca="1">SUM(実績額一覧!$Q$5:$Q$105)</f>
        <v>0</v>
      </c>
      <c r="Z27" s="225"/>
      <c r="AA27" s="225"/>
      <c r="AB27" s="225"/>
      <c r="AC27" s="234" t="s">
        <v>11</v>
      </c>
      <c r="AD27" s="234"/>
      <c r="AE27" s="235"/>
      <c r="AF27" s="224">
        <f ca="1">SUM(実績額一覧!$W$5:$W$105)</f>
        <v>0</v>
      </c>
      <c r="AG27" s="225"/>
      <c r="AH27" s="225"/>
      <c r="AI27" s="225"/>
      <c r="AJ27" s="234" t="s">
        <v>11</v>
      </c>
      <c r="AK27" s="234"/>
      <c r="AL27" s="235"/>
      <c r="AM27" s="148"/>
      <c r="AP27" s="157"/>
      <c r="AQ27" s="157"/>
      <c r="AR27" s="157"/>
      <c r="AS27" s="157"/>
      <c r="AT27" s="157"/>
      <c r="AU27" s="157"/>
      <c r="AV27" s="171"/>
      <c r="AW27" s="171"/>
      <c r="AX27" s="157"/>
      <c r="AY27" s="157"/>
      <c r="AZ27" s="157"/>
      <c r="BA27" s="157"/>
      <c r="BB27" s="171"/>
      <c r="BC27" s="171"/>
      <c r="BD27" s="157"/>
      <c r="BE27" s="157"/>
      <c r="BF27" s="157"/>
      <c r="BG27" s="157"/>
      <c r="BH27" s="171"/>
      <c r="BI27" s="171"/>
      <c r="BJ27" s="157"/>
    </row>
    <row r="28" spans="1:62" s="150" customFormat="1" ht="13.5">
      <c r="A28" s="148"/>
      <c r="B28" s="267"/>
      <c r="C28" s="268"/>
      <c r="D28" s="262" t="s">
        <v>256</v>
      </c>
      <c r="E28" s="262"/>
      <c r="F28" s="262"/>
      <c r="G28" s="262"/>
      <c r="H28" s="262"/>
      <c r="I28" s="262"/>
      <c r="J28" s="262"/>
      <c r="K28" s="262"/>
      <c r="L28" s="262"/>
      <c r="M28" s="262"/>
      <c r="N28" s="262"/>
      <c r="O28" s="262"/>
      <c r="P28" s="262"/>
      <c r="Q28" s="263"/>
      <c r="R28" s="226"/>
      <c r="S28" s="227"/>
      <c r="T28" s="227"/>
      <c r="U28" s="227"/>
      <c r="V28" s="236"/>
      <c r="W28" s="236"/>
      <c r="X28" s="237"/>
      <c r="Y28" s="226"/>
      <c r="Z28" s="227"/>
      <c r="AA28" s="227"/>
      <c r="AB28" s="227"/>
      <c r="AC28" s="236"/>
      <c r="AD28" s="236"/>
      <c r="AE28" s="237"/>
      <c r="AF28" s="226"/>
      <c r="AG28" s="227"/>
      <c r="AH28" s="227"/>
      <c r="AI28" s="227"/>
      <c r="AJ28" s="236"/>
      <c r="AK28" s="236"/>
      <c r="AL28" s="237"/>
      <c r="AM28" s="148"/>
    </row>
    <row r="29" spans="1:62" s="150" customFormat="1" ht="13.5">
      <c r="A29" s="148"/>
      <c r="B29" s="254"/>
      <c r="C29" s="255"/>
      <c r="D29" s="255" t="s">
        <v>257</v>
      </c>
      <c r="E29" s="255"/>
      <c r="F29" s="255"/>
      <c r="G29" s="255"/>
      <c r="H29" s="255"/>
      <c r="I29" s="255"/>
      <c r="J29" s="255"/>
      <c r="K29" s="255"/>
      <c r="L29" s="255"/>
      <c r="M29" s="255"/>
      <c r="N29" s="255"/>
      <c r="O29" s="255"/>
      <c r="P29" s="255"/>
      <c r="Q29" s="264"/>
      <c r="R29" s="228"/>
      <c r="S29" s="229"/>
      <c r="T29" s="229"/>
      <c r="U29" s="229"/>
      <c r="V29" s="238"/>
      <c r="W29" s="238"/>
      <c r="X29" s="239"/>
      <c r="Y29" s="228"/>
      <c r="Z29" s="229"/>
      <c r="AA29" s="229"/>
      <c r="AB29" s="229"/>
      <c r="AC29" s="238"/>
      <c r="AD29" s="238"/>
      <c r="AE29" s="239"/>
      <c r="AF29" s="228"/>
      <c r="AG29" s="229"/>
      <c r="AH29" s="229"/>
      <c r="AI29" s="229"/>
      <c r="AJ29" s="238"/>
      <c r="AK29" s="238"/>
      <c r="AL29" s="239"/>
      <c r="AM29" s="148"/>
    </row>
    <row r="30" spans="1:62" s="150" customFormat="1" ht="13.5">
      <c r="A30" s="148"/>
      <c r="B30" s="265" t="s">
        <v>236</v>
      </c>
      <c r="C30" s="266"/>
      <c r="D30" s="230" t="s">
        <v>258</v>
      </c>
      <c r="E30" s="230"/>
      <c r="F30" s="230"/>
      <c r="G30" s="230"/>
      <c r="H30" s="230"/>
      <c r="I30" s="230"/>
      <c r="J30" s="230"/>
      <c r="K30" s="230"/>
      <c r="L30" s="230"/>
      <c r="M30" s="230"/>
      <c r="N30" s="230"/>
      <c r="O30" s="230"/>
      <c r="P30" s="230"/>
      <c r="Q30" s="231"/>
      <c r="R30" s="224">
        <f ca="1">SUM(実績額一覧!$L$5:$L$105)</f>
        <v>0</v>
      </c>
      <c r="S30" s="225"/>
      <c r="T30" s="225"/>
      <c r="U30" s="225"/>
      <c r="V30" s="234" t="s">
        <v>11</v>
      </c>
      <c r="W30" s="234"/>
      <c r="X30" s="235"/>
      <c r="Y30" s="224">
        <f ca="1">SUM(実績額一覧!$R$5:$R$105)</f>
        <v>0</v>
      </c>
      <c r="Z30" s="225"/>
      <c r="AA30" s="225"/>
      <c r="AB30" s="225"/>
      <c r="AC30" s="234" t="s">
        <v>11</v>
      </c>
      <c r="AD30" s="234"/>
      <c r="AE30" s="235"/>
      <c r="AF30" s="224">
        <f ca="1">SUM(実績額一覧!$X$5:$X$105)</f>
        <v>0</v>
      </c>
      <c r="AG30" s="225"/>
      <c r="AH30" s="225"/>
      <c r="AI30" s="225"/>
      <c r="AJ30" s="234" t="s">
        <v>11</v>
      </c>
      <c r="AK30" s="234"/>
      <c r="AL30" s="235"/>
      <c r="AM30" s="148"/>
    </row>
    <row r="31" spans="1:62" s="150" customFormat="1" ht="13.5">
      <c r="A31" s="148"/>
      <c r="B31" s="162"/>
      <c r="C31" s="163"/>
      <c r="D31" s="262" t="s">
        <v>259</v>
      </c>
      <c r="E31" s="262"/>
      <c r="F31" s="262"/>
      <c r="G31" s="262"/>
      <c r="H31" s="262"/>
      <c r="I31" s="262"/>
      <c r="J31" s="262"/>
      <c r="K31" s="262"/>
      <c r="L31" s="262"/>
      <c r="M31" s="262"/>
      <c r="N31" s="262"/>
      <c r="O31" s="262"/>
      <c r="P31" s="262"/>
      <c r="Q31" s="263"/>
      <c r="R31" s="226"/>
      <c r="S31" s="227"/>
      <c r="T31" s="227"/>
      <c r="U31" s="227"/>
      <c r="V31" s="236"/>
      <c r="W31" s="236"/>
      <c r="X31" s="237"/>
      <c r="Y31" s="226"/>
      <c r="Z31" s="227"/>
      <c r="AA31" s="227"/>
      <c r="AB31" s="227"/>
      <c r="AC31" s="236"/>
      <c r="AD31" s="236"/>
      <c r="AE31" s="237"/>
      <c r="AF31" s="226"/>
      <c r="AG31" s="227"/>
      <c r="AH31" s="227"/>
      <c r="AI31" s="227"/>
      <c r="AJ31" s="236"/>
      <c r="AK31" s="236"/>
      <c r="AL31" s="237"/>
      <c r="AM31" s="148"/>
    </row>
    <row r="32" spans="1:62" s="150" customFormat="1" ht="13.5">
      <c r="A32" s="148"/>
      <c r="B32" s="254"/>
      <c r="C32" s="255"/>
      <c r="D32" s="255" t="s">
        <v>238</v>
      </c>
      <c r="E32" s="255"/>
      <c r="F32" s="255"/>
      <c r="G32" s="255"/>
      <c r="H32" s="255"/>
      <c r="I32" s="255"/>
      <c r="J32" s="255"/>
      <c r="K32" s="255"/>
      <c r="L32" s="255"/>
      <c r="M32" s="255"/>
      <c r="N32" s="255"/>
      <c r="O32" s="255"/>
      <c r="P32" s="255"/>
      <c r="Q32" s="264"/>
      <c r="R32" s="228"/>
      <c r="S32" s="229"/>
      <c r="T32" s="229"/>
      <c r="U32" s="229"/>
      <c r="V32" s="238"/>
      <c r="W32" s="238"/>
      <c r="X32" s="239"/>
      <c r="Y32" s="228"/>
      <c r="Z32" s="229"/>
      <c r="AA32" s="229"/>
      <c r="AB32" s="229"/>
      <c r="AC32" s="238"/>
      <c r="AD32" s="238"/>
      <c r="AE32" s="239"/>
      <c r="AF32" s="228"/>
      <c r="AG32" s="229"/>
      <c r="AH32" s="229"/>
      <c r="AI32" s="229"/>
      <c r="AJ32" s="238"/>
      <c r="AK32" s="238"/>
      <c r="AL32" s="239"/>
      <c r="AM32" s="148"/>
    </row>
    <row r="33" spans="1:62" s="150" customFormat="1" ht="13.5">
      <c r="A33" s="148"/>
      <c r="B33" s="265" t="s">
        <v>239</v>
      </c>
      <c r="C33" s="266"/>
      <c r="D33" s="230" t="s">
        <v>258</v>
      </c>
      <c r="E33" s="230"/>
      <c r="F33" s="230"/>
      <c r="G33" s="230"/>
      <c r="H33" s="230"/>
      <c r="I33" s="230"/>
      <c r="J33" s="230"/>
      <c r="K33" s="230"/>
      <c r="L33" s="230"/>
      <c r="M33" s="230"/>
      <c r="N33" s="230"/>
      <c r="O33" s="230"/>
      <c r="P33" s="230"/>
      <c r="Q33" s="231"/>
      <c r="R33" s="224">
        <f ca="1">SUM(実績額一覧!$M$5:$M$105)</f>
        <v>0</v>
      </c>
      <c r="S33" s="225"/>
      <c r="T33" s="225"/>
      <c r="U33" s="225"/>
      <c r="V33" s="234" t="s">
        <v>11</v>
      </c>
      <c r="W33" s="234"/>
      <c r="X33" s="235"/>
      <c r="Y33" s="224">
        <f ca="1">SUM(実績額一覧!$S$5:$S$105)</f>
        <v>0</v>
      </c>
      <c r="Z33" s="225"/>
      <c r="AA33" s="225"/>
      <c r="AB33" s="225"/>
      <c r="AC33" s="234" t="s">
        <v>11</v>
      </c>
      <c r="AD33" s="234"/>
      <c r="AE33" s="235"/>
      <c r="AF33" s="224">
        <f ca="1">SUM(実績額一覧!$Y$5:$Y$105)</f>
        <v>0</v>
      </c>
      <c r="AG33" s="225"/>
      <c r="AH33" s="225"/>
      <c r="AI33" s="225"/>
      <c r="AJ33" s="234" t="s">
        <v>11</v>
      </c>
      <c r="AK33" s="234"/>
      <c r="AL33" s="235"/>
      <c r="AM33" s="148"/>
    </row>
    <row r="34" spans="1:62" s="150" customFormat="1" ht="13.5">
      <c r="A34" s="148"/>
      <c r="B34" s="162"/>
      <c r="C34" s="163"/>
      <c r="D34" s="262" t="s">
        <v>260</v>
      </c>
      <c r="E34" s="262"/>
      <c r="F34" s="262"/>
      <c r="G34" s="262"/>
      <c r="H34" s="262"/>
      <c r="I34" s="262"/>
      <c r="J34" s="262"/>
      <c r="K34" s="262"/>
      <c r="L34" s="262"/>
      <c r="M34" s="262"/>
      <c r="N34" s="262"/>
      <c r="O34" s="262"/>
      <c r="P34" s="262"/>
      <c r="Q34" s="263"/>
      <c r="R34" s="226"/>
      <c r="S34" s="227"/>
      <c r="T34" s="227"/>
      <c r="U34" s="227"/>
      <c r="V34" s="236"/>
      <c r="W34" s="236"/>
      <c r="X34" s="237"/>
      <c r="Y34" s="226"/>
      <c r="Z34" s="227"/>
      <c r="AA34" s="227"/>
      <c r="AB34" s="227"/>
      <c r="AC34" s="236"/>
      <c r="AD34" s="236"/>
      <c r="AE34" s="237"/>
      <c r="AF34" s="226"/>
      <c r="AG34" s="227"/>
      <c r="AH34" s="227"/>
      <c r="AI34" s="227"/>
      <c r="AJ34" s="236"/>
      <c r="AK34" s="236"/>
      <c r="AL34" s="237"/>
      <c r="AM34" s="148"/>
    </row>
    <row r="35" spans="1:62" s="150" customFormat="1" ht="13.5">
      <c r="A35" s="148"/>
      <c r="B35" s="254"/>
      <c r="C35" s="255"/>
      <c r="D35" s="255" t="s">
        <v>240</v>
      </c>
      <c r="E35" s="255"/>
      <c r="F35" s="255"/>
      <c r="G35" s="255"/>
      <c r="H35" s="255"/>
      <c r="I35" s="255"/>
      <c r="J35" s="255"/>
      <c r="K35" s="255"/>
      <c r="L35" s="255"/>
      <c r="M35" s="255"/>
      <c r="N35" s="255"/>
      <c r="O35" s="255"/>
      <c r="P35" s="255"/>
      <c r="Q35" s="264"/>
      <c r="R35" s="228"/>
      <c r="S35" s="229"/>
      <c r="T35" s="229"/>
      <c r="U35" s="229"/>
      <c r="V35" s="238"/>
      <c r="W35" s="238"/>
      <c r="X35" s="239"/>
      <c r="Y35" s="228"/>
      <c r="Z35" s="229"/>
      <c r="AA35" s="229"/>
      <c r="AB35" s="229"/>
      <c r="AC35" s="238"/>
      <c r="AD35" s="238"/>
      <c r="AE35" s="239"/>
      <c r="AF35" s="228"/>
      <c r="AG35" s="229"/>
      <c r="AH35" s="229"/>
      <c r="AI35" s="229"/>
      <c r="AJ35" s="238"/>
      <c r="AK35" s="238"/>
      <c r="AL35" s="239"/>
      <c r="AM35" s="148"/>
    </row>
    <row r="36" spans="1:62" s="150" customFormat="1" ht="13.5">
      <c r="A36" s="148"/>
      <c r="B36" s="256" t="s">
        <v>241</v>
      </c>
      <c r="C36" s="257"/>
      <c r="D36" s="257"/>
      <c r="E36" s="257"/>
      <c r="F36" s="257"/>
      <c r="G36" s="257"/>
      <c r="H36" s="257"/>
      <c r="I36" s="257"/>
      <c r="J36" s="257"/>
      <c r="K36" s="257"/>
      <c r="L36" s="257"/>
      <c r="M36" s="257"/>
      <c r="N36" s="257"/>
      <c r="O36" s="257"/>
      <c r="P36" s="257"/>
      <c r="Q36" s="258"/>
      <c r="R36" s="224">
        <f ca="1">SUM(R21,R24,R30,R33)</f>
        <v>0</v>
      </c>
      <c r="S36" s="225"/>
      <c r="T36" s="225"/>
      <c r="U36" s="225"/>
      <c r="V36" s="234" t="s">
        <v>11</v>
      </c>
      <c r="W36" s="234"/>
      <c r="X36" s="235"/>
      <c r="Y36" s="224">
        <f ca="1">SUM(Y21,Y24,Y30,Y33)</f>
        <v>0</v>
      </c>
      <c r="Z36" s="225"/>
      <c r="AA36" s="225"/>
      <c r="AB36" s="225"/>
      <c r="AC36" s="234" t="s">
        <v>11</v>
      </c>
      <c r="AD36" s="234"/>
      <c r="AE36" s="235"/>
      <c r="AF36" s="224">
        <f ca="1">SUM(AF21,AF24,AF30,AF33)</f>
        <v>0</v>
      </c>
      <c r="AG36" s="225"/>
      <c r="AH36" s="225"/>
      <c r="AI36" s="225"/>
      <c r="AJ36" s="234" t="s">
        <v>11</v>
      </c>
      <c r="AK36" s="234"/>
      <c r="AL36" s="235"/>
      <c r="AM36" s="148"/>
    </row>
    <row r="37" spans="1:62" s="150" customFormat="1" ht="13.5">
      <c r="A37" s="148"/>
      <c r="B37" s="259"/>
      <c r="C37" s="260"/>
      <c r="D37" s="260"/>
      <c r="E37" s="260"/>
      <c r="F37" s="260"/>
      <c r="G37" s="260"/>
      <c r="H37" s="260"/>
      <c r="I37" s="260"/>
      <c r="J37" s="260"/>
      <c r="K37" s="260"/>
      <c r="L37" s="260"/>
      <c r="M37" s="260"/>
      <c r="N37" s="260"/>
      <c r="O37" s="260"/>
      <c r="P37" s="260"/>
      <c r="Q37" s="261"/>
      <c r="R37" s="228"/>
      <c r="S37" s="229"/>
      <c r="T37" s="229"/>
      <c r="U37" s="229"/>
      <c r="V37" s="238"/>
      <c r="W37" s="238"/>
      <c r="X37" s="239"/>
      <c r="Y37" s="228"/>
      <c r="Z37" s="229"/>
      <c r="AA37" s="229"/>
      <c r="AB37" s="229"/>
      <c r="AC37" s="238"/>
      <c r="AD37" s="238"/>
      <c r="AE37" s="239"/>
      <c r="AF37" s="228"/>
      <c r="AG37" s="229"/>
      <c r="AH37" s="229"/>
      <c r="AI37" s="229"/>
      <c r="AJ37" s="238"/>
      <c r="AK37" s="238"/>
      <c r="AL37" s="239"/>
      <c r="AM37" s="148"/>
    </row>
    <row r="38" spans="1:62" s="150" customFormat="1" ht="13.5">
      <c r="A38" s="148"/>
      <c r="B38" s="154"/>
      <c r="C38" s="173"/>
      <c r="D38" s="173"/>
      <c r="E38" s="173"/>
      <c r="F38" s="173"/>
      <c r="G38" s="173"/>
      <c r="H38" s="173"/>
      <c r="I38" s="173"/>
      <c r="J38" s="173"/>
      <c r="K38" s="173"/>
      <c r="L38" s="173"/>
      <c r="M38" s="173"/>
      <c r="N38" s="173"/>
      <c r="O38" s="173"/>
      <c r="P38" s="173"/>
      <c r="Q38" s="173"/>
      <c r="R38" s="173"/>
      <c r="S38" s="173"/>
      <c r="T38" s="173"/>
      <c r="U38" s="173"/>
      <c r="V38" s="173"/>
      <c r="W38" s="173"/>
      <c r="X38" s="174"/>
      <c r="Y38" s="174"/>
      <c r="Z38" s="174"/>
      <c r="AA38" s="174"/>
      <c r="AB38" s="174"/>
      <c r="AC38" s="148"/>
      <c r="AD38" s="148"/>
      <c r="AE38" s="148"/>
      <c r="AF38" s="148"/>
      <c r="AG38" s="151"/>
      <c r="AH38" s="151"/>
      <c r="AI38" s="151"/>
      <c r="AJ38" s="151"/>
      <c r="AK38" s="148"/>
      <c r="AL38" s="148"/>
      <c r="AM38" s="148"/>
    </row>
    <row r="39" spans="1:62" s="150" customFormat="1" ht="13.5">
      <c r="A39" s="148"/>
      <c r="B39" s="148"/>
      <c r="C39" s="148"/>
      <c r="D39" s="148"/>
      <c r="E39" s="148"/>
      <c r="F39" s="148"/>
      <c r="G39" s="148"/>
      <c r="H39" s="148"/>
      <c r="I39" s="148"/>
      <c r="J39" s="148"/>
      <c r="K39" s="148"/>
      <c r="L39" s="148"/>
      <c r="M39" s="148"/>
      <c r="N39" s="148"/>
      <c r="O39" s="148"/>
      <c r="P39" s="148"/>
      <c r="Q39" s="148"/>
      <c r="R39" s="148"/>
      <c r="S39" s="148"/>
      <c r="T39" s="148"/>
      <c r="U39" s="148"/>
      <c r="V39" s="148"/>
      <c r="W39" s="148"/>
      <c r="X39" s="148"/>
      <c r="Y39" s="148"/>
      <c r="Z39" s="148"/>
      <c r="AA39" s="148"/>
      <c r="AB39" s="148"/>
      <c r="AC39" s="148"/>
      <c r="AD39" s="148"/>
      <c r="AE39" s="148"/>
      <c r="AF39" s="148"/>
      <c r="AG39" s="148"/>
      <c r="AH39" s="148"/>
      <c r="AI39" s="148"/>
      <c r="AJ39" s="148"/>
      <c r="AK39" s="148"/>
      <c r="AL39" s="148"/>
      <c r="AM39" s="148"/>
    </row>
    <row r="40" spans="1:62" s="150" customFormat="1" ht="13.5">
      <c r="A40" s="148"/>
      <c r="B40" s="148" t="s">
        <v>242</v>
      </c>
      <c r="C40" s="148"/>
      <c r="D40" s="148"/>
      <c r="E40" s="148"/>
      <c r="F40" s="148"/>
      <c r="G40" s="148"/>
      <c r="H40" s="148"/>
      <c r="I40" s="148"/>
      <c r="J40" s="148"/>
      <c r="K40" s="148"/>
      <c r="L40" s="148"/>
      <c r="M40" s="148"/>
      <c r="N40" s="148"/>
      <c r="O40" s="148"/>
      <c r="P40" s="148"/>
      <c r="Q40" s="148"/>
      <c r="R40" s="148"/>
      <c r="S40" s="148"/>
      <c r="T40" s="148"/>
      <c r="U40" s="148"/>
      <c r="V40" s="148"/>
      <c r="W40" s="148"/>
      <c r="X40" s="148"/>
      <c r="Y40" s="148"/>
      <c r="Z40" s="148"/>
      <c r="AA40" s="148"/>
      <c r="AB40" s="148"/>
      <c r="AC40" s="148"/>
      <c r="AD40" s="148"/>
      <c r="AE40" s="148"/>
      <c r="AF40" s="148"/>
      <c r="AG40" s="148"/>
      <c r="AH40" s="148"/>
      <c r="AI40" s="148"/>
      <c r="AJ40" s="148"/>
      <c r="AK40" s="148"/>
      <c r="AL40" s="148"/>
      <c r="AM40" s="148"/>
    </row>
    <row r="41" spans="1:62" s="150" customFormat="1" ht="13.5">
      <c r="A41" s="148"/>
      <c r="B41" s="148" t="s">
        <v>321</v>
      </c>
      <c r="C41" s="148"/>
      <c r="D41" s="148"/>
      <c r="E41" s="148"/>
      <c r="F41" s="148"/>
      <c r="G41" s="148"/>
      <c r="H41" s="148"/>
      <c r="I41" s="148"/>
      <c r="J41" s="148"/>
      <c r="K41" s="148"/>
      <c r="L41" s="148"/>
      <c r="M41" s="148"/>
      <c r="N41" s="148"/>
      <c r="O41" s="148"/>
      <c r="P41" s="148"/>
      <c r="Q41" s="148"/>
      <c r="R41" s="148"/>
      <c r="S41" s="148"/>
      <c r="T41" s="148"/>
      <c r="U41" s="148"/>
      <c r="V41" s="148"/>
      <c r="W41" s="148"/>
      <c r="X41" s="148"/>
      <c r="Y41" s="148"/>
      <c r="Z41" s="148"/>
      <c r="AA41" s="148"/>
      <c r="AB41" s="148"/>
      <c r="AC41" s="148"/>
      <c r="AD41" s="148"/>
      <c r="AE41" s="148"/>
      <c r="AF41" s="148"/>
      <c r="AG41" s="148"/>
      <c r="AH41" s="148"/>
      <c r="AI41" s="148"/>
      <c r="AJ41" s="148"/>
      <c r="AK41" s="148"/>
      <c r="AL41" s="148"/>
      <c r="AM41" s="148"/>
    </row>
    <row r="42" spans="1:62" s="150" customFormat="1" ht="13.5">
      <c r="A42" s="148"/>
      <c r="B42" s="148" t="s">
        <v>261</v>
      </c>
      <c r="C42" s="148"/>
      <c r="D42" s="148"/>
      <c r="E42" s="148"/>
      <c r="F42" s="148"/>
      <c r="G42" s="148"/>
      <c r="H42" s="148"/>
      <c r="I42" s="148"/>
      <c r="J42" s="148"/>
      <c r="K42" s="148"/>
      <c r="L42" s="148"/>
      <c r="M42" s="148"/>
      <c r="N42" s="148"/>
      <c r="O42" s="148"/>
      <c r="P42" s="148"/>
      <c r="Q42" s="148"/>
      <c r="R42" s="148"/>
      <c r="S42" s="148"/>
      <c r="T42" s="148"/>
      <c r="U42" s="148"/>
      <c r="V42" s="148"/>
      <c r="W42" s="148"/>
      <c r="X42" s="148"/>
      <c r="Y42" s="148"/>
      <c r="Z42" s="148"/>
      <c r="AA42" s="148"/>
      <c r="AB42" s="148"/>
      <c r="AC42" s="148"/>
      <c r="AD42" s="148"/>
      <c r="AE42" s="148"/>
      <c r="AF42" s="148"/>
      <c r="AG42" s="148"/>
      <c r="AH42" s="148"/>
      <c r="AI42" s="148"/>
      <c r="AJ42" s="148"/>
      <c r="AK42" s="148"/>
      <c r="AL42" s="148"/>
      <c r="AM42" s="148"/>
    </row>
    <row r="43" spans="1:62" s="150" customFormat="1" ht="13.5">
      <c r="A43" s="148"/>
      <c r="B43" s="148"/>
      <c r="C43" s="148"/>
      <c r="D43" s="148" t="s">
        <v>322</v>
      </c>
      <c r="E43" s="148"/>
      <c r="F43" s="148"/>
      <c r="G43" s="148"/>
      <c r="H43" s="148"/>
      <c r="I43" s="148"/>
      <c r="J43" s="148"/>
      <c r="K43" s="148"/>
      <c r="L43" s="148"/>
      <c r="M43" s="148"/>
      <c r="N43" s="148"/>
      <c r="O43" s="148"/>
      <c r="P43" s="148"/>
      <c r="Q43" s="148"/>
      <c r="R43" s="148"/>
      <c r="S43" s="148"/>
      <c r="T43" s="148"/>
      <c r="U43" s="148"/>
      <c r="V43" s="148"/>
      <c r="W43" s="148"/>
      <c r="X43" s="148"/>
      <c r="Y43" s="148"/>
      <c r="Z43" s="148"/>
      <c r="AA43" s="148"/>
      <c r="AB43" s="148"/>
      <c r="AC43" s="148"/>
      <c r="AD43" s="148"/>
      <c r="AE43" s="148"/>
      <c r="AF43" s="148"/>
      <c r="AG43" s="148"/>
      <c r="AH43" s="148"/>
      <c r="AI43" s="148"/>
      <c r="AJ43" s="148"/>
      <c r="AK43" s="148"/>
      <c r="AL43" s="148"/>
      <c r="AM43" s="148"/>
      <c r="AP43" s="175"/>
      <c r="AQ43" s="175"/>
      <c r="AR43" s="175"/>
      <c r="AS43" s="175"/>
      <c r="AT43" s="175"/>
      <c r="AU43" s="175"/>
      <c r="AV43" s="175"/>
      <c r="AW43" s="175"/>
      <c r="AX43" s="175"/>
      <c r="AY43" s="175"/>
      <c r="AZ43" s="175"/>
      <c r="BA43" s="175"/>
      <c r="BB43" s="175"/>
      <c r="BC43" s="175"/>
      <c r="BD43" s="175"/>
      <c r="BE43" s="175"/>
      <c r="BF43" s="175"/>
      <c r="BG43" s="175"/>
      <c r="BH43" s="175"/>
      <c r="BI43" s="175"/>
      <c r="BJ43" s="175"/>
    </row>
    <row r="44" spans="1:62" s="150" customFormat="1" ht="13.5">
      <c r="A44" s="148"/>
      <c r="B44" s="148" t="s">
        <v>323</v>
      </c>
      <c r="C44" s="148"/>
      <c r="D44" s="148"/>
      <c r="E44" s="148"/>
      <c r="F44" s="148"/>
      <c r="G44" s="148"/>
      <c r="H44" s="148"/>
      <c r="I44" s="148"/>
      <c r="J44" s="148"/>
      <c r="K44" s="148"/>
      <c r="L44" s="148"/>
      <c r="M44" s="148"/>
      <c r="N44" s="148"/>
      <c r="O44" s="148"/>
      <c r="P44" s="148"/>
      <c r="Q44" s="148"/>
      <c r="R44" s="148"/>
      <c r="S44" s="148"/>
      <c r="T44" s="148"/>
      <c r="U44" s="148"/>
      <c r="V44" s="148"/>
      <c r="W44" s="148"/>
      <c r="X44" s="148"/>
      <c r="Y44" s="148"/>
      <c r="Z44" s="148"/>
      <c r="AA44" s="148"/>
      <c r="AB44" s="148"/>
      <c r="AC44" s="148"/>
      <c r="AD44" s="148"/>
      <c r="AE44" s="148"/>
      <c r="AF44" s="148"/>
      <c r="AG44" s="148"/>
      <c r="AH44" s="148"/>
      <c r="AI44" s="148"/>
      <c r="AJ44" s="148"/>
      <c r="AK44" s="148"/>
      <c r="AL44" s="148"/>
      <c r="AM44" s="148"/>
      <c r="AP44" s="175"/>
      <c r="AQ44" s="175"/>
      <c r="AR44" s="175"/>
      <c r="AS44" s="175"/>
      <c r="AT44" s="175"/>
      <c r="AU44" s="175"/>
      <c r="AV44" s="175"/>
      <c r="AW44" s="175"/>
      <c r="AX44" s="175"/>
      <c r="AY44" s="175"/>
      <c r="AZ44" s="175"/>
      <c r="BA44" s="175"/>
      <c r="BB44" s="175"/>
      <c r="BC44" s="175"/>
      <c r="BD44" s="175"/>
      <c r="BE44" s="175"/>
      <c r="BF44" s="175"/>
      <c r="BG44" s="175"/>
      <c r="BH44" s="175"/>
      <c r="BI44" s="175"/>
      <c r="BJ44" s="175"/>
    </row>
    <row r="45" spans="1:62" s="150" customFormat="1" ht="13.5">
      <c r="A45" s="148"/>
      <c r="B45" s="148" t="s">
        <v>243</v>
      </c>
      <c r="C45" s="148"/>
      <c r="D45" s="148"/>
      <c r="E45" s="148"/>
      <c r="F45" s="148"/>
      <c r="G45" s="148"/>
      <c r="H45" s="148"/>
      <c r="I45" s="148"/>
      <c r="J45" s="148"/>
      <c r="K45" s="148"/>
      <c r="L45" s="148"/>
      <c r="M45" s="148"/>
      <c r="N45" s="148"/>
      <c r="O45" s="148"/>
      <c r="P45" s="148"/>
      <c r="Q45" s="148"/>
      <c r="R45" s="148"/>
      <c r="S45" s="148"/>
      <c r="T45" s="148"/>
      <c r="U45" s="148"/>
      <c r="V45" s="148"/>
      <c r="W45" s="148"/>
      <c r="X45" s="148"/>
      <c r="Y45" s="148"/>
      <c r="Z45" s="148"/>
      <c r="AA45" s="148"/>
      <c r="AB45" s="148"/>
      <c r="AC45" s="148"/>
      <c r="AD45" s="148"/>
      <c r="AE45" s="148"/>
      <c r="AF45" s="148"/>
      <c r="AG45" s="148"/>
      <c r="AH45" s="148"/>
      <c r="AI45" s="148"/>
      <c r="AJ45" s="148"/>
      <c r="AK45" s="148"/>
      <c r="AL45" s="148"/>
      <c r="AM45" s="148"/>
      <c r="AP45" s="175"/>
      <c r="AQ45" s="175"/>
      <c r="AR45" s="175"/>
      <c r="AS45" s="175"/>
      <c r="AT45" s="175"/>
      <c r="AU45" s="175"/>
      <c r="AV45" s="175"/>
      <c r="AW45" s="175"/>
      <c r="AX45" s="175"/>
      <c r="AY45" s="175"/>
      <c r="AZ45" s="175"/>
      <c r="BA45" s="175"/>
      <c r="BB45" s="175"/>
      <c r="BC45" s="175"/>
      <c r="BD45" s="175"/>
      <c r="BE45" s="175"/>
      <c r="BF45" s="175"/>
      <c r="BG45" s="175"/>
      <c r="BH45" s="175"/>
      <c r="BI45" s="175"/>
      <c r="BJ45" s="175"/>
    </row>
    <row r="46" spans="1:62" s="150" customFormat="1" ht="13.5">
      <c r="A46" s="148"/>
      <c r="B46" s="148" t="s">
        <v>244</v>
      </c>
      <c r="C46" s="148"/>
      <c r="D46" s="148"/>
      <c r="E46" s="148"/>
      <c r="F46" s="148"/>
      <c r="G46" s="148"/>
      <c r="H46" s="148"/>
      <c r="I46" s="148"/>
      <c r="J46" s="148"/>
      <c r="K46" s="148"/>
      <c r="L46" s="148"/>
      <c r="M46" s="148"/>
      <c r="N46" s="148"/>
      <c r="O46" s="148"/>
      <c r="P46" s="148"/>
      <c r="Q46" s="148"/>
      <c r="R46" s="148"/>
      <c r="S46" s="148"/>
      <c r="T46" s="148"/>
      <c r="U46" s="148"/>
      <c r="V46" s="148"/>
      <c r="W46" s="148"/>
      <c r="X46" s="148"/>
      <c r="Y46" s="148"/>
      <c r="Z46" s="148"/>
      <c r="AA46" s="148"/>
      <c r="AB46" s="148"/>
      <c r="AC46" s="148"/>
      <c r="AD46" s="148"/>
      <c r="AE46" s="148"/>
      <c r="AF46" s="148"/>
      <c r="AG46" s="148"/>
      <c r="AH46" s="148"/>
      <c r="AI46" s="148"/>
      <c r="AJ46" s="148"/>
      <c r="AK46" s="148"/>
      <c r="AL46" s="148"/>
      <c r="AM46" s="148"/>
      <c r="AP46" s="175"/>
      <c r="AQ46" s="175"/>
      <c r="AR46" s="175"/>
      <c r="AS46" s="175"/>
      <c r="AT46" s="175"/>
      <c r="AU46" s="175"/>
      <c r="AV46" s="175"/>
      <c r="AW46" s="175"/>
      <c r="AX46" s="175"/>
      <c r="AY46" s="175"/>
      <c r="AZ46" s="175"/>
      <c r="BA46" s="175"/>
      <c r="BB46" s="175"/>
      <c r="BC46" s="175"/>
      <c r="BD46" s="175"/>
      <c r="BE46" s="175"/>
      <c r="BF46" s="175"/>
      <c r="BG46" s="175"/>
      <c r="BH46" s="175"/>
      <c r="BI46" s="175"/>
      <c r="BJ46" s="175"/>
    </row>
    <row r="47" spans="1:62" s="150" customFormat="1" ht="13.5">
      <c r="A47" s="148"/>
      <c r="B47" s="148" t="s">
        <v>333</v>
      </c>
      <c r="C47" s="148"/>
      <c r="D47" s="148"/>
      <c r="E47" s="148"/>
      <c r="F47" s="148"/>
      <c r="G47" s="148"/>
      <c r="H47" s="148"/>
      <c r="I47" s="148"/>
      <c r="J47" s="148"/>
      <c r="K47" s="148"/>
      <c r="L47" s="148"/>
      <c r="M47" s="148"/>
      <c r="N47" s="148"/>
      <c r="O47" s="148"/>
      <c r="P47" s="148"/>
      <c r="Q47" s="148"/>
      <c r="R47" s="148"/>
      <c r="S47" s="148"/>
      <c r="T47" s="148"/>
      <c r="U47" s="148"/>
      <c r="V47" s="148"/>
      <c r="W47" s="148"/>
      <c r="X47" s="148"/>
      <c r="Y47" s="148"/>
      <c r="Z47" s="148"/>
      <c r="AA47" s="148"/>
      <c r="AB47" s="148"/>
      <c r="AC47" s="148"/>
      <c r="AD47" s="148"/>
      <c r="AE47" s="148"/>
      <c r="AF47" s="148"/>
      <c r="AG47" s="148"/>
      <c r="AH47" s="148"/>
      <c r="AI47" s="148"/>
      <c r="AJ47" s="148"/>
      <c r="AK47" s="148"/>
      <c r="AL47" s="148"/>
      <c r="AM47" s="148"/>
      <c r="AP47" s="175"/>
      <c r="AQ47" s="175"/>
      <c r="AR47" s="175"/>
      <c r="AS47" s="175"/>
      <c r="AT47" s="175"/>
      <c r="AU47" s="175"/>
      <c r="AV47" s="175"/>
      <c r="AW47" s="175"/>
      <c r="AX47" s="175"/>
      <c r="AY47" s="175"/>
      <c r="AZ47" s="175"/>
      <c r="BA47" s="175"/>
      <c r="BB47" s="175"/>
      <c r="BC47" s="175"/>
      <c r="BD47" s="175"/>
      <c r="BE47" s="175"/>
      <c r="BF47" s="175"/>
      <c r="BG47" s="175"/>
      <c r="BH47" s="175"/>
      <c r="BI47" s="175"/>
      <c r="BJ47" s="175"/>
    </row>
    <row r="48" spans="1:62">
      <c r="A48" s="176"/>
      <c r="B48" s="176" t="s">
        <v>245</v>
      </c>
      <c r="C48" s="176"/>
      <c r="D48" s="176"/>
      <c r="E48" s="176"/>
      <c r="F48" s="176"/>
      <c r="G48" s="176"/>
      <c r="H48" s="176"/>
      <c r="I48" s="176"/>
      <c r="J48" s="176"/>
      <c r="K48" s="176"/>
      <c r="L48" s="176"/>
      <c r="M48" s="176"/>
      <c r="N48" s="176"/>
      <c r="O48" s="176"/>
      <c r="P48" s="176"/>
      <c r="Q48" s="176"/>
      <c r="R48" s="176"/>
      <c r="S48" s="176"/>
      <c r="T48" s="176"/>
      <c r="U48" s="176"/>
      <c r="V48" s="176"/>
      <c r="W48" s="176"/>
      <c r="X48" s="176"/>
      <c r="Y48" s="176"/>
      <c r="Z48" s="176"/>
      <c r="AA48" s="176"/>
      <c r="AB48" s="176"/>
      <c r="AC48" s="176"/>
      <c r="AD48" s="176"/>
      <c r="AE48" s="176"/>
      <c r="AF48" s="176"/>
      <c r="AG48" s="176"/>
      <c r="AH48" s="176"/>
      <c r="AI48" s="176"/>
      <c r="AJ48" s="176"/>
      <c r="AK48" s="176"/>
      <c r="AL48" s="176"/>
      <c r="AM48" s="176"/>
    </row>
    <row r="49" spans="1:39" ht="13.5">
      <c r="A49" s="176"/>
      <c r="B49" s="148" t="s">
        <v>246</v>
      </c>
      <c r="C49" s="176"/>
      <c r="D49" s="176"/>
      <c r="E49" s="176"/>
      <c r="F49" s="176"/>
      <c r="G49" s="176"/>
      <c r="H49" s="176"/>
      <c r="I49" s="176"/>
      <c r="J49" s="176"/>
      <c r="K49" s="176"/>
      <c r="L49" s="176"/>
      <c r="M49" s="176"/>
      <c r="N49" s="176"/>
      <c r="O49" s="176"/>
      <c r="P49" s="176"/>
      <c r="Q49" s="176"/>
      <c r="R49" s="176"/>
      <c r="S49" s="176"/>
      <c r="T49" s="176"/>
      <c r="U49" s="176"/>
      <c r="V49" s="176"/>
      <c r="W49" s="176"/>
      <c r="X49" s="176"/>
      <c r="Y49" s="176"/>
      <c r="Z49" s="176"/>
      <c r="AA49" s="176"/>
      <c r="AB49" s="176"/>
      <c r="AC49" s="176"/>
      <c r="AD49" s="176"/>
      <c r="AE49" s="176"/>
      <c r="AF49" s="176"/>
      <c r="AG49" s="176"/>
      <c r="AH49" s="176"/>
      <c r="AI49" s="176"/>
      <c r="AJ49" s="176"/>
      <c r="AK49" s="176"/>
      <c r="AL49" s="176"/>
      <c r="AM49" s="176"/>
    </row>
    <row r="50" spans="1:39">
      <c r="A50" s="176"/>
      <c r="B50" s="176"/>
      <c r="C50" s="176"/>
      <c r="D50" s="176"/>
      <c r="E50" s="176"/>
      <c r="F50" s="176"/>
      <c r="G50" s="176"/>
      <c r="H50" s="176"/>
      <c r="I50" s="176"/>
      <c r="J50" s="176"/>
      <c r="K50" s="176"/>
      <c r="L50" s="176"/>
      <c r="M50" s="176"/>
      <c r="N50" s="176"/>
      <c r="O50" s="176"/>
      <c r="P50" s="176"/>
      <c r="Q50" s="176"/>
      <c r="R50" s="176"/>
      <c r="S50" s="176"/>
      <c r="T50" s="176"/>
      <c r="U50" s="176"/>
      <c r="V50" s="176"/>
      <c r="W50" s="176"/>
      <c r="X50" s="176"/>
      <c r="Y50" s="176"/>
      <c r="Z50" s="176"/>
      <c r="AA50" s="176"/>
      <c r="AB50" s="176"/>
      <c r="AC50" s="176"/>
      <c r="AD50" s="176"/>
      <c r="AE50" s="176"/>
      <c r="AF50" s="176"/>
      <c r="AG50" s="176"/>
      <c r="AH50" s="176"/>
      <c r="AI50" s="176"/>
      <c r="AJ50" s="176"/>
      <c r="AK50" s="176"/>
      <c r="AL50" s="176"/>
      <c r="AM50" s="176"/>
    </row>
    <row r="51" spans="1:39">
      <c r="A51" s="176"/>
      <c r="B51" s="176"/>
      <c r="C51" s="176"/>
      <c r="D51" s="176"/>
      <c r="E51" s="176"/>
      <c r="F51" s="176"/>
      <c r="G51" s="176"/>
      <c r="H51" s="176"/>
      <c r="I51" s="176"/>
      <c r="J51" s="176"/>
      <c r="K51" s="176"/>
      <c r="L51" s="176"/>
      <c r="M51" s="176"/>
      <c r="N51" s="176"/>
      <c r="O51" s="176"/>
      <c r="P51" s="176"/>
      <c r="Q51" s="176"/>
      <c r="R51" s="176"/>
      <c r="S51" s="176"/>
      <c r="T51" s="176" t="s">
        <v>249</v>
      </c>
      <c r="U51" s="176"/>
      <c r="V51" s="176"/>
      <c r="W51" s="176"/>
      <c r="X51" s="176"/>
      <c r="Y51" s="176"/>
      <c r="Z51" s="176"/>
      <c r="AA51" s="176"/>
      <c r="AB51" s="176"/>
      <c r="AC51" s="176"/>
      <c r="AD51" s="176"/>
      <c r="AE51" s="176"/>
      <c r="AF51" s="176"/>
      <c r="AG51" s="176"/>
      <c r="AH51" s="176"/>
      <c r="AI51" s="176"/>
      <c r="AJ51" s="176"/>
      <c r="AK51" s="176"/>
      <c r="AL51" s="176"/>
      <c r="AM51" s="176"/>
    </row>
    <row r="52" spans="1:39">
      <c r="A52" s="176"/>
      <c r="B52" s="176"/>
      <c r="C52" s="176"/>
      <c r="D52" s="176"/>
      <c r="E52" s="176"/>
      <c r="F52" s="176"/>
      <c r="G52" s="176"/>
      <c r="H52" s="176"/>
      <c r="I52" s="176"/>
      <c r="J52" s="176"/>
      <c r="K52" s="176"/>
      <c r="L52" s="176"/>
      <c r="M52" s="176"/>
      <c r="N52" s="176"/>
      <c r="O52" s="176"/>
      <c r="P52" s="176"/>
      <c r="Q52" s="176"/>
      <c r="R52" s="176"/>
      <c r="S52" s="176"/>
      <c r="T52" s="176"/>
      <c r="U52" s="176"/>
      <c r="V52" s="176"/>
      <c r="W52" s="176"/>
      <c r="X52" s="176"/>
      <c r="Y52" s="176"/>
      <c r="Z52" s="176"/>
      <c r="AA52" s="176"/>
      <c r="AB52" s="176"/>
      <c r="AC52" s="176"/>
      <c r="AD52" s="176"/>
      <c r="AE52" s="176"/>
      <c r="AF52" s="176"/>
      <c r="AG52" s="176"/>
      <c r="AH52" s="176"/>
      <c r="AI52" s="176"/>
      <c r="AJ52" s="176"/>
      <c r="AK52" s="176"/>
      <c r="AL52" s="176"/>
      <c r="AM52" s="176"/>
    </row>
    <row r="53" spans="1:39">
      <c r="A53" s="176"/>
      <c r="B53" s="176"/>
      <c r="C53" s="176"/>
      <c r="D53" s="176"/>
      <c r="E53" s="176"/>
      <c r="F53" s="176"/>
      <c r="G53" s="176"/>
      <c r="H53" s="176"/>
      <c r="I53" s="176"/>
      <c r="J53" s="176"/>
      <c r="K53" s="176"/>
      <c r="L53" s="176"/>
      <c r="M53" s="176"/>
      <c r="N53" s="176"/>
      <c r="O53" s="176"/>
      <c r="P53" s="176"/>
      <c r="Q53" s="176"/>
      <c r="R53" s="176"/>
      <c r="S53" s="176"/>
      <c r="T53" s="176"/>
      <c r="U53" s="240" t="s">
        <v>247</v>
      </c>
      <c r="V53" s="241"/>
      <c r="W53" s="241"/>
      <c r="X53" s="241"/>
      <c r="Y53" s="241"/>
      <c r="Z53" s="241"/>
      <c r="AA53" s="241"/>
      <c r="AB53" s="248"/>
      <c r="AC53" s="177" t="s">
        <v>248</v>
      </c>
      <c r="AD53" s="250"/>
      <c r="AE53" s="250"/>
      <c r="AF53" s="250"/>
      <c r="AG53" s="250"/>
      <c r="AH53" s="178"/>
      <c r="AI53" s="178"/>
      <c r="AJ53" s="178"/>
      <c r="AK53" s="179"/>
      <c r="AL53" s="176"/>
      <c r="AM53" s="176"/>
    </row>
    <row r="54" spans="1:39">
      <c r="A54" s="176"/>
      <c r="B54" s="176"/>
      <c r="C54" s="176"/>
      <c r="D54" s="176"/>
      <c r="E54" s="176"/>
      <c r="F54" s="176"/>
      <c r="G54" s="176"/>
      <c r="H54" s="176"/>
      <c r="I54" s="176"/>
      <c r="J54" s="176"/>
      <c r="K54" s="176"/>
      <c r="L54" s="176"/>
      <c r="M54" s="176"/>
      <c r="N54" s="176"/>
      <c r="O54" s="176"/>
      <c r="P54" s="176"/>
      <c r="Q54" s="176"/>
      <c r="R54" s="176"/>
      <c r="S54" s="176"/>
      <c r="T54" s="176"/>
      <c r="U54" s="242"/>
      <c r="V54" s="243"/>
      <c r="W54" s="243"/>
      <c r="X54" s="243"/>
      <c r="Y54" s="243"/>
      <c r="Z54" s="243"/>
      <c r="AA54" s="243"/>
      <c r="AB54" s="249"/>
      <c r="AC54" s="251"/>
      <c r="AD54" s="251"/>
      <c r="AE54" s="251"/>
      <c r="AF54" s="251"/>
      <c r="AG54" s="251"/>
      <c r="AH54" s="251"/>
      <c r="AI54" s="251"/>
      <c r="AJ54" s="251"/>
      <c r="AK54" s="251"/>
      <c r="AL54" s="176"/>
      <c r="AM54" s="176"/>
    </row>
    <row r="55" spans="1:39">
      <c r="A55" s="176"/>
      <c r="B55" s="176"/>
      <c r="C55" s="176"/>
      <c r="D55" s="176"/>
      <c r="E55" s="176"/>
      <c r="F55" s="176"/>
      <c r="G55" s="176"/>
      <c r="H55" s="176"/>
      <c r="I55" s="176"/>
      <c r="J55" s="176"/>
      <c r="K55" s="176"/>
      <c r="L55" s="176"/>
      <c r="M55" s="176"/>
      <c r="N55" s="176"/>
      <c r="O55" s="176"/>
      <c r="P55" s="176"/>
      <c r="Q55" s="176"/>
      <c r="R55" s="176"/>
      <c r="S55" s="176"/>
      <c r="T55" s="176"/>
      <c r="U55" s="252" t="s">
        <v>117</v>
      </c>
      <c r="V55" s="253"/>
      <c r="W55" s="253"/>
      <c r="X55" s="253"/>
      <c r="Y55" s="253"/>
      <c r="Z55" s="253"/>
      <c r="AA55" s="253"/>
      <c r="AB55" s="180"/>
      <c r="AC55" s="247"/>
      <c r="AD55" s="247"/>
      <c r="AE55" s="247"/>
      <c r="AF55" s="247"/>
      <c r="AG55" s="247"/>
      <c r="AH55" s="247"/>
      <c r="AI55" s="247"/>
      <c r="AJ55" s="247"/>
      <c r="AK55" s="247"/>
      <c r="AL55" s="176"/>
      <c r="AM55" s="176"/>
    </row>
    <row r="56" spans="1:39">
      <c r="A56" s="176"/>
      <c r="B56" s="176"/>
      <c r="C56" s="176"/>
      <c r="D56" s="176"/>
      <c r="E56" s="176"/>
      <c r="F56" s="176"/>
      <c r="G56" s="176"/>
      <c r="H56" s="176"/>
      <c r="I56" s="176"/>
      <c r="J56" s="176"/>
      <c r="K56" s="176"/>
      <c r="L56" s="176"/>
      <c r="M56" s="176"/>
      <c r="N56" s="176"/>
      <c r="O56" s="176"/>
      <c r="P56" s="176"/>
      <c r="Q56" s="176"/>
      <c r="R56" s="176"/>
      <c r="S56" s="176"/>
      <c r="T56" s="176"/>
      <c r="U56" s="252" t="s">
        <v>118</v>
      </c>
      <c r="V56" s="253"/>
      <c r="W56" s="253"/>
      <c r="X56" s="253"/>
      <c r="Y56" s="253"/>
      <c r="Z56" s="253"/>
      <c r="AA56" s="253"/>
      <c r="AB56" s="180"/>
      <c r="AC56" s="247"/>
      <c r="AD56" s="247"/>
      <c r="AE56" s="247"/>
      <c r="AF56" s="247"/>
      <c r="AG56" s="247"/>
      <c r="AH56" s="247"/>
      <c r="AI56" s="247"/>
      <c r="AJ56" s="247"/>
      <c r="AK56" s="247"/>
      <c r="AL56" s="176"/>
      <c r="AM56" s="176"/>
    </row>
    <row r="57" spans="1:39">
      <c r="A57" s="176"/>
      <c r="B57" s="176"/>
      <c r="C57" s="176"/>
      <c r="D57" s="176"/>
      <c r="E57" s="176"/>
      <c r="F57" s="176"/>
      <c r="G57" s="176"/>
      <c r="H57" s="176"/>
      <c r="I57" s="176"/>
      <c r="J57" s="176"/>
      <c r="K57" s="176"/>
      <c r="L57" s="176"/>
      <c r="M57" s="176"/>
      <c r="N57" s="176"/>
      <c r="O57" s="176"/>
      <c r="P57" s="176"/>
      <c r="Q57" s="176"/>
      <c r="R57" s="176"/>
      <c r="S57" s="176"/>
      <c r="T57" s="176"/>
      <c r="U57" s="240" t="s">
        <v>119</v>
      </c>
      <c r="V57" s="241"/>
      <c r="W57" s="241"/>
      <c r="X57" s="181"/>
      <c r="Y57" s="244" t="s">
        <v>3</v>
      </c>
      <c r="Z57" s="245"/>
      <c r="AA57" s="245"/>
      <c r="AB57" s="246"/>
      <c r="AC57" s="247"/>
      <c r="AD57" s="247"/>
      <c r="AE57" s="247"/>
      <c r="AF57" s="247"/>
      <c r="AG57" s="247"/>
      <c r="AH57" s="247"/>
      <c r="AI57" s="247"/>
      <c r="AJ57" s="247"/>
      <c r="AK57" s="247"/>
      <c r="AL57" s="176"/>
      <c r="AM57" s="176"/>
    </row>
    <row r="58" spans="1:39">
      <c r="A58" s="176"/>
      <c r="B58" s="176"/>
      <c r="C58" s="176"/>
      <c r="D58" s="176"/>
      <c r="E58" s="176"/>
      <c r="F58" s="176"/>
      <c r="G58" s="176"/>
      <c r="H58" s="176"/>
      <c r="I58" s="176"/>
      <c r="J58" s="176"/>
      <c r="K58" s="176"/>
      <c r="L58" s="176"/>
      <c r="M58" s="176"/>
      <c r="N58" s="176"/>
      <c r="O58" s="176"/>
      <c r="P58" s="176"/>
      <c r="Q58" s="176"/>
      <c r="R58" s="176"/>
      <c r="S58" s="176"/>
      <c r="T58" s="176"/>
      <c r="U58" s="242"/>
      <c r="V58" s="243"/>
      <c r="W58" s="243"/>
      <c r="X58" s="182"/>
      <c r="Y58" s="244" t="s">
        <v>120</v>
      </c>
      <c r="Z58" s="245"/>
      <c r="AA58" s="245"/>
      <c r="AB58" s="246"/>
      <c r="AC58" s="247"/>
      <c r="AD58" s="247"/>
      <c r="AE58" s="247"/>
      <c r="AF58" s="247"/>
      <c r="AG58" s="247"/>
      <c r="AH58" s="247"/>
      <c r="AI58" s="247"/>
      <c r="AJ58" s="247"/>
      <c r="AK58" s="247"/>
      <c r="AL58" s="176"/>
      <c r="AM58" s="176"/>
    </row>
    <row r="59" spans="1:39">
      <c r="A59" s="176"/>
      <c r="B59" s="176"/>
      <c r="C59" s="176"/>
      <c r="D59" s="176"/>
      <c r="E59" s="176"/>
      <c r="F59" s="176"/>
      <c r="G59" s="176"/>
      <c r="H59" s="176"/>
      <c r="I59" s="176"/>
      <c r="J59" s="176"/>
      <c r="K59" s="176"/>
      <c r="L59" s="176"/>
      <c r="M59" s="176"/>
      <c r="N59" s="176"/>
      <c r="O59" s="176"/>
      <c r="P59" s="176"/>
      <c r="Q59" s="176"/>
      <c r="R59" s="176"/>
      <c r="S59" s="176"/>
      <c r="T59" s="176"/>
      <c r="U59" s="176"/>
      <c r="V59" s="176"/>
      <c r="W59" s="176"/>
      <c r="X59" s="176"/>
      <c r="Y59" s="176"/>
      <c r="Z59" s="176"/>
      <c r="AA59" s="176"/>
      <c r="AB59" s="176"/>
      <c r="AC59" s="176"/>
      <c r="AD59" s="176"/>
      <c r="AE59" s="176"/>
      <c r="AF59" s="176"/>
      <c r="AG59" s="176"/>
      <c r="AH59" s="176"/>
      <c r="AI59" s="176"/>
      <c r="AJ59" s="176"/>
      <c r="AK59" s="176"/>
      <c r="AL59" s="176"/>
      <c r="AM59" s="176"/>
    </row>
    <row r="60" spans="1:39">
      <c r="A60" s="176"/>
      <c r="B60" s="176"/>
      <c r="C60" s="176"/>
      <c r="D60" s="176"/>
      <c r="E60" s="176"/>
      <c r="F60" s="176"/>
      <c r="G60" s="176"/>
      <c r="H60" s="176"/>
      <c r="I60" s="176"/>
      <c r="J60" s="176"/>
      <c r="K60" s="176"/>
      <c r="L60" s="176"/>
      <c r="M60" s="176"/>
      <c r="N60" s="176"/>
      <c r="O60" s="176"/>
      <c r="P60" s="176"/>
      <c r="Q60" s="176"/>
      <c r="R60" s="176"/>
      <c r="S60" s="176"/>
      <c r="T60" s="176"/>
      <c r="U60" s="176"/>
      <c r="V60" s="176"/>
      <c r="W60" s="176"/>
      <c r="X60" s="176"/>
      <c r="Y60" s="176"/>
      <c r="Z60" s="176"/>
      <c r="AA60" s="176"/>
      <c r="AB60" s="176"/>
      <c r="AC60" s="176"/>
      <c r="AD60" s="176"/>
      <c r="AE60" s="176"/>
      <c r="AF60" s="176"/>
      <c r="AG60" s="176"/>
      <c r="AH60" s="176"/>
      <c r="AI60" s="176"/>
      <c r="AJ60" s="176"/>
      <c r="AK60" s="176"/>
      <c r="AL60" s="176"/>
      <c r="AM60" s="176"/>
    </row>
    <row r="61" spans="1:39">
      <c r="A61" s="176"/>
      <c r="B61" s="176"/>
      <c r="C61" s="176"/>
      <c r="D61" s="176"/>
      <c r="E61" s="176"/>
      <c r="F61" s="176"/>
      <c r="G61" s="176"/>
      <c r="H61" s="176"/>
      <c r="I61" s="176"/>
      <c r="J61" s="176"/>
      <c r="K61" s="176"/>
      <c r="L61" s="176"/>
      <c r="M61" s="176"/>
      <c r="N61" s="176"/>
      <c r="O61" s="176"/>
      <c r="P61" s="176"/>
      <c r="Q61" s="176"/>
      <c r="R61" s="176"/>
      <c r="S61" s="176"/>
      <c r="T61" s="176"/>
      <c r="U61" s="176"/>
      <c r="V61" s="176"/>
      <c r="W61" s="176"/>
      <c r="X61" s="176"/>
      <c r="Y61" s="176"/>
      <c r="Z61" s="176"/>
      <c r="AA61" s="176"/>
      <c r="AB61" s="176"/>
      <c r="AC61" s="176"/>
      <c r="AD61" s="176"/>
      <c r="AE61" s="176"/>
      <c r="AF61" s="176"/>
      <c r="AG61" s="176"/>
      <c r="AH61" s="176"/>
      <c r="AI61" s="176"/>
      <c r="AJ61" s="176"/>
      <c r="AK61" s="176"/>
      <c r="AL61" s="176"/>
      <c r="AM61" s="176"/>
    </row>
  </sheetData>
  <mergeCells count="107">
    <mergeCell ref="D27:Q27"/>
    <mergeCell ref="D28:Q28"/>
    <mergeCell ref="D29:Q29"/>
    <mergeCell ref="D31:Q31"/>
    <mergeCell ref="D34:Q34"/>
    <mergeCell ref="B21:C21"/>
    <mergeCell ref="D35:Q35"/>
    <mergeCell ref="D33:Q33"/>
    <mergeCell ref="D32:Q32"/>
    <mergeCell ref="D30:Q30"/>
    <mergeCell ref="D26:Q26"/>
    <mergeCell ref="D25:Q25"/>
    <mergeCell ref="D24:Q24"/>
    <mergeCell ref="D23:Q23"/>
    <mergeCell ref="B28:C28"/>
    <mergeCell ref="B27:C27"/>
    <mergeCell ref="B26:C26"/>
    <mergeCell ref="B25:C25"/>
    <mergeCell ref="B24:C24"/>
    <mergeCell ref="B23:C23"/>
    <mergeCell ref="B35:C35"/>
    <mergeCell ref="B33:C33"/>
    <mergeCell ref="B32:C32"/>
    <mergeCell ref="B30:C30"/>
    <mergeCell ref="B29:C29"/>
    <mergeCell ref="R36:U37"/>
    <mergeCell ref="V36:X37"/>
    <mergeCell ref="Y36:AB37"/>
    <mergeCell ref="AC36:AE37"/>
    <mergeCell ref="AF36:AI37"/>
    <mergeCell ref="AJ36:AL37"/>
    <mergeCell ref="AJ30:AL32"/>
    <mergeCell ref="B36:Q37"/>
    <mergeCell ref="U57:W58"/>
    <mergeCell ref="Y57:AB57"/>
    <mergeCell ref="AC57:AK57"/>
    <mergeCell ref="Y58:AB58"/>
    <mergeCell ref="AC58:AK58"/>
    <mergeCell ref="U53:AB54"/>
    <mergeCell ref="AD53:AG53"/>
    <mergeCell ref="AC54:AK54"/>
    <mergeCell ref="U55:AA55"/>
    <mergeCell ref="AC55:AK55"/>
    <mergeCell ref="U56:AA56"/>
    <mergeCell ref="AC56:AK56"/>
    <mergeCell ref="AV25:AW25"/>
    <mergeCell ref="BB25:BC25"/>
    <mergeCell ref="BH25:BI25"/>
    <mergeCell ref="R33:U35"/>
    <mergeCell ref="V33:X35"/>
    <mergeCell ref="Y33:AB35"/>
    <mergeCell ref="AC33:AE35"/>
    <mergeCell ref="AV24:AW24"/>
    <mergeCell ref="BB24:BC24"/>
    <mergeCell ref="BH24:BI24"/>
    <mergeCell ref="R30:U32"/>
    <mergeCell ref="V30:X32"/>
    <mergeCell ref="Y30:AB32"/>
    <mergeCell ref="AC30:AE32"/>
    <mergeCell ref="AF30:AI32"/>
    <mergeCell ref="AF33:AI35"/>
    <mergeCell ref="AJ33:AL35"/>
    <mergeCell ref="R27:U29"/>
    <mergeCell ref="V27:X29"/>
    <mergeCell ref="Y27:AB29"/>
    <mergeCell ref="AC27:AE29"/>
    <mergeCell ref="AF27:AI29"/>
    <mergeCell ref="AJ27:AL29"/>
    <mergeCell ref="AJ21:AL23"/>
    <mergeCell ref="R24:U26"/>
    <mergeCell ref="V24:X26"/>
    <mergeCell ref="Y24:AB26"/>
    <mergeCell ref="AC24:AE26"/>
    <mergeCell ref="AF24:AI26"/>
    <mergeCell ref="AJ24:AL26"/>
    <mergeCell ref="D21:Q21"/>
    <mergeCell ref="R21:U23"/>
    <mergeCell ref="V21:X23"/>
    <mergeCell ref="Y21:AB23"/>
    <mergeCell ref="AC21:AE23"/>
    <mergeCell ref="AF21:AI23"/>
    <mergeCell ref="A16:AM16"/>
    <mergeCell ref="B17:J17"/>
    <mergeCell ref="K17:R17"/>
    <mergeCell ref="R20:X20"/>
    <mergeCell ref="Y20:AE20"/>
    <mergeCell ref="AF20:AL20"/>
    <mergeCell ref="W8:AK8"/>
    <mergeCell ref="A11:AM11"/>
    <mergeCell ref="B13:C13"/>
    <mergeCell ref="D13:E13"/>
    <mergeCell ref="F13:G13"/>
    <mergeCell ref="H13:I13"/>
    <mergeCell ref="J13:K13"/>
    <mergeCell ref="L13:M13"/>
    <mergeCell ref="N13:AM13"/>
    <mergeCell ref="W9:AK9"/>
    <mergeCell ref="B20:Q20"/>
    <mergeCell ref="AD3:AE3"/>
    <mergeCell ref="AG3:AH3"/>
    <mergeCell ref="AJ3:AK3"/>
    <mergeCell ref="A5:F5"/>
    <mergeCell ref="G5:M5"/>
    <mergeCell ref="W7:AK7"/>
    <mergeCell ref="AB3:AC3"/>
    <mergeCell ref="A14:AM14"/>
    <mergeCell ref="A15:AM15"/>
  </mergeCells>
  <phoneticPr fontId="5"/>
  <pageMargins left="0.7" right="0.7" top="0.75" bottom="0.75" header="0.3" footer="0.3"/>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36"/>
  <sheetViews>
    <sheetView showZeros="0" view="pageBreakPreview" zoomScaleNormal="100" zoomScaleSheetLayoutView="100" workbookViewId="0">
      <selection activeCell="D9" sqref="D9"/>
    </sheetView>
  </sheetViews>
  <sheetFormatPr defaultColWidth="2.25" defaultRowHeight="13.5"/>
  <cols>
    <col min="1" max="1" width="3.125" style="4" customWidth="1"/>
    <col min="2" max="2" width="27" style="58" customWidth="1"/>
    <col min="3" max="3" width="11.625" style="58" customWidth="1"/>
    <col min="4" max="4" width="18.625" style="58" customWidth="1"/>
    <col min="5" max="5" width="13.875" style="58" bestFit="1" customWidth="1"/>
    <col min="6" max="6" width="20.875" style="58" customWidth="1"/>
    <col min="7" max="7" width="12.5" style="58" customWidth="1"/>
    <col min="8" max="8" width="8.75" style="58" customWidth="1"/>
    <col min="9" max="9" width="7.375" style="58" bestFit="1" customWidth="1"/>
    <col min="10" max="26" width="8.75" style="58" customWidth="1"/>
    <col min="27" max="67" width="2.25" style="4"/>
    <col min="68" max="69" width="5.5" style="4" customWidth="1"/>
    <col min="70" max="16384" width="2.25" style="4"/>
  </cols>
  <sheetData>
    <row r="1" spans="1:69">
      <c r="A1" s="4" t="s">
        <v>222</v>
      </c>
      <c r="B1" s="4"/>
      <c r="C1" s="4"/>
      <c r="D1" s="4"/>
      <c r="E1" s="4"/>
      <c r="F1" s="4"/>
      <c r="G1" s="4"/>
      <c r="H1" s="4"/>
      <c r="I1" s="4"/>
      <c r="J1" s="4"/>
      <c r="K1" s="4"/>
      <c r="L1" s="4"/>
      <c r="M1" s="4"/>
      <c r="N1" s="4"/>
      <c r="O1" s="4"/>
      <c r="P1" s="4"/>
      <c r="Q1" s="4"/>
      <c r="R1" s="4"/>
      <c r="S1" s="4"/>
      <c r="T1" s="4"/>
      <c r="U1" s="4"/>
      <c r="V1" s="4"/>
      <c r="W1" s="4"/>
      <c r="X1" s="4"/>
      <c r="Y1" s="4"/>
      <c r="Z1" s="4"/>
    </row>
    <row r="2" spans="1:69">
      <c r="A2" s="16"/>
      <c r="B2" s="4"/>
      <c r="C2" s="4"/>
      <c r="D2" s="4"/>
      <c r="E2" s="4"/>
      <c r="F2" s="4"/>
      <c r="G2" s="4"/>
      <c r="H2" s="4"/>
      <c r="I2" s="4"/>
      <c r="J2" s="4"/>
      <c r="K2" s="4"/>
      <c r="L2" s="4"/>
      <c r="M2" s="4"/>
      <c r="N2" s="4"/>
      <c r="O2" s="4"/>
      <c r="P2" s="4"/>
      <c r="Q2" s="4"/>
      <c r="R2" s="4"/>
      <c r="S2" s="4"/>
      <c r="T2" s="4"/>
      <c r="U2" s="4"/>
      <c r="V2" s="4"/>
      <c r="W2" s="4"/>
      <c r="X2" s="4"/>
      <c r="Y2" s="4"/>
      <c r="Z2" s="4"/>
    </row>
    <row r="3" spans="1:69" ht="18" customHeight="1">
      <c r="A3" s="271" t="s">
        <v>111</v>
      </c>
      <c r="B3" s="273" t="s">
        <v>13</v>
      </c>
      <c r="C3" s="272" t="s">
        <v>20</v>
      </c>
      <c r="D3" s="273" t="s">
        <v>14</v>
      </c>
      <c r="E3" s="273" t="s">
        <v>3</v>
      </c>
      <c r="F3" s="277" t="s">
        <v>46</v>
      </c>
      <c r="G3" s="279" t="s">
        <v>154</v>
      </c>
      <c r="H3" s="281" t="s">
        <v>307</v>
      </c>
      <c r="I3" s="281"/>
      <c r="J3" s="281"/>
      <c r="K3" s="281"/>
      <c r="L3" s="281"/>
      <c r="M3" s="281"/>
      <c r="N3" s="282"/>
      <c r="O3" s="283" t="s">
        <v>215</v>
      </c>
      <c r="P3" s="283"/>
      <c r="Q3" s="283"/>
      <c r="R3" s="283"/>
      <c r="S3" s="283"/>
      <c r="T3" s="283"/>
      <c r="U3" s="283" t="s">
        <v>216</v>
      </c>
      <c r="V3" s="283"/>
      <c r="W3" s="283"/>
      <c r="X3" s="283"/>
      <c r="Y3" s="283"/>
      <c r="Z3" s="283"/>
    </row>
    <row r="4" spans="1:69" ht="55.5">
      <c r="A4" s="271"/>
      <c r="B4" s="273"/>
      <c r="C4" s="272"/>
      <c r="D4" s="273"/>
      <c r="E4" s="273"/>
      <c r="F4" s="278"/>
      <c r="G4" s="280"/>
      <c r="H4" s="56" t="s">
        <v>217</v>
      </c>
      <c r="I4" s="56" t="s">
        <v>110</v>
      </c>
      <c r="J4" s="56" t="s">
        <v>220</v>
      </c>
      <c r="K4" s="56" t="s">
        <v>221</v>
      </c>
      <c r="L4" s="56" t="s">
        <v>218</v>
      </c>
      <c r="M4" s="55" t="s">
        <v>219</v>
      </c>
      <c r="N4" s="56" t="s">
        <v>15</v>
      </c>
      <c r="O4" s="56" t="s">
        <v>217</v>
      </c>
      <c r="P4" s="56" t="s">
        <v>220</v>
      </c>
      <c r="Q4" s="56" t="s">
        <v>221</v>
      </c>
      <c r="R4" s="56" t="s">
        <v>218</v>
      </c>
      <c r="S4" s="55" t="s">
        <v>219</v>
      </c>
      <c r="T4" s="56" t="s">
        <v>15</v>
      </c>
      <c r="U4" s="56" t="s">
        <v>217</v>
      </c>
      <c r="V4" s="56" t="s">
        <v>220</v>
      </c>
      <c r="W4" s="56" t="s">
        <v>221</v>
      </c>
      <c r="X4" s="56" t="s">
        <v>218</v>
      </c>
      <c r="Y4" s="55" t="s">
        <v>219</v>
      </c>
      <c r="Z4" s="56" t="s">
        <v>15</v>
      </c>
      <c r="BP4" s="62" t="s">
        <v>262</v>
      </c>
      <c r="BQ4" s="62" t="s">
        <v>263</v>
      </c>
    </row>
    <row r="5" spans="1:69" ht="22.5" customHeight="1" thickBot="1">
      <c r="A5" s="52">
        <v>1</v>
      </c>
      <c r="B5" s="40">
        <f ca="1">IFERROR(INDIRECT("個票"&amp;$A5&amp;"！$t$7"),"")</f>
        <v>0</v>
      </c>
      <c r="C5" s="40">
        <f ca="1">IFERROR(INDIRECT("個票"&amp;$A5&amp;"！$h$7"),"")</f>
        <v>0</v>
      </c>
      <c r="D5" s="40">
        <f ca="1">IFERROR(INDIRECT("個票"&amp;$A5&amp;"！$l$10"),"")</f>
        <v>0</v>
      </c>
      <c r="E5" s="40">
        <f ca="1">IFERROR(INDIRECT("個票"&amp;$A5&amp;"！$w$9"),"")</f>
        <v>0</v>
      </c>
      <c r="F5" s="40" t="str">
        <f ca="1">IFERROR(INDIRECT("個票"&amp;$A5&amp;"！$ｄ$9")&amp;INDIRECT("個票"&amp;$A5&amp;"！$ｈ$9"),"")</f>
        <v/>
      </c>
      <c r="G5" s="54" t="str">
        <f ca="1">IF(N5&gt;0,実績報告書!W7,"")</f>
        <v/>
      </c>
      <c r="H5" s="18">
        <f ca="1">IFERROR(INDIRECT("個票"&amp;$A5&amp;"！$ai$16"),"")</f>
        <v>0</v>
      </c>
      <c r="I5" s="19">
        <f ca="1">IFERROR(INDIRECT("個票"&amp;$A5&amp;"！$ao$19"),"")</f>
        <v>0</v>
      </c>
      <c r="J5" s="18">
        <f ca="1">IFERROR(INDIRECT("個票"&amp;$A5&amp;"！$ai$24"),"")</f>
        <v>0</v>
      </c>
      <c r="K5" s="18">
        <f ca="1">IFERROR(INDIRECT("個票"&amp;$A5&amp;"！$ai$63"),"")</f>
        <v>0</v>
      </c>
      <c r="L5" s="18">
        <f ca="1">IFERROR(INDIRECT("個票"&amp;$A5&amp;"！$ai$79"),"")</f>
        <v>0</v>
      </c>
      <c r="M5" s="20">
        <f ca="1">IFERROR(INDIRECT("個票"&amp;$A5&amp;"！$ai$87"),"")</f>
        <v>0</v>
      </c>
      <c r="N5" s="18">
        <f ca="1">SUM(H5,J5,,K5,L5,M5)</f>
        <v>0</v>
      </c>
      <c r="O5" s="18">
        <f ca="1">IFERROR(INDIRECT("個票"&amp;$A5&amp;"！$ai$17"),"")</f>
        <v>0</v>
      </c>
      <c r="P5" s="18">
        <f ca="1">IFERROR(INDIRECT("個票"&amp;$A5&amp;"！$ai$25"),"")</f>
        <v>0</v>
      </c>
      <c r="Q5" s="18">
        <f ca="1">IFERROR(INDIRECT("個票"&amp;$A5&amp;"！$ai$64"),"")</f>
        <v>0</v>
      </c>
      <c r="R5" s="18">
        <f ca="1">IFERROR(INDIRECT("個票"&amp;$A5&amp;"！$ai$80"),"")</f>
        <v>0</v>
      </c>
      <c r="S5" s="20">
        <f ca="1">IFERROR(INDIRECT("個票"&amp;$A5&amp;"！$ai$88"),"")</f>
        <v>0</v>
      </c>
      <c r="T5" s="18">
        <f ca="1">SUM(O5:S5)</f>
        <v>0</v>
      </c>
      <c r="U5" s="18">
        <f ca="1">IFERROR(INDIRECT("個票"&amp;$A5&amp;"！$ai$18"),"")</f>
        <v>0</v>
      </c>
      <c r="V5" s="18">
        <f ca="1">IFERROR(INDIRECT("個票"&amp;$A5&amp;"！$ai$26"),"")</f>
        <v>0</v>
      </c>
      <c r="W5" s="18">
        <f ca="1">IFERROR(INDIRECT("個票"&amp;$A5&amp;"！$ai$65"),"")</f>
        <v>0</v>
      </c>
      <c r="X5" s="18">
        <f ca="1">IFERROR(INDIRECT("個票"&amp;$A5&amp;"！$ai$81"),"")</f>
        <v>0</v>
      </c>
      <c r="Y5" s="20">
        <f ca="1">IFERROR(INDIRECT("個票"&amp;$A5&amp;"！$ai$89"),"")</f>
        <v>0</v>
      </c>
      <c r="Z5" s="18">
        <f ca="1">SUM(U5:Y5)</f>
        <v>0</v>
      </c>
      <c r="BP5" s="4">
        <f ca="1">IFERROR(INDIRECT("個票"&amp;$A5&amp;"！$m$19"),"")</f>
        <v>0</v>
      </c>
      <c r="BQ5" s="4">
        <f ca="1">IFERROR(INDIRECT("個票"&amp;$A5&amp;"！$v$19"),"")</f>
        <v>0</v>
      </c>
    </row>
    <row r="6" spans="1:69" ht="22.5" customHeight="1" thickBot="1">
      <c r="A6" s="52">
        <v>2</v>
      </c>
      <c r="B6" s="40" t="str">
        <f t="shared" ref="B6:B19" ca="1" si="0">IFERROR(INDIRECT("個票"&amp;$A6&amp;"！$t$7"),"")</f>
        <v/>
      </c>
      <c r="C6" s="40" t="str">
        <f t="shared" ref="C6:C19" ca="1" si="1">IFERROR(INDIRECT("個票"&amp;$A6&amp;"！$h$7"),"")</f>
        <v/>
      </c>
      <c r="D6" s="40" t="str">
        <f t="shared" ref="D6:D19" ca="1" si="2">IFERROR(INDIRECT("個票"&amp;$A6&amp;"！$l$10"),"")</f>
        <v/>
      </c>
      <c r="E6" s="40" t="str">
        <f t="shared" ref="E6:E19" ca="1" si="3">IFERROR(INDIRECT("個票"&amp;$A6&amp;"！$w$9"),"")</f>
        <v/>
      </c>
      <c r="F6" s="40" t="str">
        <f t="shared" ref="F6:F19" ca="1" si="4">IFERROR(INDIRECT("個票"&amp;$A6&amp;"！$ｄ$9")&amp;INDIRECT("個票"&amp;$A6&amp;"！$ｈ$9"),"")</f>
        <v/>
      </c>
      <c r="G6" s="54" t="str">
        <f ca="1">IF(N6&gt;0,実績報告書!W7,"")</f>
        <v/>
      </c>
      <c r="H6" s="18" t="str">
        <f t="shared" ref="H6:H19" ca="1" si="5">IFERROR(INDIRECT("個票"&amp;$A6&amp;"！$ai$16"),"")</f>
        <v/>
      </c>
      <c r="I6" s="19" t="str">
        <f t="shared" ref="I6:I19" ca="1" si="6">IFERROR(INDIRECT("個票"&amp;$A6&amp;"！$ao$19"),"")</f>
        <v/>
      </c>
      <c r="J6" s="18" t="str">
        <f t="shared" ref="J6:J19" ca="1" si="7">IFERROR(INDIRECT("個票"&amp;$A6&amp;"！$ai$24"),"")</f>
        <v/>
      </c>
      <c r="K6" s="18" t="str">
        <f t="shared" ref="K6:K19" ca="1" si="8">IFERROR(INDIRECT("個票"&amp;$A6&amp;"！$ai$63"),"")</f>
        <v/>
      </c>
      <c r="L6" s="18" t="str">
        <f t="shared" ref="L6:L19" ca="1" si="9">IFERROR(INDIRECT("個票"&amp;$A6&amp;"！$ai$79"),"")</f>
        <v/>
      </c>
      <c r="M6" s="20" t="str">
        <f t="shared" ref="M6:M19" ca="1" si="10">IFERROR(INDIRECT("個票"&amp;$A6&amp;"！$ai$87"),"")</f>
        <v/>
      </c>
      <c r="N6" s="18">
        <f t="shared" ref="N6:N19" ca="1" si="11">SUM(H6,J6,,K6,L6,M6)</f>
        <v>0</v>
      </c>
      <c r="O6" s="18" t="str">
        <f t="shared" ref="O6:O19" ca="1" si="12">IFERROR(INDIRECT("個票"&amp;$A6&amp;"！$ai$17"),"")</f>
        <v/>
      </c>
      <c r="P6" s="18" t="str">
        <f t="shared" ref="P6:P19" ca="1" si="13">IFERROR(INDIRECT("個票"&amp;$A6&amp;"！$ai$25"),"")</f>
        <v/>
      </c>
      <c r="Q6" s="18" t="str">
        <f t="shared" ref="Q6:Q19" ca="1" si="14">IFERROR(INDIRECT("個票"&amp;$A6&amp;"！$ai$64"),"")</f>
        <v/>
      </c>
      <c r="R6" s="18" t="str">
        <f t="shared" ref="R6:R19" ca="1" si="15">IFERROR(INDIRECT("個票"&amp;$A6&amp;"！$ai$80"),"")</f>
        <v/>
      </c>
      <c r="S6" s="20" t="str">
        <f t="shared" ref="S6:S19" ca="1" si="16">IFERROR(INDIRECT("個票"&amp;$A6&amp;"！$ai$88"),"")</f>
        <v/>
      </c>
      <c r="T6" s="18">
        <f t="shared" ref="T6:T19" ca="1" si="17">SUM(O6:S6)</f>
        <v>0</v>
      </c>
      <c r="U6" s="18" t="str">
        <f t="shared" ref="U6:U19" ca="1" si="18">IFERROR(INDIRECT("個票"&amp;$A6&amp;"！$ai$18"),"")</f>
        <v/>
      </c>
      <c r="V6" s="18" t="str">
        <f t="shared" ref="V6:V19" ca="1" si="19">IFERROR(INDIRECT("個票"&amp;$A6&amp;"！$ai$26"),"")</f>
        <v/>
      </c>
      <c r="W6" s="18" t="str">
        <f t="shared" ref="W6:W19" ca="1" si="20">IFERROR(INDIRECT("個票"&amp;$A6&amp;"！$ai$65"),"")</f>
        <v/>
      </c>
      <c r="X6" s="18" t="str">
        <f t="shared" ref="X6:X19" ca="1" si="21">IFERROR(INDIRECT("個票"&amp;$A6&amp;"！$ai$81"),"")</f>
        <v/>
      </c>
      <c r="Y6" s="20" t="str">
        <f t="shared" ref="Y6:Y19" ca="1" si="22">IFERROR(INDIRECT("個票"&amp;$A6&amp;"！$ai$89"),"")</f>
        <v/>
      </c>
      <c r="Z6" s="18">
        <f t="shared" ref="Z6:Z19" ca="1" si="23">SUM(U6:Y6)</f>
        <v>0</v>
      </c>
      <c r="AD6" s="274" t="str">
        <f ca="1">IF(_xlfn.SHEETS()-5=COUNTIF(N5:N19,"&gt;0"),"○","！（本表の事業所数と個票の枚数が一致しません）")</f>
        <v>！（本表の事業所数と個票の枚数が一致しません）</v>
      </c>
      <c r="AE6" s="275"/>
      <c r="AF6" s="275"/>
      <c r="AG6" s="275"/>
      <c r="AH6" s="275"/>
      <c r="AI6" s="275"/>
      <c r="AJ6" s="275"/>
      <c r="AK6" s="275"/>
      <c r="AL6" s="275"/>
      <c r="AM6" s="275"/>
      <c r="AN6" s="275"/>
      <c r="AO6" s="275"/>
      <c r="AP6" s="275"/>
      <c r="AQ6" s="275"/>
      <c r="AR6" s="275"/>
      <c r="AS6" s="275"/>
      <c r="AT6" s="275"/>
      <c r="AU6" s="275"/>
      <c r="AV6" s="275"/>
      <c r="AW6" s="276"/>
      <c r="BP6" s="4" t="str">
        <f t="shared" ref="BP6:BP19" ca="1" si="24">IFERROR(INDIRECT("個票"&amp;$A6&amp;"！$m$19"),"")</f>
        <v/>
      </c>
      <c r="BQ6" s="4" t="str">
        <f t="shared" ref="BQ6:BQ19" ca="1" si="25">IFERROR(INDIRECT("個票"&amp;$A6&amp;"！$v$19"),"")</f>
        <v/>
      </c>
    </row>
    <row r="7" spans="1:69" ht="22.5" customHeight="1">
      <c r="A7" s="52">
        <v>3</v>
      </c>
      <c r="B7" s="40" t="str">
        <f t="shared" ca="1" si="0"/>
        <v/>
      </c>
      <c r="C7" s="40" t="str">
        <f t="shared" ca="1" si="1"/>
        <v/>
      </c>
      <c r="D7" s="40" t="str">
        <f t="shared" ca="1" si="2"/>
        <v/>
      </c>
      <c r="E7" s="40" t="str">
        <f t="shared" ca="1" si="3"/>
        <v/>
      </c>
      <c r="F7" s="40" t="str">
        <f t="shared" ca="1" si="4"/>
        <v/>
      </c>
      <c r="G7" s="54" t="str">
        <f ca="1">IF(N7&gt;0,実績報告書!W7,"")</f>
        <v/>
      </c>
      <c r="H7" s="18" t="str">
        <f t="shared" ca="1" si="5"/>
        <v/>
      </c>
      <c r="I7" s="19" t="str">
        <f t="shared" ca="1" si="6"/>
        <v/>
      </c>
      <c r="J7" s="18" t="str">
        <f t="shared" ca="1" si="7"/>
        <v/>
      </c>
      <c r="K7" s="18" t="str">
        <f t="shared" ca="1" si="8"/>
        <v/>
      </c>
      <c r="L7" s="18" t="str">
        <f t="shared" ca="1" si="9"/>
        <v/>
      </c>
      <c r="M7" s="20" t="str">
        <f t="shared" ca="1" si="10"/>
        <v/>
      </c>
      <c r="N7" s="18">
        <f t="shared" ca="1" si="11"/>
        <v>0</v>
      </c>
      <c r="O7" s="18" t="str">
        <f t="shared" ca="1" si="12"/>
        <v/>
      </c>
      <c r="P7" s="18" t="str">
        <f t="shared" ca="1" si="13"/>
        <v/>
      </c>
      <c r="Q7" s="18" t="str">
        <f t="shared" ca="1" si="14"/>
        <v/>
      </c>
      <c r="R7" s="18" t="str">
        <f t="shared" ca="1" si="15"/>
        <v/>
      </c>
      <c r="S7" s="20" t="str">
        <f t="shared" ca="1" si="16"/>
        <v/>
      </c>
      <c r="T7" s="18">
        <f t="shared" ca="1" si="17"/>
        <v>0</v>
      </c>
      <c r="U7" s="18" t="str">
        <f t="shared" ca="1" si="18"/>
        <v/>
      </c>
      <c r="V7" s="18" t="str">
        <f t="shared" ca="1" si="19"/>
        <v/>
      </c>
      <c r="W7" s="18" t="str">
        <f t="shared" ca="1" si="20"/>
        <v/>
      </c>
      <c r="X7" s="18" t="str">
        <f t="shared" ca="1" si="21"/>
        <v/>
      </c>
      <c r="Y7" s="20" t="str">
        <f t="shared" ca="1" si="22"/>
        <v/>
      </c>
      <c r="Z7" s="18">
        <f t="shared" ca="1" si="23"/>
        <v>0</v>
      </c>
      <c r="AD7" s="39" t="s">
        <v>147</v>
      </c>
      <c r="BP7" s="4" t="str">
        <f t="shared" ca="1" si="24"/>
        <v/>
      </c>
      <c r="BQ7" s="4" t="str">
        <f t="shared" ca="1" si="25"/>
        <v/>
      </c>
    </row>
    <row r="8" spans="1:69" ht="22.5" customHeight="1">
      <c r="A8" s="52">
        <v>4</v>
      </c>
      <c r="B8" s="40" t="str">
        <f t="shared" ca="1" si="0"/>
        <v/>
      </c>
      <c r="C8" s="40" t="str">
        <f t="shared" ca="1" si="1"/>
        <v/>
      </c>
      <c r="D8" s="40" t="str">
        <f t="shared" ca="1" si="2"/>
        <v/>
      </c>
      <c r="E8" s="40" t="str">
        <f t="shared" ca="1" si="3"/>
        <v/>
      </c>
      <c r="F8" s="40" t="str">
        <f t="shared" ca="1" si="4"/>
        <v/>
      </c>
      <c r="G8" s="54" t="str">
        <f ca="1">IF(N8&gt;0,実績報告書!W7,"")</f>
        <v/>
      </c>
      <c r="H8" s="18" t="str">
        <f t="shared" ca="1" si="5"/>
        <v/>
      </c>
      <c r="I8" s="19" t="str">
        <f t="shared" ca="1" si="6"/>
        <v/>
      </c>
      <c r="J8" s="18" t="str">
        <f t="shared" ca="1" si="7"/>
        <v/>
      </c>
      <c r="K8" s="18" t="str">
        <f t="shared" ca="1" si="8"/>
        <v/>
      </c>
      <c r="L8" s="18" t="str">
        <f t="shared" ca="1" si="9"/>
        <v/>
      </c>
      <c r="M8" s="20" t="str">
        <f t="shared" ca="1" si="10"/>
        <v/>
      </c>
      <c r="N8" s="18">
        <f t="shared" ca="1" si="11"/>
        <v>0</v>
      </c>
      <c r="O8" s="18" t="str">
        <f t="shared" ca="1" si="12"/>
        <v/>
      </c>
      <c r="P8" s="18" t="str">
        <f t="shared" ca="1" si="13"/>
        <v/>
      </c>
      <c r="Q8" s="18" t="str">
        <f t="shared" ca="1" si="14"/>
        <v/>
      </c>
      <c r="R8" s="18" t="str">
        <f t="shared" ca="1" si="15"/>
        <v/>
      </c>
      <c r="S8" s="20" t="str">
        <f t="shared" ca="1" si="16"/>
        <v/>
      </c>
      <c r="T8" s="18">
        <f t="shared" ca="1" si="17"/>
        <v>0</v>
      </c>
      <c r="U8" s="18" t="str">
        <f t="shared" ca="1" si="18"/>
        <v/>
      </c>
      <c r="V8" s="18" t="str">
        <f t="shared" ca="1" si="19"/>
        <v/>
      </c>
      <c r="W8" s="18" t="str">
        <f t="shared" ca="1" si="20"/>
        <v/>
      </c>
      <c r="X8" s="18" t="str">
        <f t="shared" ca="1" si="21"/>
        <v/>
      </c>
      <c r="Y8" s="20" t="str">
        <f t="shared" ca="1" si="22"/>
        <v/>
      </c>
      <c r="Z8" s="18">
        <f t="shared" ca="1" si="23"/>
        <v>0</v>
      </c>
      <c r="AD8" s="39" t="s">
        <v>148</v>
      </c>
      <c r="BP8" s="4" t="str">
        <f t="shared" ca="1" si="24"/>
        <v/>
      </c>
      <c r="BQ8" s="4" t="str">
        <f t="shared" ca="1" si="25"/>
        <v/>
      </c>
    </row>
    <row r="9" spans="1:69" ht="22.5" customHeight="1">
      <c r="A9" s="52">
        <v>5</v>
      </c>
      <c r="B9" s="40" t="str">
        <f t="shared" ca="1" si="0"/>
        <v/>
      </c>
      <c r="C9" s="40" t="str">
        <f t="shared" ca="1" si="1"/>
        <v/>
      </c>
      <c r="D9" s="40" t="str">
        <f t="shared" ca="1" si="2"/>
        <v/>
      </c>
      <c r="E9" s="40" t="str">
        <f t="shared" ca="1" si="3"/>
        <v/>
      </c>
      <c r="F9" s="40" t="str">
        <f t="shared" ca="1" si="4"/>
        <v/>
      </c>
      <c r="G9" s="54" t="str">
        <f ca="1">IF(N9&gt;0,実績報告書!W7,"")</f>
        <v/>
      </c>
      <c r="H9" s="18" t="str">
        <f t="shared" ca="1" si="5"/>
        <v/>
      </c>
      <c r="I9" s="19" t="str">
        <f t="shared" ca="1" si="6"/>
        <v/>
      </c>
      <c r="J9" s="18" t="str">
        <f t="shared" ca="1" si="7"/>
        <v/>
      </c>
      <c r="K9" s="18" t="str">
        <f t="shared" ca="1" si="8"/>
        <v/>
      </c>
      <c r="L9" s="18" t="str">
        <f t="shared" ca="1" si="9"/>
        <v/>
      </c>
      <c r="M9" s="20" t="str">
        <f t="shared" ca="1" si="10"/>
        <v/>
      </c>
      <c r="N9" s="18">
        <f t="shared" ca="1" si="11"/>
        <v>0</v>
      </c>
      <c r="O9" s="18" t="str">
        <f t="shared" ca="1" si="12"/>
        <v/>
      </c>
      <c r="P9" s="18" t="str">
        <f t="shared" ca="1" si="13"/>
        <v/>
      </c>
      <c r="Q9" s="18" t="str">
        <f t="shared" ca="1" si="14"/>
        <v/>
      </c>
      <c r="R9" s="18" t="str">
        <f t="shared" ca="1" si="15"/>
        <v/>
      </c>
      <c r="S9" s="20" t="str">
        <f t="shared" ca="1" si="16"/>
        <v/>
      </c>
      <c r="T9" s="18">
        <f t="shared" ca="1" si="17"/>
        <v>0</v>
      </c>
      <c r="U9" s="18" t="str">
        <f t="shared" ca="1" si="18"/>
        <v/>
      </c>
      <c r="V9" s="18" t="str">
        <f t="shared" ca="1" si="19"/>
        <v/>
      </c>
      <c r="W9" s="18" t="str">
        <f t="shared" ca="1" si="20"/>
        <v/>
      </c>
      <c r="X9" s="18" t="str">
        <f t="shared" ca="1" si="21"/>
        <v/>
      </c>
      <c r="Y9" s="20" t="str">
        <f t="shared" ca="1" si="22"/>
        <v/>
      </c>
      <c r="Z9" s="18">
        <f t="shared" ca="1" si="23"/>
        <v>0</v>
      </c>
      <c r="BP9" s="4" t="str">
        <f t="shared" ca="1" si="24"/>
        <v/>
      </c>
      <c r="BQ9" s="4" t="str">
        <f t="shared" ca="1" si="25"/>
        <v/>
      </c>
    </row>
    <row r="10" spans="1:69" ht="22.5" customHeight="1">
      <c r="A10" s="52">
        <v>6</v>
      </c>
      <c r="B10" s="40" t="str">
        <f t="shared" ca="1" si="0"/>
        <v/>
      </c>
      <c r="C10" s="40" t="str">
        <f t="shared" ca="1" si="1"/>
        <v/>
      </c>
      <c r="D10" s="40" t="str">
        <f t="shared" ca="1" si="2"/>
        <v/>
      </c>
      <c r="E10" s="40" t="str">
        <f t="shared" ca="1" si="3"/>
        <v/>
      </c>
      <c r="F10" s="40" t="str">
        <f t="shared" ca="1" si="4"/>
        <v/>
      </c>
      <c r="G10" s="54" t="str">
        <f ca="1">IF(N10&gt;0,実績報告書!W7,"")</f>
        <v/>
      </c>
      <c r="H10" s="18" t="str">
        <f t="shared" ca="1" si="5"/>
        <v/>
      </c>
      <c r="I10" s="19" t="str">
        <f t="shared" ca="1" si="6"/>
        <v/>
      </c>
      <c r="J10" s="18" t="str">
        <f t="shared" ca="1" si="7"/>
        <v/>
      </c>
      <c r="K10" s="18" t="str">
        <f t="shared" ca="1" si="8"/>
        <v/>
      </c>
      <c r="L10" s="18" t="str">
        <f t="shared" ca="1" si="9"/>
        <v/>
      </c>
      <c r="M10" s="20" t="str">
        <f t="shared" ca="1" si="10"/>
        <v/>
      </c>
      <c r="N10" s="18">
        <f t="shared" ca="1" si="11"/>
        <v>0</v>
      </c>
      <c r="O10" s="18" t="str">
        <f t="shared" ca="1" si="12"/>
        <v/>
      </c>
      <c r="P10" s="18" t="str">
        <f t="shared" ca="1" si="13"/>
        <v/>
      </c>
      <c r="Q10" s="18" t="str">
        <f t="shared" ca="1" si="14"/>
        <v/>
      </c>
      <c r="R10" s="18" t="str">
        <f t="shared" ca="1" si="15"/>
        <v/>
      </c>
      <c r="S10" s="20" t="str">
        <f t="shared" ca="1" si="16"/>
        <v/>
      </c>
      <c r="T10" s="18">
        <f t="shared" ca="1" si="17"/>
        <v>0</v>
      </c>
      <c r="U10" s="18" t="str">
        <f t="shared" ca="1" si="18"/>
        <v/>
      </c>
      <c r="V10" s="18" t="str">
        <f t="shared" ca="1" si="19"/>
        <v/>
      </c>
      <c r="W10" s="18" t="str">
        <f t="shared" ca="1" si="20"/>
        <v/>
      </c>
      <c r="X10" s="18" t="str">
        <f t="shared" ca="1" si="21"/>
        <v/>
      </c>
      <c r="Y10" s="20" t="str">
        <f t="shared" ca="1" si="22"/>
        <v/>
      </c>
      <c r="Z10" s="18">
        <f t="shared" ca="1" si="23"/>
        <v>0</v>
      </c>
      <c r="BP10" s="4" t="str">
        <f t="shared" ca="1" si="24"/>
        <v/>
      </c>
      <c r="BQ10" s="4" t="str">
        <f t="shared" ca="1" si="25"/>
        <v/>
      </c>
    </row>
    <row r="11" spans="1:69" ht="22.5" customHeight="1">
      <c r="A11" s="52">
        <v>7</v>
      </c>
      <c r="B11" s="40" t="str">
        <f t="shared" ca="1" si="0"/>
        <v/>
      </c>
      <c r="C11" s="40" t="str">
        <f t="shared" ca="1" si="1"/>
        <v/>
      </c>
      <c r="D11" s="40" t="str">
        <f t="shared" ca="1" si="2"/>
        <v/>
      </c>
      <c r="E11" s="40" t="str">
        <f t="shared" ca="1" si="3"/>
        <v/>
      </c>
      <c r="F11" s="40" t="str">
        <f t="shared" ca="1" si="4"/>
        <v/>
      </c>
      <c r="G11" s="54" t="str">
        <f ca="1">IF(N11&gt;0,実績報告書!W7,"")</f>
        <v/>
      </c>
      <c r="H11" s="18" t="str">
        <f t="shared" ca="1" si="5"/>
        <v/>
      </c>
      <c r="I11" s="19" t="str">
        <f t="shared" ca="1" si="6"/>
        <v/>
      </c>
      <c r="J11" s="18" t="str">
        <f t="shared" ca="1" si="7"/>
        <v/>
      </c>
      <c r="K11" s="18" t="str">
        <f t="shared" ca="1" si="8"/>
        <v/>
      </c>
      <c r="L11" s="18" t="str">
        <f t="shared" ca="1" si="9"/>
        <v/>
      </c>
      <c r="M11" s="20" t="str">
        <f t="shared" ca="1" si="10"/>
        <v/>
      </c>
      <c r="N11" s="18">
        <f t="shared" ca="1" si="11"/>
        <v>0</v>
      </c>
      <c r="O11" s="18" t="str">
        <f t="shared" ca="1" si="12"/>
        <v/>
      </c>
      <c r="P11" s="18" t="str">
        <f t="shared" ca="1" si="13"/>
        <v/>
      </c>
      <c r="Q11" s="18" t="str">
        <f t="shared" ca="1" si="14"/>
        <v/>
      </c>
      <c r="R11" s="18" t="str">
        <f t="shared" ca="1" si="15"/>
        <v/>
      </c>
      <c r="S11" s="20" t="str">
        <f t="shared" ca="1" si="16"/>
        <v/>
      </c>
      <c r="T11" s="18">
        <f t="shared" ca="1" si="17"/>
        <v>0</v>
      </c>
      <c r="U11" s="18" t="str">
        <f t="shared" ca="1" si="18"/>
        <v/>
      </c>
      <c r="V11" s="18" t="str">
        <f t="shared" ca="1" si="19"/>
        <v/>
      </c>
      <c r="W11" s="18" t="str">
        <f t="shared" ca="1" si="20"/>
        <v/>
      </c>
      <c r="X11" s="18" t="str">
        <f t="shared" ca="1" si="21"/>
        <v/>
      </c>
      <c r="Y11" s="20" t="str">
        <f t="shared" ca="1" si="22"/>
        <v/>
      </c>
      <c r="Z11" s="18">
        <f t="shared" ca="1" si="23"/>
        <v>0</v>
      </c>
      <c r="BP11" s="4" t="str">
        <f t="shared" ca="1" si="24"/>
        <v/>
      </c>
      <c r="BQ11" s="4" t="str">
        <f t="shared" ca="1" si="25"/>
        <v/>
      </c>
    </row>
    <row r="12" spans="1:69" ht="22.5" customHeight="1">
      <c r="A12" s="52">
        <v>8</v>
      </c>
      <c r="B12" s="40" t="str">
        <f t="shared" ca="1" si="0"/>
        <v/>
      </c>
      <c r="C12" s="40" t="str">
        <f t="shared" ca="1" si="1"/>
        <v/>
      </c>
      <c r="D12" s="40" t="str">
        <f t="shared" ca="1" si="2"/>
        <v/>
      </c>
      <c r="E12" s="40" t="str">
        <f t="shared" ca="1" si="3"/>
        <v/>
      </c>
      <c r="F12" s="40" t="str">
        <f t="shared" ca="1" si="4"/>
        <v/>
      </c>
      <c r="G12" s="54" t="str">
        <f ca="1">IF(N12&gt;0,実績報告書!W7,"")</f>
        <v/>
      </c>
      <c r="H12" s="18" t="str">
        <f t="shared" ca="1" si="5"/>
        <v/>
      </c>
      <c r="I12" s="19" t="str">
        <f t="shared" ca="1" si="6"/>
        <v/>
      </c>
      <c r="J12" s="18" t="str">
        <f t="shared" ca="1" si="7"/>
        <v/>
      </c>
      <c r="K12" s="18" t="str">
        <f t="shared" ca="1" si="8"/>
        <v/>
      </c>
      <c r="L12" s="18" t="str">
        <f t="shared" ca="1" si="9"/>
        <v/>
      </c>
      <c r="M12" s="20" t="str">
        <f t="shared" ca="1" si="10"/>
        <v/>
      </c>
      <c r="N12" s="18">
        <f t="shared" ca="1" si="11"/>
        <v>0</v>
      </c>
      <c r="O12" s="18" t="str">
        <f t="shared" ca="1" si="12"/>
        <v/>
      </c>
      <c r="P12" s="18" t="str">
        <f t="shared" ca="1" si="13"/>
        <v/>
      </c>
      <c r="Q12" s="18" t="str">
        <f t="shared" ca="1" si="14"/>
        <v/>
      </c>
      <c r="R12" s="18" t="str">
        <f t="shared" ca="1" si="15"/>
        <v/>
      </c>
      <c r="S12" s="20" t="str">
        <f t="shared" ca="1" si="16"/>
        <v/>
      </c>
      <c r="T12" s="18">
        <f t="shared" ca="1" si="17"/>
        <v>0</v>
      </c>
      <c r="U12" s="18" t="str">
        <f t="shared" ca="1" si="18"/>
        <v/>
      </c>
      <c r="V12" s="18" t="str">
        <f t="shared" ca="1" si="19"/>
        <v/>
      </c>
      <c r="W12" s="18" t="str">
        <f t="shared" ca="1" si="20"/>
        <v/>
      </c>
      <c r="X12" s="18" t="str">
        <f t="shared" ca="1" si="21"/>
        <v/>
      </c>
      <c r="Y12" s="20" t="str">
        <f t="shared" ca="1" si="22"/>
        <v/>
      </c>
      <c r="Z12" s="18">
        <f t="shared" ca="1" si="23"/>
        <v>0</v>
      </c>
      <c r="BP12" s="4" t="str">
        <f t="shared" ca="1" si="24"/>
        <v/>
      </c>
      <c r="BQ12" s="4" t="str">
        <f t="shared" ca="1" si="25"/>
        <v/>
      </c>
    </row>
    <row r="13" spans="1:69" ht="22.5" customHeight="1">
      <c r="A13" s="52">
        <v>9</v>
      </c>
      <c r="B13" s="40" t="str">
        <f t="shared" ca="1" si="0"/>
        <v/>
      </c>
      <c r="C13" s="40" t="str">
        <f t="shared" ca="1" si="1"/>
        <v/>
      </c>
      <c r="D13" s="40" t="str">
        <f t="shared" ca="1" si="2"/>
        <v/>
      </c>
      <c r="E13" s="40" t="str">
        <f t="shared" ca="1" si="3"/>
        <v/>
      </c>
      <c r="F13" s="40" t="str">
        <f t="shared" ca="1" si="4"/>
        <v/>
      </c>
      <c r="G13" s="54" t="str">
        <f ca="1">IF(N13&gt;0,実績報告書!W7,"")</f>
        <v/>
      </c>
      <c r="H13" s="18" t="str">
        <f t="shared" ca="1" si="5"/>
        <v/>
      </c>
      <c r="I13" s="19" t="str">
        <f t="shared" ca="1" si="6"/>
        <v/>
      </c>
      <c r="J13" s="18" t="str">
        <f t="shared" ca="1" si="7"/>
        <v/>
      </c>
      <c r="K13" s="18" t="str">
        <f t="shared" ca="1" si="8"/>
        <v/>
      </c>
      <c r="L13" s="18" t="str">
        <f t="shared" ca="1" si="9"/>
        <v/>
      </c>
      <c r="M13" s="20" t="str">
        <f t="shared" ca="1" si="10"/>
        <v/>
      </c>
      <c r="N13" s="18">
        <f t="shared" ca="1" si="11"/>
        <v>0</v>
      </c>
      <c r="O13" s="18" t="str">
        <f t="shared" ca="1" si="12"/>
        <v/>
      </c>
      <c r="P13" s="18" t="str">
        <f t="shared" ca="1" si="13"/>
        <v/>
      </c>
      <c r="Q13" s="18" t="str">
        <f t="shared" ca="1" si="14"/>
        <v/>
      </c>
      <c r="R13" s="18" t="str">
        <f t="shared" ca="1" si="15"/>
        <v/>
      </c>
      <c r="S13" s="20" t="str">
        <f t="shared" ca="1" si="16"/>
        <v/>
      </c>
      <c r="T13" s="18">
        <f t="shared" ca="1" si="17"/>
        <v>0</v>
      </c>
      <c r="U13" s="18" t="str">
        <f t="shared" ca="1" si="18"/>
        <v/>
      </c>
      <c r="V13" s="18" t="str">
        <f t="shared" ca="1" si="19"/>
        <v/>
      </c>
      <c r="W13" s="18" t="str">
        <f t="shared" ca="1" si="20"/>
        <v/>
      </c>
      <c r="X13" s="18" t="str">
        <f t="shared" ca="1" si="21"/>
        <v/>
      </c>
      <c r="Y13" s="20" t="str">
        <f t="shared" ca="1" si="22"/>
        <v/>
      </c>
      <c r="Z13" s="18">
        <f t="shared" ca="1" si="23"/>
        <v>0</v>
      </c>
      <c r="BP13" s="4" t="str">
        <f t="shared" ca="1" si="24"/>
        <v/>
      </c>
      <c r="BQ13" s="4" t="str">
        <f t="shared" ca="1" si="25"/>
        <v/>
      </c>
    </row>
    <row r="14" spans="1:69" ht="22.5" customHeight="1">
      <c r="A14" s="52">
        <v>10</v>
      </c>
      <c r="B14" s="40" t="str">
        <f t="shared" ca="1" si="0"/>
        <v/>
      </c>
      <c r="C14" s="40" t="str">
        <f t="shared" ca="1" si="1"/>
        <v/>
      </c>
      <c r="D14" s="40" t="str">
        <f t="shared" ca="1" si="2"/>
        <v/>
      </c>
      <c r="E14" s="40" t="str">
        <f t="shared" ca="1" si="3"/>
        <v/>
      </c>
      <c r="F14" s="40" t="str">
        <f t="shared" ca="1" si="4"/>
        <v/>
      </c>
      <c r="G14" s="54" t="str">
        <f ca="1">IF(N14&gt;0,実績報告書!W7,"")</f>
        <v/>
      </c>
      <c r="H14" s="18" t="str">
        <f t="shared" ca="1" si="5"/>
        <v/>
      </c>
      <c r="I14" s="19" t="str">
        <f t="shared" ca="1" si="6"/>
        <v/>
      </c>
      <c r="J14" s="18" t="str">
        <f t="shared" ca="1" si="7"/>
        <v/>
      </c>
      <c r="K14" s="18" t="str">
        <f t="shared" ca="1" si="8"/>
        <v/>
      </c>
      <c r="L14" s="18" t="str">
        <f t="shared" ca="1" si="9"/>
        <v/>
      </c>
      <c r="M14" s="20" t="str">
        <f t="shared" ca="1" si="10"/>
        <v/>
      </c>
      <c r="N14" s="18">
        <f t="shared" ca="1" si="11"/>
        <v>0</v>
      </c>
      <c r="O14" s="18" t="str">
        <f t="shared" ca="1" si="12"/>
        <v/>
      </c>
      <c r="P14" s="18" t="str">
        <f t="shared" ca="1" si="13"/>
        <v/>
      </c>
      <c r="Q14" s="18" t="str">
        <f t="shared" ca="1" si="14"/>
        <v/>
      </c>
      <c r="R14" s="18" t="str">
        <f t="shared" ca="1" si="15"/>
        <v/>
      </c>
      <c r="S14" s="20" t="str">
        <f t="shared" ca="1" si="16"/>
        <v/>
      </c>
      <c r="T14" s="18">
        <f t="shared" ca="1" si="17"/>
        <v>0</v>
      </c>
      <c r="U14" s="18" t="str">
        <f t="shared" ca="1" si="18"/>
        <v/>
      </c>
      <c r="V14" s="18" t="str">
        <f t="shared" ca="1" si="19"/>
        <v/>
      </c>
      <c r="W14" s="18" t="str">
        <f t="shared" ca="1" si="20"/>
        <v/>
      </c>
      <c r="X14" s="18" t="str">
        <f t="shared" ca="1" si="21"/>
        <v/>
      </c>
      <c r="Y14" s="20" t="str">
        <f t="shared" ca="1" si="22"/>
        <v/>
      </c>
      <c r="Z14" s="18">
        <f t="shared" ca="1" si="23"/>
        <v>0</v>
      </c>
      <c r="BP14" s="4" t="str">
        <f t="shared" ca="1" si="24"/>
        <v/>
      </c>
      <c r="BQ14" s="4" t="str">
        <f t="shared" ca="1" si="25"/>
        <v/>
      </c>
    </row>
    <row r="15" spans="1:69" ht="22.5" customHeight="1">
      <c r="A15" s="52">
        <v>11</v>
      </c>
      <c r="B15" s="40" t="str">
        <f t="shared" ca="1" si="0"/>
        <v/>
      </c>
      <c r="C15" s="40" t="str">
        <f t="shared" ca="1" si="1"/>
        <v/>
      </c>
      <c r="D15" s="40" t="str">
        <f t="shared" ca="1" si="2"/>
        <v/>
      </c>
      <c r="E15" s="40" t="str">
        <f t="shared" ca="1" si="3"/>
        <v/>
      </c>
      <c r="F15" s="40" t="str">
        <f t="shared" ca="1" si="4"/>
        <v/>
      </c>
      <c r="G15" s="54" t="str">
        <f ca="1">IF(N15&gt;0,実績報告書!W7,"")</f>
        <v/>
      </c>
      <c r="H15" s="18" t="str">
        <f t="shared" ca="1" si="5"/>
        <v/>
      </c>
      <c r="I15" s="19" t="str">
        <f t="shared" ca="1" si="6"/>
        <v/>
      </c>
      <c r="J15" s="18" t="str">
        <f t="shared" ca="1" si="7"/>
        <v/>
      </c>
      <c r="K15" s="18" t="str">
        <f t="shared" ca="1" si="8"/>
        <v/>
      </c>
      <c r="L15" s="18" t="str">
        <f t="shared" ca="1" si="9"/>
        <v/>
      </c>
      <c r="M15" s="20" t="str">
        <f t="shared" ca="1" si="10"/>
        <v/>
      </c>
      <c r="N15" s="18">
        <f t="shared" ca="1" si="11"/>
        <v>0</v>
      </c>
      <c r="O15" s="18" t="str">
        <f t="shared" ca="1" si="12"/>
        <v/>
      </c>
      <c r="P15" s="18" t="str">
        <f t="shared" ca="1" si="13"/>
        <v/>
      </c>
      <c r="Q15" s="18" t="str">
        <f t="shared" ca="1" si="14"/>
        <v/>
      </c>
      <c r="R15" s="18" t="str">
        <f t="shared" ca="1" si="15"/>
        <v/>
      </c>
      <c r="S15" s="20" t="str">
        <f t="shared" ca="1" si="16"/>
        <v/>
      </c>
      <c r="T15" s="18">
        <f t="shared" ca="1" si="17"/>
        <v>0</v>
      </c>
      <c r="U15" s="18" t="str">
        <f t="shared" ca="1" si="18"/>
        <v/>
      </c>
      <c r="V15" s="18" t="str">
        <f t="shared" ca="1" si="19"/>
        <v/>
      </c>
      <c r="W15" s="18" t="str">
        <f t="shared" ca="1" si="20"/>
        <v/>
      </c>
      <c r="X15" s="18" t="str">
        <f t="shared" ca="1" si="21"/>
        <v/>
      </c>
      <c r="Y15" s="20" t="str">
        <f t="shared" ca="1" si="22"/>
        <v/>
      </c>
      <c r="Z15" s="18">
        <f t="shared" ca="1" si="23"/>
        <v>0</v>
      </c>
      <c r="BP15" s="4" t="str">
        <f t="shared" ca="1" si="24"/>
        <v/>
      </c>
      <c r="BQ15" s="4" t="str">
        <f t="shared" ca="1" si="25"/>
        <v/>
      </c>
    </row>
    <row r="16" spans="1:69" ht="22.5" customHeight="1">
      <c r="A16" s="52">
        <v>12</v>
      </c>
      <c r="B16" s="40" t="str">
        <f t="shared" ca="1" si="0"/>
        <v/>
      </c>
      <c r="C16" s="40" t="str">
        <f t="shared" ca="1" si="1"/>
        <v/>
      </c>
      <c r="D16" s="40" t="str">
        <f t="shared" ca="1" si="2"/>
        <v/>
      </c>
      <c r="E16" s="40" t="str">
        <f t="shared" ca="1" si="3"/>
        <v/>
      </c>
      <c r="F16" s="40" t="str">
        <f t="shared" ca="1" si="4"/>
        <v/>
      </c>
      <c r="G16" s="54" t="str">
        <f ca="1">IF(N16&gt;0,実績報告書!W7,"")</f>
        <v/>
      </c>
      <c r="H16" s="18" t="str">
        <f t="shared" ca="1" si="5"/>
        <v/>
      </c>
      <c r="I16" s="19" t="str">
        <f t="shared" ca="1" si="6"/>
        <v/>
      </c>
      <c r="J16" s="18" t="str">
        <f t="shared" ca="1" si="7"/>
        <v/>
      </c>
      <c r="K16" s="18" t="str">
        <f t="shared" ca="1" si="8"/>
        <v/>
      </c>
      <c r="L16" s="18" t="str">
        <f t="shared" ca="1" si="9"/>
        <v/>
      </c>
      <c r="M16" s="20" t="str">
        <f t="shared" ca="1" si="10"/>
        <v/>
      </c>
      <c r="N16" s="18">
        <f t="shared" ca="1" si="11"/>
        <v>0</v>
      </c>
      <c r="O16" s="18" t="str">
        <f t="shared" ca="1" si="12"/>
        <v/>
      </c>
      <c r="P16" s="18" t="str">
        <f t="shared" ca="1" si="13"/>
        <v/>
      </c>
      <c r="Q16" s="18" t="str">
        <f t="shared" ca="1" si="14"/>
        <v/>
      </c>
      <c r="R16" s="18" t="str">
        <f t="shared" ca="1" si="15"/>
        <v/>
      </c>
      <c r="S16" s="20" t="str">
        <f t="shared" ca="1" si="16"/>
        <v/>
      </c>
      <c r="T16" s="18">
        <f t="shared" ca="1" si="17"/>
        <v>0</v>
      </c>
      <c r="U16" s="18" t="str">
        <f t="shared" ca="1" si="18"/>
        <v/>
      </c>
      <c r="V16" s="18" t="str">
        <f t="shared" ca="1" si="19"/>
        <v/>
      </c>
      <c r="W16" s="18" t="str">
        <f t="shared" ca="1" si="20"/>
        <v/>
      </c>
      <c r="X16" s="18" t="str">
        <f t="shared" ca="1" si="21"/>
        <v/>
      </c>
      <c r="Y16" s="20" t="str">
        <f t="shared" ca="1" si="22"/>
        <v/>
      </c>
      <c r="Z16" s="18">
        <f t="shared" ca="1" si="23"/>
        <v>0</v>
      </c>
      <c r="BP16" s="4" t="str">
        <f t="shared" ca="1" si="24"/>
        <v/>
      </c>
      <c r="BQ16" s="4" t="str">
        <f t="shared" ca="1" si="25"/>
        <v/>
      </c>
    </row>
    <row r="17" spans="1:69" ht="22.5" customHeight="1">
      <c r="A17" s="52">
        <v>13</v>
      </c>
      <c r="B17" s="40" t="str">
        <f t="shared" ca="1" si="0"/>
        <v/>
      </c>
      <c r="C17" s="40" t="str">
        <f t="shared" ca="1" si="1"/>
        <v/>
      </c>
      <c r="D17" s="40" t="str">
        <f t="shared" ca="1" si="2"/>
        <v/>
      </c>
      <c r="E17" s="40" t="str">
        <f t="shared" ca="1" si="3"/>
        <v/>
      </c>
      <c r="F17" s="40" t="str">
        <f t="shared" ca="1" si="4"/>
        <v/>
      </c>
      <c r="G17" s="54" t="str">
        <f ca="1">IF(N17&gt;0,実績報告書!W7,"")</f>
        <v/>
      </c>
      <c r="H17" s="18" t="str">
        <f t="shared" ca="1" si="5"/>
        <v/>
      </c>
      <c r="I17" s="19" t="str">
        <f t="shared" ca="1" si="6"/>
        <v/>
      </c>
      <c r="J17" s="18" t="str">
        <f t="shared" ca="1" si="7"/>
        <v/>
      </c>
      <c r="K17" s="18" t="str">
        <f t="shared" ca="1" si="8"/>
        <v/>
      </c>
      <c r="L17" s="18" t="str">
        <f t="shared" ca="1" si="9"/>
        <v/>
      </c>
      <c r="M17" s="20" t="str">
        <f t="shared" ca="1" si="10"/>
        <v/>
      </c>
      <c r="N17" s="18">
        <f t="shared" ca="1" si="11"/>
        <v>0</v>
      </c>
      <c r="O17" s="18" t="str">
        <f t="shared" ca="1" si="12"/>
        <v/>
      </c>
      <c r="P17" s="18" t="str">
        <f t="shared" ca="1" si="13"/>
        <v/>
      </c>
      <c r="Q17" s="18" t="str">
        <f t="shared" ca="1" si="14"/>
        <v/>
      </c>
      <c r="R17" s="18" t="str">
        <f t="shared" ca="1" si="15"/>
        <v/>
      </c>
      <c r="S17" s="20" t="str">
        <f t="shared" ca="1" si="16"/>
        <v/>
      </c>
      <c r="T17" s="18">
        <f t="shared" ca="1" si="17"/>
        <v>0</v>
      </c>
      <c r="U17" s="18" t="str">
        <f t="shared" ca="1" si="18"/>
        <v/>
      </c>
      <c r="V17" s="18" t="str">
        <f t="shared" ca="1" si="19"/>
        <v/>
      </c>
      <c r="W17" s="18" t="str">
        <f t="shared" ca="1" si="20"/>
        <v/>
      </c>
      <c r="X17" s="18" t="str">
        <f t="shared" ca="1" si="21"/>
        <v/>
      </c>
      <c r="Y17" s="20" t="str">
        <f t="shared" ca="1" si="22"/>
        <v/>
      </c>
      <c r="Z17" s="18">
        <f t="shared" ca="1" si="23"/>
        <v>0</v>
      </c>
      <c r="BP17" s="4" t="str">
        <f t="shared" ca="1" si="24"/>
        <v/>
      </c>
      <c r="BQ17" s="4" t="str">
        <f t="shared" ca="1" si="25"/>
        <v/>
      </c>
    </row>
    <row r="18" spans="1:69" ht="22.5" customHeight="1">
      <c r="A18" s="52">
        <v>14</v>
      </c>
      <c r="B18" s="40" t="str">
        <f t="shared" ca="1" si="0"/>
        <v/>
      </c>
      <c r="C18" s="40" t="str">
        <f t="shared" ca="1" si="1"/>
        <v/>
      </c>
      <c r="D18" s="40" t="str">
        <f t="shared" ca="1" si="2"/>
        <v/>
      </c>
      <c r="E18" s="40" t="str">
        <f t="shared" ca="1" si="3"/>
        <v/>
      </c>
      <c r="F18" s="40" t="str">
        <f t="shared" ca="1" si="4"/>
        <v/>
      </c>
      <c r="G18" s="54" t="str">
        <f ca="1">IF(N18&gt;0,実績報告書!W7,"")</f>
        <v/>
      </c>
      <c r="H18" s="18" t="str">
        <f t="shared" ca="1" si="5"/>
        <v/>
      </c>
      <c r="I18" s="19" t="str">
        <f t="shared" ca="1" si="6"/>
        <v/>
      </c>
      <c r="J18" s="18" t="str">
        <f t="shared" ca="1" si="7"/>
        <v/>
      </c>
      <c r="K18" s="18" t="str">
        <f t="shared" ca="1" si="8"/>
        <v/>
      </c>
      <c r="L18" s="18" t="str">
        <f t="shared" ca="1" si="9"/>
        <v/>
      </c>
      <c r="M18" s="20" t="str">
        <f t="shared" ca="1" si="10"/>
        <v/>
      </c>
      <c r="N18" s="18">
        <f t="shared" ca="1" si="11"/>
        <v>0</v>
      </c>
      <c r="O18" s="18" t="str">
        <f t="shared" ca="1" si="12"/>
        <v/>
      </c>
      <c r="P18" s="18" t="str">
        <f t="shared" ca="1" si="13"/>
        <v/>
      </c>
      <c r="Q18" s="18" t="str">
        <f t="shared" ca="1" si="14"/>
        <v/>
      </c>
      <c r="R18" s="18" t="str">
        <f t="shared" ca="1" si="15"/>
        <v/>
      </c>
      <c r="S18" s="20" t="str">
        <f t="shared" ca="1" si="16"/>
        <v/>
      </c>
      <c r="T18" s="18">
        <f t="shared" ca="1" si="17"/>
        <v>0</v>
      </c>
      <c r="U18" s="18" t="str">
        <f t="shared" ca="1" si="18"/>
        <v/>
      </c>
      <c r="V18" s="18" t="str">
        <f t="shared" ca="1" si="19"/>
        <v/>
      </c>
      <c r="W18" s="18" t="str">
        <f t="shared" ca="1" si="20"/>
        <v/>
      </c>
      <c r="X18" s="18" t="str">
        <f t="shared" ca="1" si="21"/>
        <v/>
      </c>
      <c r="Y18" s="20" t="str">
        <f t="shared" ca="1" si="22"/>
        <v/>
      </c>
      <c r="Z18" s="18">
        <f t="shared" ca="1" si="23"/>
        <v>0</v>
      </c>
      <c r="BP18" s="4" t="str">
        <f t="shared" ca="1" si="24"/>
        <v/>
      </c>
      <c r="BQ18" s="4" t="str">
        <f t="shared" ca="1" si="25"/>
        <v/>
      </c>
    </row>
    <row r="19" spans="1:69" ht="22.5" customHeight="1">
      <c r="A19" s="52">
        <v>15</v>
      </c>
      <c r="B19" s="40" t="str">
        <f t="shared" ca="1" si="0"/>
        <v/>
      </c>
      <c r="C19" s="40" t="str">
        <f t="shared" ca="1" si="1"/>
        <v/>
      </c>
      <c r="D19" s="40" t="str">
        <f t="shared" ca="1" si="2"/>
        <v/>
      </c>
      <c r="E19" s="40" t="str">
        <f t="shared" ca="1" si="3"/>
        <v/>
      </c>
      <c r="F19" s="40" t="str">
        <f t="shared" ca="1" si="4"/>
        <v/>
      </c>
      <c r="G19" s="54" t="str">
        <f ca="1">IF(N19&gt;0,実績報告書!W7,"")</f>
        <v/>
      </c>
      <c r="H19" s="18" t="str">
        <f t="shared" ca="1" si="5"/>
        <v/>
      </c>
      <c r="I19" s="19" t="str">
        <f t="shared" ca="1" si="6"/>
        <v/>
      </c>
      <c r="J19" s="18" t="str">
        <f t="shared" ca="1" si="7"/>
        <v/>
      </c>
      <c r="K19" s="18" t="str">
        <f t="shared" ca="1" si="8"/>
        <v/>
      </c>
      <c r="L19" s="18" t="str">
        <f t="shared" ca="1" si="9"/>
        <v/>
      </c>
      <c r="M19" s="20" t="str">
        <f t="shared" ca="1" si="10"/>
        <v/>
      </c>
      <c r="N19" s="18">
        <f t="shared" ca="1" si="11"/>
        <v>0</v>
      </c>
      <c r="O19" s="18" t="str">
        <f t="shared" ca="1" si="12"/>
        <v/>
      </c>
      <c r="P19" s="18" t="str">
        <f t="shared" ca="1" si="13"/>
        <v/>
      </c>
      <c r="Q19" s="18" t="str">
        <f t="shared" ca="1" si="14"/>
        <v/>
      </c>
      <c r="R19" s="18" t="str">
        <f t="shared" ca="1" si="15"/>
        <v/>
      </c>
      <c r="S19" s="20" t="str">
        <f t="shared" ca="1" si="16"/>
        <v/>
      </c>
      <c r="T19" s="18">
        <f t="shared" ca="1" si="17"/>
        <v>0</v>
      </c>
      <c r="U19" s="18" t="str">
        <f t="shared" ca="1" si="18"/>
        <v/>
      </c>
      <c r="V19" s="18" t="str">
        <f t="shared" ca="1" si="19"/>
        <v/>
      </c>
      <c r="W19" s="18" t="str">
        <f t="shared" ca="1" si="20"/>
        <v/>
      </c>
      <c r="X19" s="18" t="str">
        <f t="shared" ca="1" si="21"/>
        <v/>
      </c>
      <c r="Y19" s="20" t="str">
        <f t="shared" ca="1" si="22"/>
        <v/>
      </c>
      <c r="Z19" s="18">
        <f t="shared" ca="1" si="23"/>
        <v>0</v>
      </c>
      <c r="BP19" s="4" t="str">
        <f t="shared" ca="1" si="24"/>
        <v/>
      </c>
      <c r="BQ19" s="4" t="str">
        <f t="shared" ca="1" si="25"/>
        <v/>
      </c>
    </row>
    <row r="20" spans="1:69" ht="11.25" customHeight="1"/>
    <row r="21" spans="1:69" customFormat="1">
      <c r="A21" s="4" t="s">
        <v>158</v>
      </c>
      <c r="B21" s="58"/>
      <c r="C21" s="58"/>
      <c r="D21" s="59"/>
      <c r="E21" s="59"/>
      <c r="F21" s="59"/>
      <c r="G21" s="59"/>
      <c r="H21" s="59"/>
      <c r="I21" s="59"/>
      <c r="J21" s="59"/>
      <c r="K21" s="59"/>
      <c r="L21" s="59"/>
      <c r="M21" s="59"/>
      <c r="N21" s="59"/>
      <c r="O21" s="59"/>
      <c r="P21" s="59"/>
      <c r="Q21" s="59"/>
      <c r="R21" s="59"/>
      <c r="S21" s="59"/>
      <c r="T21" s="59"/>
      <c r="U21" s="59"/>
      <c r="V21" s="59"/>
      <c r="W21" s="59"/>
      <c r="X21" s="59"/>
      <c r="Y21" s="59"/>
      <c r="Z21" s="59"/>
    </row>
    <row r="22" spans="1:69" customFormat="1" ht="16.5" customHeight="1">
      <c r="A22" s="17"/>
      <c r="B22" s="60" t="s">
        <v>157</v>
      </c>
      <c r="C22" s="58"/>
      <c r="D22" s="59"/>
      <c r="E22" s="59"/>
      <c r="F22" s="59"/>
      <c r="G22" s="59"/>
      <c r="H22" s="59"/>
      <c r="I22" s="59"/>
      <c r="J22" s="59"/>
      <c r="K22" s="59"/>
      <c r="L22" s="59"/>
      <c r="M22" s="59"/>
      <c r="N22" s="59"/>
      <c r="O22" s="59"/>
      <c r="P22" s="59"/>
      <c r="Q22" s="59"/>
      <c r="R22" s="59"/>
      <c r="S22" s="59"/>
      <c r="T22" s="59"/>
      <c r="U22" s="59"/>
      <c r="V22" s="59"/>
      <c r="W22" s="59"/>
      <c r="X22" s="59"/>
      <c r="Y22" s="59"/>
      <c r="Z22" s="59"/>
    </row>
    <row r="23" spans="1:69" customFormat="1" ht="16.5" customHeight="1">
      <c r="A23" s="17"/>
      <c r="B23" s="60"/>
      <c r="C23" s="58"/>
      <c r="D23" s="59"/>
      <c r="E23" s="59"/>
      <c r="F23" s="59"/>
      <c r="G23" s="59"/>
      <c r="H23" s="59"/>
      <c r="I23" s="59"/>
      <c r="J23" s="59"/>
      <c r="K23" s="59"/>
      <c r="L23" s="59"/>
      <c r="M23" s="59"/>
      <c r="N23" s="59"/>
      <c r="O23" s="59"/>
      <c r="P23" s="59"/>
      <c r="Q23" s="59"/>
      <c r="R23" s="59"/>
      <c r="S23" s="59"/>
      <c r="T23" s="59"/>
      <c r="U23" s="59"/>
      <c r="V23" s="59"/>
      <c r="W23" s="59"/>
      <c r="X23" s="59"/>
      <c r="Y23" s="59"/>
      <c r="Z23" s="59"/>
    </row>
    <row r="24" spans="1:69" customFormat="1" ht="16.5" customHeight="1">
      <c r="A24" s="7"/>
      <c r="B24" s="61"/>
      <c r="C24" s="58"/>
      <c r="D24" s="59"/>
      <c r="E24" s="59"/>
      <c r="F24" s="59"/>
      <c r="G24" s="59"/>
      <c r="H24" s="59"/>
      <c r="I24" s="59"/>
      <c r="J24" s="59"/>
      <c r="K24" s="59"/>
      <c r="L24" s="59"/>
      <c r="M24" s="59"/>
      <c r="N24" s="59"/>
      <c r="O24" s="59"/>
      <c r="P24" s="59"/>
      <c r="Q24" s="59"/>
      <c r="R24" s="59"/>
      <c r="S24" s="59"/>
      <c r="T24" s="59"/>
      <c r="U24" s="59"/>
      <c r="V24" s="59"/>
      <c r="W24" s="59"/>
      <c r="X24" s="59"/>
      <c r="Y24" s="59"/>
      <c r="Z24" s="59"/>
    </row>
    <row r="25" spans="1:69" customFormat="1" ht="16.5" customHeight="1">
      <c r="A25" s="7"/>
      <c r="B25" s="61"/>
      <c r="C25" s="58"/>
      <c r="D25" s="59"/>
      <c r="E25" s="59"/>
      <c r="F25" s="59"/>
      <c r="G25" s="59"/>
      <c r="H25" s="59"/>
      <c r="I25" s="59"/>
      <c r="J25" s="59"/>
      <c r="K25" s="59"/>
      <c r="L25" s="59"/>
      <c r="M25" s="59"/>
      <c r="N25" s="59"/>
      <c r="O25" s="59"/>
      <c r="P25" s="59"/>
      <c r="Q25" s="59"/>
      <c r="R25" s="59"/>
      <c r="S25" s="59"/>
      <c r="T25" s="59"/>
      <c r="U25" s="59"/>
      <c r="V25" s="59"/>
      <c r="W25" s="59"/>
      <c r="X25" s="59"/>
      <c r="Y25" s="59"/>
      <c r="Z25" s="59"/>
    </row>
    <row r="26" spans="1:69" customFormat="1" ht="22.5" customHeight="1">
      <c r="B26" s="59"/>
      <c r="C26" s="59"/>
      <c r="D26" s="59"/>
      <c r="E26" s="59"/>
      <c r="F26" s="59"/>
      <c r="G26" s="59"/>
      <c r="H26" s="59"/>
      <c r="I26" s="59"/>
      <c r="J26" s="59"/>
      <c r="K26" s="59"/>
      <c r="L26" s="59"/>
      <c r="M26" s="59"/>
      <c r="N26" s="59"/>
      <c r="O26" s="59"/>
      <c r="P26" s="59"/>
      <c r="Q26" s="59"/>
      <c r="R26" s="59"/>
      <c r="S26" s="59"/>
      <c r="T26" s="59"/>
      <c r="U26" s="59"/>
      <c r="V26" s="59"/>
      <c r="W26" s="59"/>
      <c r="X26" s="59"/>
      <c r="Y26" s="59"/>
      <c r="Z26" s="59"/>
    </row>
    <row r="27" spans="1:69" customFormat="1" ht="22.5" customHeight="1">
      <c r="B27" s="59"/>
      <c r="C27" s="59"/>
      <c r="D27" s="59"/>
      <c r="E27" s="59"/>
      <c r="F27" s="59"/>
      <c r="G27" s="59"/>
      <c r="H27" s="59"/>
      <c r="I27" s="59"/>
      <c r="J27" s="59"/>
      <c r="K27" s="59"/>
      <c r="L27" s="59"/>
      <c r="M27" s="59"/>
      <c r="N27" s="59"/>
      <c r="O27" s="59"/>
      <c r="P27" s="59"/>
      <c r="Q27" s="59"/>
      <c r="R27" s="59"/>
      <c r="S27" s="59"/>
      <c r="T27" s="59"/>
      <c r="U27" s="59"/>
      <c r="V27" s="59"/>
      <c r="W27" s="59"/>
      <c r="X27" s="59"/>
      <c r="Y27" s="59"/>
      <c r="Z27" s="59"/>
    </row>
    <row r="28" spans="1:69" customFormat="1" ht="22.5" customHeight="1">
      <c r="B28" s="59"/>
      <c r="C28" s="59"/>
      <c r="D28" s="59"/>
      <c r="E28" s="59"/>
      <c r="F28" s="59"/>
      <c r="G28" s="59"/>
      <c r="H28" s="59"/>
      <c r="I28" s="59"/>
      <c r="J28" s="59"/>
      <c r="K28" s="59"/>
      <c r="L28" s="59"/>
      <c r="M28" s="59"/>
      <c r="N28" s="59"/>
      <c r="O28" s="59"/>
      <c r="P28" s="59"/>
      <c r="Q28" s="59"/>
      <c r="R28" s="59"/>
      <c r="S28" s="59"/>
      <c r="T28" s="59"/>
      <c r="U28" s="59"/>
      <c r="V28" s="59"/>
      <c r="W28" s="59"/>
      <c r="X28" s="59"/>
      <c r="Y28" s="59"/>
      <c r="Z28" s="59"/>
    </row>
    <row r="29" spans="1:69" customFormat="1" ht="22.5" customHeight="1">
      <c r="B29" s="59"/>
      <c r="C29" s="59"/>
      <c r="D29" s="59"/>
      <c r="E29" s="59"/>
      <c r="F29" s="59"/>
      <c r="G29" s="59"/>
      <c r="H29" s="59"/>
      <c r="I29" s="59"/>
      <c r="J29" s="59"/>
      <c r="K29" s="59"/>
      <c r="L29" s="59"/>
      <c r="M29" s="59"/>
      <c r="N29" s="59"/>
      <c r="O29" s="59"/>
      <c r="P29" s="59"/>
      <c r="Q29" s="59"/>
      <c r="R29" s="59"/>
      <c r="S29" s="59"/>
      <c r="T29" s="59"/>
      <c r="U29" s="59"/>
      <c r="V29" s="59"/>
      <c r="W29" s="59"/>
      <c r="X29" s="59"/>
      <c r="Y29" s="59"/>
      <c r="Z29" s="59"/>
    </row>
    <row r="30" spans="1:69" customFormat="1" ht="22.5" customHeight="1">
      <c r="B30" s="59"/>
      <c r="C30" s="59"/>
      <c r="D30" s="59"/>
      <c r="E30" s="59"/>
      <c r="F30" s="59"/>
      <c r="G30" s="59"/>
      <c r="H30" s="59"/>
      <c r="I30" s="59"/>
      <c r="J30" s="59"/>
      <c r="K30" s="59"/>
      <c r="L30" s="59"/>
      <c r="M30" s="59"/>
      <c r="N30" s="59"/>
      <c r="O30" s="59"/>
      <c r="P30" s="59"/>
      <c r="Q30" s="59"/>
      <c r="R30" s="59"/>
      <c r="S30" s="59"/>
      <c r="T30" s="59"/>
      <c r="U30" s="59"/>
      <c r="V30" s="59"/>
      <c r="W30" s="59"/>
      <c r="X30" s="59"/>
      <c r="Y30" s="59"/>
      <c r="Z30" s="59"/>
    </row>
    <row r="31" spans="1:69" customFormat="1" ht="22.5" customHeight="1">
      <c r="B31" s="59"/>
      <c r="C31" s="59"/>
      <c r="D31" s="59"/>
      <c r="E31" s="59"/>
      <c r="F31" s="59"/>
      <c r="G31" s="59"/>
      <c r="H31" s="59"/>
      <c r="I31" s="59"/>
      <c r="J31" s="59"/>
      <c r="K31" s="59"/>
      <c r="L31" s="59"/>
      <c r="M31" s="59"/>
      <c r="N31" s="59"/>
      <c r="O31" s="59"/>
      <c r="P31" s="59"/>
      <c r="Q31" s="59"/>
      <c r="R31" s="59"/>
      <c r="S31" s="59"/>
      <c r="T31" s="59"/>
      <c r="U31" s="59"/>
      <c r="V31" s="59"/>
      <c r="W31" s="59"/>
      <c r="X31" s="59"/>
      <c r="Y31" s="59"/>
      <c r="Z31" s="59"/>
    </row>
    <row r="32" spans="1:69" customFormat="1" ht="22.5" customHeight="1">
      <c r="B32" s="59"/>
      <c r="C32" s="59"/>
      <c r="D32" s="59"/>
      <c r="E32" s="59"/>
      <c r="F32" s="59"/>
      <c r="G32" s="59"/>
      <c r="H32" s="59"/>
      <c r="I32" s="59"/>
      <c r="J32" s="59"/>
      <c r="K32" s="59"/>
      <c r="L32" s="59"/>
      <c r="M32" s="59"/>
      <c r="N32" s="59"/>
      <c r="O32" s="59"/>
      <c r="P32" s="59"/>
      <c r="Q32" s="59"/>
      <c r="R32" s="59"/>
      <c r="S32" s="59"/>
      <c r="T32" s="59"/>
      <c r="U32" s="59"/>
      <c r="V32" s="59"/>
      <c r="W32" s="59"/>
      <c r="X32" s="59"/>
      <c r="Y32" s="59"/>
      <c r="Z32" s="59"/>
    </row>
    <row r="33" spans="2:26" customFormat="1" ht="22.5" customHeight="1">
      <c r="B33" s="59"/>
      <c r="C33" s="59"/>
      <c r="D33" s="59"/>
      <c r="E33" s="59"/>
      <c r="F33" s="59"/>
      <c r="G33" s="59"/>
      <c r="H33" s="59"/>
      <c r="I33" s="59"/>
      <c r="J33" s="59"/>
      <c r="K33" s="59"/>
      <c r="L33" s="59"/>
      <c r="M33" s="59"/>
      <c r="N33" s="59"/>
      <c r="O33" s="59"/>
      <c r="P33" s="59"/>
      <c r="Q33" s="59"/>
      <c r="R33" s="59"/>
      <c r="S33" s="59"/>
      <c r="T33" s="59"/>
      <c r="U33" s="59"/>
      <c r="V33" s="59"/>
      <c r="W33" s="59"/>
      <c r="X33" s="59"/>
      <c r="Y33" s="59"/>
      <c r="Z33" s="59"/>
    </row>
    <row r="34" spans="2:26" customFormat="1" ht="22.5" customHeight="1">
      <c r="B34" s="59"/>
      <c r="C34" s="59"/>
      <c r="D34" s="59"/>
      <c r="E34" s="59"/>
      <c r="F34" s="59"/>
      <c r="G34" s="59"/>
      <c r="H34" s="59"/>
      <c r="I34" s="59"/>
      <c r="J34" s="59"/>
      <c r="K34" s="59"/>
      <c r="L34" s="59"/>
      <c r="M34" s="59"/>
      <c r="N34" s="59"/>
      <c r="O34" s="59"/>
      <c r="P34" s="59"/>
      <c r="Q34" s="59"/>
      <c r="R34" s="59"/>
      <c r="S34" s="59"/>
      <c r="T34" s="59"/>
      <c r="U34" s="59"/>
      <c r="V34" s="59"/>
      <c r="W34" s="59"/>
      <c r="X34" s="59"/>
      <c r="Y34" s="59"/>
      <c r="Z34" s="59"/>
    </row>
    <row r="35" spans="2:26" customFormat="1" ht="22.5" customHeight="1">
      <c r="B35" s="59"/>
      <c r="C35" s="59"/>
      <c r="D35" s="59"/>
      <c r="E35" s="59"/>
      <c r="F35" s="59"/>
      <c r="G35" s="59"/>
      <c r="H35" s="59"/>
      <c r="I35" s="59"/>
      <c r="J35" s="59"/>
      <c r="K35" s="59"/>
      <c r="L35" s="59"/>
      <c r="M35" s="59"/>
      <c r="N35" s="59"/>
      <c r="O35" s="59"/>
      <c r="P35" s="59"/>
      <c r="Q35" s="59"/>
      <c r="R35" s="59"/>
      <c r="S35" s="59"/>
      <c r="T35" s="59"/>
      <c r="U35" s="59"/>
      <c r="V35" s="59"/>
      <c r="W35" s="59"/>
      <c r="X35" s="59"/>
      <c r="Y35" s="59"/>
      <c r="Z35" s="59"/>
    </row>
    <row r="36" spans="2:26" customFormat="1" ht="22.5" customHeight="1">
      <c r="B36" s="59"/>
      <c r="C36" s="59"/>
      <c r="D36" s="59"/>
      <c r="E36" s="59"/>
      <c r="F36" s="59"/>
      <c r="G36" s="59"/>
      <c r="H36" s="59"/>
      <c r="I36" s="59"/>
      <c r="J36" s="59"/>
      <c r="K36" s="59"/>
      <c r="L36" s="59"/>
      <c r="M36" s="59"/>
      <c r="N36" s="59"/>
      <c r="O36" s="59"/>
      <c r="P36" s="59"/>
      <c r="Q36" s="59"/>
      <c r="R36" s="59"/>
      <c r="S36" s="59"/>
      <c r="T36" s="59"/>
      <c r="U36" s="59"/>
      <c r="V36" s="59"/>
      <c r="W36" s="59"/>
      <c r="X36" s="59"/>
      <c r="Y36" s="59"/>
      <c r="Z36" s="59"/>
    </row>
  </sheetData>
  <sheetProtection insertColumns="0" insertRows="0" selectLockedCells="1" selectUnlockedCells="1"/>
  <mergeCells count="11">
    <mergeCell ref="A3:A4"/>
    <mergeCell ref="C3:C4"/>
    <mergeCell ref="B3:B4"/>
    <mergeCell ref="D3:D4"/>
    <mergeCell ref="AD6:AW6"/>
    <mergeCell ref="F3:F4"/>
    <mergeCell ref="G3:G4"/>
    <mergeCell ref="E3:E4"/>
    <mergeCell ref="H3:N3"/>
    <mergeCell ref="U3:Z3"/>
    <mergeCell ref="O3:T3"/>
  </mergeCells>
  <phoneticPr fontId="5"/>
  <printOptions horizontalCentered="1"/>
  <pageMargins left="0.19685039370078741" right="0.19685039370078741" top="0.59055118110236227" bottom="0.39370078740157483" header="0" footer="0"/>
  <pageSetup paperSize="9" scale="52" orientation="landscape"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CU113"/>
  <sheetViews>
    <sheetView showGridLines="0" view="pageBreakPreview" zoomScale="115" zoomScaleNormal="100" zoomScaleSheetLayoutView="115" workbookViewId="0">
      <selection activeCell="H7" sqref="H7:N7"/>
    </sheetView>
  </sheetViews>
  <sheetFormatPr defaultColWidth="2.25" defaultRowHeight="13.5"/>
  <cols>
    <col min="1" max="1" width="2.25" style="83" customWidth="1"/>
    <col min="2" max="7" width="2.25" style="83"/>
    <col min="8" max="19" width="2.5" style="83" bestFit="1" customWidth="1"/>
    <col min="20" max="39" width="2.25" style="83"/>
    <col min="40" max="40" width="5.625" style="83" customWidth="1"/>
    <col min="41" max="41" width="5.625" style="83" hidden="1" customWidth="1"/>
    <col min="42" max="48" width="5.625" style="83" customWidth="1"/>
    <col min="49" max="57" width="2.25" style="83"/>
    <col min="58" max="58" width="9.125" style="83" bestFit="1" customWidth="1"/>
    <col min="59" max="16384" width="2.25" style="83"/>
  </cols>
  <sheetData>
    <row r="1" spans="1:47">
      <c r="A1" s="83" t="s">
        <v>123</v>
      </c>
    </row>
    <row r="2" spans="1:47" ht="4.5" customHeight="1"/>
    <row r="3" spans="1:47">
      <c r="A3" s="505" t="s">
        <v>164</v>
      </c>
      <c r="B3" s="506"/>
      <c r="C3" s="506"/>
      <c r="D3" s="506"/>
      <c r="E3" s="506"/>
      <c r="F3" s="506"/>
      <c r="G3" s="506"/>
      <c r="H3" s="506"/>
      <c r="I3" s="506"/>
      <c r="J3" s="506"/>
      <c r="K3" s="506"/>
      <c r="L3" s="506"/>
      <c r="M3" s="506"/>
      <c r="N3" s="506"/>
      <c r="O3" s="506"/>
      <c r="P3" s="506"/>
      <c r="Q3" s="506"/>
      <c r="R3" s="506"/>
      <c r="S3" s="506"/>
      <c r="T3" s="506"/>
      <c r="U3" s="506"/>
      <c r="V3" s="506"/>
      <c r="W3" s="506"/>
      <c r="X3" s="506"/>
      <c r="Y3" s="506"/>
      <c r="Z3" s="506"/>
      <c r="AA3" s="506"/>
      <c r="AB3" s="506"/>
      <c r="AC3" s="506"/>
      <c r="AD3" s="506"/>
      <c r="AE3" s="506"/>
      <c r="AF3" s="506"/>
      <c r="AG3" s="506"/>
      <c r="AH3" s="506"/>
      <c r="AI3" s="506"/>
      <c r="AJ3" s="506"/>
      <c r="AK3" s="506"/>
      <c r="AL3" s="506"/>
      <c r="AM3" s="507"/>
    </row>
    <row r="4" spans="1:47" ht="9" customHeight="1">
      <c r="A4" s="84"/>
      <c r="B4" s="84"/>
      <c r="C4" s="84"/>
      <c r="D4" s="84"/>
      <c r="E4" s="84"/>
      <c r="F4" s="84"/>
      <c r="G4" s="84"/>
      <c r="H4" s="84"/>
      <c r="I4" s="84"/>
      <c r="J4" s="84"/>
      <c r="K4" s="84"/>
      <c r="L4" s="84"/>
      <c r="M4" s="84"/>
      <c r="N4" s="84"/>
      <c r="O4" s="84"/>
      <c r="P4" s="84"/>
      <c r="Q4" s="84"/>
      <c r="R4" s="84"/>
      <c r="S4" s="84"/>
      <c r="T4" s="84"/>
      <c r="U4" s="84"/>
      <c r="V4" s="84"/>
      <c r="W4" s="84"/>
      <c r="X4" s="84"/>
      <c r="Y4" s="84"/>
      <c r="Z4" s="84"/>
      <c r="AA4" s="84"/>
      <c r="AB4" s="84"/>
      <c r="AC4" s="84"/>
      <c r="AD4" s="84"/>
      <c r="AE4" s="84"/>
      <c r="AF4" s="84"/>
      <c r="AG4" s="84"/>
      <c r="AH4" s="84"/>
      <c r="AI4" s="84"/>
      <c r="AJ4" s="84"/>
      <c r="AK4" s="84"/>
      <c r="AL4" s="84"/>
      <c r="AM4" s="84"/>
    </row>
    <row r="5" spans="1:47">
      <c r="A5" s="485" t="s">
        <v>42</v>
      </c>
      <c r="B5" s="486"/>
      <c r="C5" s="486"/>
      <c r="D5" s="486"/>
      <c r="E5" s="486"/>
      <c r="F5" s="486"/>
      <c r="G5" s="486"/>
      <c r="H5" s="486"/>
      <c r="I5" s="486"/>
      <c r="J5" s="486"/>
      <c r="K5" s="486"/>
      <c r="L5" s="486"/>
      <c r="M5" s="486"/>
      <c r="N5" s="486"/>
      <c r="O5" s="486"/>
      <c r="P5" s="486"/>
      <c r="Q5" s="486"/>
      <c r="R5" s="486"/>
      <c r="S5" s="486"/>
      <c r="T5" s="486"/>
      <c r="U5" s="486"/>
      <c r="V5" s="486"/>
      <c r="W5" s="486"/>
      <c r="X5" s="486"/>
      <c r="Y5" s="486"/>
      <c r="Z5" s="486"/>
      <c r="AA5" s="486"/>
      <c r="AB5" s="486"/>
      <c r="AC5" s="486"/>
      <c r="AD5" s="486"/>
      <c r="AE5" s="486"/>
      <c r="AF5" s="486"/>
      <c r="AG5" s="486"/>
      <c r="AH5" s="486"/>
      <c r="AI5" s="486"/>
      <c r="AJ5" s="486"/>
      <c r="AK5" s="486"/>
      <c r="AL5" s="486"/>
      <c r="AM5" s="487"/>
    </row>
    <row r="6" spans="1:47" ht="4.5" customHeight="1">
      <c r="A6" s="85"/>
      <c r="B6" s="78"/>
      <c r="C6" s="78"/>
      <c r="D6" s="78"/>
      <c r="E6" s="78"/>
      <c r="F6" s="78"/>
      <c r="G6" s="78"/>
      <c r="H6" s="78"/>
      <c r="I6" s="78"/>
      <c r="J6" s="78"/>
      <c r="K6" s="78"/>
      <c r="L6" s="78"/>
      <c r="M6" s="78"/>
      <c r="N6" s="78"/>
      <c r="O6" s="78"/>
      <c r="P6" s="78"/>
      <c r="Q6" s="78"/>
      <c r="R6" s="78"/>
      <c r="S6" s="78"/>
      <c r="T6" s="78"/>
      <c r="U6" s="78"/>
      <c r="V6" s="78"/>
      <c r="W6" s="78"/>
      <c r="X6" s="78"/>
      <c r="Y6" s="78"/>
      <c r="Z6" s="78"/>
      <c r="AA6" s="78"/>
      <c r="AB6" s="78"/>
      <c r="AC6" s="78"/>
      <c r="AD6" s="78"/>
      <c r="AE6" s="78"/>
      <c r="AF6" s="78"/>
      <c r="AG6" s="78"/>
      <c r="AH6" s="78"/>
      <c r="AI6" s="78"/>
      <c r="AJ6" s="78"/>
      <c r="AK6" s="78"/>
      <c r="AL6" s="78"/>
      <c r="AM6" s="86"/>
    </row>
    <row r="7" spans="1:47" ht="18.75" customHeight="1">
      <c r="A7" s="433" t="s">
        <v>20</v>
      </c>
      <c r="B7" s="434"/>
      <c r="C7" s="434"/>
      <c r="D7" s="434"/>
      <c r="E7" s="434"/>
      <c r="F7" s="434"/>
      <c r="G7" s="435"/>
      <c r="H7" s="508"/>
      <c r="I7" s="509"/>
      <c r="J7" s="509"/>
      <c r="K7" s="509"/>
      <c r="L7" s="509"/>
      <c r="M7" s="509"/>
      <c r="N7" s="510"/>
      <c r="O7" s="433" t="s">
        <v>43</v>
      </c>
      <c r="P7" s="434"/>
      <c r="Q7" s="434"/>
      <c r="R7" s="434"/>
      <c r="S7" s="435"/>
      <c r="T7" s="511"/>
      <c r="U7" s="501"/>
      <c r="V7" s="501"/>
      <c r="W7" s="501"/>
      <c r="X7" s="501"/>
      <c r="Y7" s="501"/>
      <c r="Z7" s="501"/>
      <c r="AA7" s="501"/>
      <c r="AB7" s="501"/>
      <c r="AC7" s="501"/>
      <c r="AD7" s="501"/>
      <c r="AE7" s="501"/>
      <c r="AF7" s="501"/>
      <c r="AG7" s="501"/>
      <c r="AH7" s="501"/>
      <c r="AI7" s="501"/>
      <c r="AJ7" s="501"/>
      <c r="AK7" s="501"/>
      <c r="AL7" s="501"/>
      <c r="AM7" s="512"/>
    </row>
    <row r="8" spans="1:47" ht="18.75" customHeight="1">
      <c r="A8" s="513" t="s">
        <v>44</v>
      </c>
      <c r="B8" s="514"/>
      <c r="C8" s="515"/>
      <c r="D8" s="433" t="s">
        <v>45</v>
      </c>
      <c r="E8" s="434"/>
      <c r="F8" s="434"/>
      <c r="G8" s="435"/>
      <c r="H8" s="87" t="s">
        <v>46</v>
      </c>
      <c r="I8" s="87"/>
      <c r="J8" s="87"/>
      <c r="K8" s="87"/>
      <c r="L8" s="87"/>
      <c r="M8" s="87"/>
      <c r="N8" s="87"/>
      <c r="O8" s="87"/>
      <c r="P8" s="87"/>
      <c r="Q8" s="87"/>
      <c r="R8" s="87"/>
      <c r="S8" s="88"/>
      <c r="T8" s="513" t="s">
        <v>47</v>
      </c>
      <c r="U8" s="514"/>
      <c r="V8" s="515"/>
      <c r="W8" s="433" t="s">
        <v>3</v>
      </c>
      <c r="X8" s="434"/>
      <c r="Y8" s="434"/>
      <c r="Z8" s="434"/>
      <c r="AA8" s="434"/>
      <c r="AB8" s="434"/>
      <c r="AC8" s="434"/>
      <c r="AD8" s="434"/>
      <c r="AE8" s="434"/>
      <c r="AF8" s="435"/>
      <c r="AG8" s="516" t="s">
        <v>48</v>
      </c>
      <c r="AH8" s="517"/>
      <c r="AI8" s="517"/>
      <c r="AJ8" s="517"/>
      <c r="AK8" s="517"/>
      <c r="AL8" s="517"/>
      <c r="AM8" s="518"/>
      <c r="AN8" s="89"/>
    </row>
    <row r="9" spans="1:47" ht="18.75" customHeight="1">
      <c r="A9" s="350"/>
      <c r="B9" s="351"/>
      <c r="C9" s="352"/>
      <c r="D9" s="519"/>
      <c r="E9" s="520"/>
      <c r="F9" s="520"/>
      <c r="G9" s="521"/>
      <c r="H9" s="522"/>
      <c r="I9" s="523"/>
      <c r="J9" s="523"/>
      <c r="K9" s="523"/>
      <c r="L9" s="523"/>
      <c r="M9" s="523"/>
      <c r="N9" s="523"/>
      <c r="O9" s="523"/>
      <c r="P9" s="523"/>
      <c r="Q9" s="523"/>
      <c r="R9" s="523"/>
      <c r="S9" s="524"/>
      <c r="T9" s="350"/>
      <c r="U9" s="351"/>
      <c r="V9" s="352"/>
      <c r="W9" s="525"/>
      <c r="X9" s="526"/>
      <c r="Y9" s="526"/>
      <c r="Z9" s="526"/>
      <c r="AA9" s="526"/>
      <c r="AB9" s="526"/>
      <c r="AC9" s="526"/>
      <c r="AD9" s="526"/>
      <c r="AE9" s="526"/>
      <c r="AF9" s="527"/>
      <c r="AG9" s="528"/>
      <c r="AH9" s="529"/>
      <c r="AI9" s="529"/>
      <c r="AJ9" s="529"/>
      <c r="AK9" s="529"/>
      <c r="AL9" s="529"/>
      <c r="AM9" s="530"/>
    </row>
    <row r="10" spans="1:47" s="89" customFormat="1" ht="20.25" customHeight="1">
      <c r="A10" s="90" t="s">
        <v>106</v>
      </c>
      <c r="B10" s="91"/>
      <c r="C10" s="92"/>
      <c r="D10" s="92"/>
      <c r="E10" s="93"/>
      <c r="F10" s="93"/>
      <c r="G10" s="93"/>
      <c r="H10" s="93"/>
      <c r="I10" s="93"/>
      <c r="J10" s="93"/>
      <c r="K10" s="94"/>
      <c r="L10" s="495"/>
      <c r="M10" s="496"/>
      <c r="N10" s="496"/>
      <c r="O10" s="496"/>
      <c r="P10" s="496"/>
      <c r="Q10" s="496"/>
      <c r="R10" s="496"/>
      <c r="S10" s="496"/>
      <c r="T10" s="496"/>
      <c r="U10" s="496"/>
      <c r="V10" s="496"/>
      <c r="W10" s="496"/>
      <c r="X10" s="496"/>
      <c r="Y10" s="497"/>
      <c r="Z10" s="498" t="s">
        <v>37</v>
      </c>
      <c r="AA10" s="499"/>
      <c r="AB10" s="500"/>
      <c r="AC10" s="501"/>
      <c r="AD10" s="501"/>
      <c r="AE10" s="391" t="s">
        <v>12</v>
      </c>
      <c r="AF10" s="392"/>
      <c r="AG10" s="502" t="s">
        <v>108</v>
      </c>
      <c r="AH10" s="503"/>
      <c r="AI10" s="504"/>
      <c r="AJ10" s="501"/>
      <c r="AK10" s="501"/>
      <c r="AL10" s="391" t="s">
        <v>12</v>
      </c>
      <c r="AM10" s="392"/>
      <c r="AP10" s="478"/>
      <c r="AQ10" s="478"/>
      <c r="AR10" s="478"/>
      <c r="AS10" s="478"/>
      <c r="AT10" s="478"/>
      <c r="AU10" s="478"/>
    </row>
    <row r="11" spans="1:47" s="89" customFormat="1" ht="18" customHeight="1">
      <c r="A11" s="479" t="s">
        <v>5</v>
      </c>
      <c r="B11" s="480"/>
      <c r="C11" s="480"/>
      <c r="D11" s="480"/>
      <c r="E11" s="480"/>
      <c r="F11" s="480"/>
      <c r="G11" s="480"/>
      <c r="H11" s="481"/>
      <c r="I11" s="95"/>
      <c r="J11" s="96" t="s">
        <v>126</v>
      </c>
      <c r="K11" s="97"/>
      <c r="L11" s="98"/>
      <c r="M11" s="98"/>
      <c r="N11" s="98"/>
      <c r="O11" s="98"/>
      <c r="P11" s="98"/>
      <c r="Q11" s="98"/>
      <c r="R11" s="98"/>
      <c r="S11" s="98"/>
      <c r="T11" s="98"/>
      <c r="U11" s="98"/>
      <c r="V11" s="98"/>
      <c r="W11" s="98"/>
      <c r="X11" s="98"/>
      <c r="Y11" s="95"/>
      <c r="Z11" s="96" t="s">
        <v>127</v>
      </c>
      <c r="AA11" s="97"/>
      <c r="AB11" s="98"/>
      <c r="AC11" s="98"/>
      <c r="AD11" s="98"/>
      <c r="AE11" s="98"/>
      <c r="AF11" s="98"/>
      <c r="AG11" s="98"/>
      <c r="AH11" s="98"/>
      <c r="AI11" s="98"/>
      <c r="AJ11" s="98"/>
      <c r="AK11" s="98"/>
      <c r="AL11" s="98"/>
      <c r="AM11" s="99"/>
    </row>
    <row r="12" spans="1:47" s="89" customFormat="1" ht="18" customHeight="1">
      <c r="A12" s="482"/>
      <c r="B12" s="483"/>
      <c r="C12" s="483"/>
      <c r="D12" s="483"/>
      <c r="E12" s="483"/>
      <c r="F12" s="483"/>
      <c r="G12" s="483"/>
      <c r="H12" s="484"/>
      <c r="I12" s="100"/>
      <c r="J12" s="101" t="s">
        <v>41</v>
      </c>
      <c r="K12" s="102"/>
      <c r="L12" s="103"/>
      <c r="M12" s="103"/>
      <c r="N12" s="103"/>
      <c r="O12" s="103"/>
      <c r="P12" s="103"/>
      <c r="Q12" s="103"/>
      <c r="R12" s="103"/>
      <c r="S12" s="103"/>
      <c r="T12" s="103"/>
      <c r="U12" s="102"/>
      <c r="V12" s="103"/>
      <c r="W12" s="103"/>
      <c r="X12" s="103"/>
      <c r="Y12" s="104"/>
      <c r="Z12" s="105" t="s">
        <v>40</v>
      </c>
      <c r="AA12" s="102"/>
      <c r="AB12" s="103"/>
      <c r="AC12" s="103"/>
      <c r="AD12" s="103"/>
      <c r="AE12" s="103"/>
      <c r="AF12" s="103"/>
      <c r="AG12" s="103"/>
      <c r="AH12" s="103"/>
      <c r="AI12" s="103"/>
      <c r="AJ12" s="103"/>
      <c r="AK12" s="103"/>
      <c r="AL12" s="103"/>
      <c r="AM12" s="106"/>
    </row>
    <row r="13" spans="1:47" s="89" customFormat="1" ht="9" customHeight="1">
      <c r="A13" s="107"/>
      <c r="B13" s="108"/>
      <c r="C13" s="108"/>
      <c r="D13" s="108"/>
      <c r="E13" s="108"/>
      <c r="F13" s="108"/>
      <c r="G13" s="108"/>
      <c r="H13" s="108"/>
      <c r="I13" s="109"/>
      <c r="J13" s="110"/>
      <c r="K13" s="109"/>
      <c r="L13" s="77"/>
      <c r="M13" s="77"/>
      <c r="N13" s="77"/>
      <c r="O13" s="77"/>
      <c r="P13" s="77"/>
      <c r="Q13" s="77"/>
      <c r="R13" s="77"/>
      <c r="S13" s="77"/>
      <c r="T13" s="77"/>
      <c r="U13" s="111"/>
      <c r="V13" s="77"/>
      <c r="W13" s="77"/>
      <c r="X13" s="77"/>
      <c r="Y13" s="101"/>
      <c r="Z13" s="105"/>
      <c r="AA13" s="102"/>
      <c r="AB13" s="103"/>
      <c r="AC13" s="103"/>
      <c r="AD13" s="103"/>
      <c r="AE13" s="103"/>
      <c r="AF13" s="103"/>
      <c r="AG13" s="103"/>
      <c r="AH13" s="103"/>
      <c r="AI13" s="103"/>
      <c r="AJ13" s="103"/>
      <c r="AK13" s="103"/>
      <c r="AL13" s="77"/>
      <c r="AM13" s="112"/>
    </row>
    <row r="14" spans="1:47" s="89" customFormat="1" ht="12">
      <c r="A14" s="485" t="s">
        <v>165</v>
      </c>
      <c r="B14" s="486"/>
      <c r="C14" s="486"/>
      <c r="D14" s="486"/>
      <c r="E14" s="486"/>
      <c r="F14" s="486"/>
      <c r="G14" s="486"/>
      <c r="H14" s="486"/>
      <c r="I14" s="486"/>
      <c r="J14" s="486"/>
      <c r="K14" s="486"/>
      <c r="L14" s="486"/>
      <c r="M14" s="486"/>
      <c r="N14" s="486"/>
      <c r="O14" s="486"/>
      <c r="P14" s="486"/>
      <c r="Q14" s="486"/>
      <c r="R14" s="486"/>
      <c r="S14" s="486"/>
      <c r="T14" s="486"/>
      <c r="U14" s="486"/>
      <c r="V14" s="486"/>
      <c r="W14" s="486"/>
      <c r="X14" s="486"/>
      <c r="Y14" s="486"/>
      <c r="Z14" s="486"/>
      <c r="AA14" s="486"/>
      <c r="AB14" s="486"/>
      <c r="AC14" s="486"/>
      <c r="AD14" s="486"/>
      <c r="AE14" s="486"/>
      <c r="AF14" s="486"/>
      <c r="AG14" s="486"/>
      <c r="AH14" s="486"/>
      <c r="AI14" s="486"/>
      <c r="AJ14" s="486"/>
      <c r="AK14" s="486"/>
      <c r="AL14" s="486"/>
      <c r="AM14" s="487"/>
    </row>
    <row r="15" spans="1:47" s="89" customFormat="1" ht="6" customHeight="1" thickBot="1">
      <c r="A15" s="76"/>
      <c r="B15" s="76"/>
      <c r="C15" s="76"/>
      <c r="D15" s="76"/>
      <c r="E15" s="76"/>
      <c r="F15" s="76"/>
      <c r="G15" s="76"/>
      <c r="H15" s="76"/>
      <c r="I15" s="110"/>
      <c r="J15" s="76"/>
      <c r="K15" s="109"/>
      <c r="L15" s="77"/>
      <c r="M15" s="77"/>
      <c r="N15" s="77"/>
      <c r="O15" s="77"/>
      <c r="P15" s="77"/>
      <c r="Q15" s="77"/>
      <c r="R15" s="77"/>
      <c r="S15" s="77"/>
      <c r="T15" s="77"/>
      <c r="U15" s="77"/>
      <c r="V15" s="77"/>
      <c r="W15" s="77"/>
      <c r="X15" s="77"/>
      <c r="Y15" s="77"/>
      <c r="Z15" s="77"/>
      <c r="AA15" s="77"/>
      <c r="AB15" s="77"/>
      <c r="AC15" s="77"/>
      <c r="AD15" s="77"/>
      <c r="AE15" s="77"/>
      <c r="AF15" s="77"/>
      <c r="AG15" s="77"/>
      <c r="AH15" s="77"/>
      <c r="AI15" s="77"/>
      <c r="AJ15" s="77"/>
      <c r="AK15" s="77"/>
      <c r="AL15" s="77"/>
      <c r="AM15" s="77"/>
    </row>
    <row r="16" spans="1:47" s="89" customFormat="1" ht="12.75" thickBot="1">
      <c r="A16" s="113" t="s">
        <v>138</v>
      </c>
      <c r="B16" s="76"/>
      <c r="C16" s="76"/>
      <c r="D16" s="76"/>
      <c r="E16" s="76"/>
      <c r="F16" s="76"/>
      <c r="G16" s="76"/>
      <c r="H16" s="76"/>
      <c r="J16" s="76"/>
      <c r="K16" s="109"/>
      <c r="L16" s="77"/>
      <c r="M16" s="77"/>
      <c r="N16" s="77"/>
      <c r="O16" s="77"/>
      <c r="P16" s="77"/>
      <c r="Q16" s="77"/>
      <c r="R16" s="77"/>
      <c r="S16" s="77"/>
      <c r="T16" s="77"/>
      <c r="U16" s="77"/>
      <c r="V16" s="77"/>
      <c r="W16" s="77"/>
      <c r="X16" s="77"/>
      <c r="Y16" s="77"/>
      <c r="Z16" s="77"/>
      <c r="AA16" s="77"/>
      <c r="AB16" s="77"/>
      <c r="AC16" s="488" t="s">
        <v>166</v>
      </c>
      <c r="AD16" s="490" t="s">
        <v>300</v>
      </c>
      <c r="AE16" s="491"/>
      <c r="AF16" s="491"/>
      <c r="AG16" s="491"/>
      <c r="AH16" s="491"/>
      <c r="AI16" s="492">
        <f>IF(AI17="",0,MIN(AI17,AE20))</f>
        <v>0</v>
      </c>
      <c r="AJ16" s="492"/>
      <c r="AK16" s="439"/>
      <c r="AL16" s="493" t="s">
        <v>11</v>
      </c>
      <c r="AM16" s="494"/>
    </row>
    <row r="17" spans="1:99" s="89" customFormat="1" ht="12">
      <c r="A17" s="113"/>
      <c r="B17" s="76"/>
      <c r="C17" s="76"/>
      <c r="D17" s="76"/>
      <c r="E17" s="76"/>
      <c r="F17" s="76"/>
      <c r="G17" s="76"/>
      <c r="H17" s="76"/>
      <c r="I17" s="114" t="s">
        <v>324</v>
      </c>
      <c r="J17" s="76"/>
      <c r="K17" s="109"/>
      <c r="L17" s="77"/>
      <c r="M17" s="77"/>
      <c r="N17" s="77"/>
      <c r="O17" s="77"/>
      <c r="P17" s="77"/>
      <c r="Q17" s="77"/>
      <c r="R17" s="77"/>
      <c r="S17" s="77"/>
      <c r="T17" s="77"/>
      <c r="U17" s="77"/>
      <c r="V17" s="77"/>
      <c r="W17" s="77"/>
      <c r="X17" s="77"/>
      <c r="Y17" s="77"/>
      <c r="Z17" s="77"/>
      <c r="AA17" s="77"/>
      <c r="AB17" s="77"/>
      <c r="AC17" s="489"/>
      <c r="AD17" s="341" t="s">
        <v>167</v>
      </c>
      <c r="AE17" s="341"/>
      <c r="AF17" s="341"/>
      <c r="AG17" s="341"/>
      <c r="AH17" s="341"/>
      <c r="AI17" s="396"/>
      <c r="AJ17" s="396"/>
      <c r="AK17" s="397"/>
      <c r="AL17" s="344" t="s">
        <v>11</v>
      </c>
      <c r="AM17" s="345"/>
    </row>
    <row r="18" spans="1:99" s="89" customFormat="1" ht="12">
      <c r="A18" s="113"/>
      <c r="B18" s="76"/>
      <c r="C18" s="76"/>
      <c r="D18" s="76"/>
      <c r="E18" s="76"/>
      <c r="F18" s="76"/>
      <c r="G18" s="76"/>
      <c r="H18" s="76"/>
      <c r="I18" s="114"/>
      <c r="J18" s="76"/>
      <c r="K18" s="109"/>
      <c r="L18" s="77"/>
      <c r="M18" s="77"/>
      <c r="N18" s="77"/>
      <c r="O18" s="77"/>
      <c r="P18" s="77"/>
      <c r="Q18" s="77"/>
      <c r="R18" s="77"/>
      <c r="S18" s="77"/>
      <c r="T18" s="77"/>
      <c r="U18" s="77"/>
      <c r="V18" s="77"/>
      <c r="W18" s="77"/>
      <c r="X18" s="77"/>
      <c r="Y18" s="77"/>
      <c r="Z18" s="77"/>
      <c r="AA18" s="77"/>
      <c r="AB18" s="77"/>
      <c r="AC18" s="489"/>
      <c r="AD18" s="338" t="s">
        <v>168</v>
      </c>
      <c r="AE18" s="465"/>
      <c r="AF18" s="465"/>
      <c r="AG18" s="465"/>
      <c r="AH18" s="465"/>
      <c r="AI18" s="466">
        <f>IF(AI16&gt;=AI17,0,AI17-AI16)</f>
        <v>0</v>
      </c>
      <c r="AJ18" s="466"/>
      <c r="AK18" s="399"/>
      <c r="AL18" s="348" t="s">
        <v>11</v>
      </c>
      <c r="AM18" s="349"/>
    </row>
    <row r="19" spans="1:99" s="89" customFormat="1" ht="15.75" customHeight="1" thickBot="1">
      <c r="A19" s="115" t="s">
        <v>34</v>
      </c>
      <c r="B19" s="116"/>
      <c r="C19" s="117"/>
      <c r="D19" s="117"/>
      <c r="E19" s="117"/>
      <c r="F19" s="117"/>
      <c r="G19" s="118"/>
      <c r="H19" s="467" t="s">
        <v>35</v>
      </c>
      <c r="I19" s="468"/>
      <c r="J19" s="468"/>
      <c r="K19" s="468"/>
      <c r="L19" s="469"/>
      <c r="M19" s="470">
        <f>COUNTIFS(職員表!$H:$H,$H$7,職員表!$O:$O,20,職員表!$I:$I,個票1!$L$10)</f>
        <v>0</v>
      </c>
      <c r="N19" s="470"/>
      <c r="O19" s="470"/>
      <c r="P19" s="119" t="s">
        <v>12</v>
      </c>
      <c r="Q19" s="373" t="s">
        <v>36</v>
      </c>
      <c r="R19" s="374"/>
      <c r="S19" s="374"/>
      <c r="T19" s="374"/>
      <c r="U19" s="375"/>
      <c r="V19" s="470">
        <f>COUNTIFS(職員表!$H:$H,$H7,職員表!$O:$O,5,職員表!$I:$I,個票1!$L$10)</f>
        <v>0</v>
      </c>
      <c r="W19" s="470"/>
      <c r="X19" s="470"/>
      <c r="Y19" s="120" t="s">
        <v>12</v>
      </c>
      <c r="Z19" s="121" t="s">
        <v>121</v>
      </c>
      <c r="AA19" s="122"/>
      <c r="AB19" s="122"/>
      <c r="AC19" s="122"/>
      <c r="AD19" s="123"/>
      <c r="AE19" s="471"/>
      <c r="AF19" s="472"/>
      <c r="AG19" s="472"/>
      <c r="AH19" s="473" t="s">
        <v>11</v>
      </c>
      <c r="AI19" s="473"/>
      <c r="AJ19" s="124" t="s">
        <v>122</v>
      </c>
      <c r="AK19" s="125"/>
      <c r="AL19" s="125"/>
      <c r="AM19" s="126"/>
      <c r="AO19" s="89">
        <f>IF(M19=0,,"有")</f>
        <v>0</v>
      </c>
    </row>
    <row r="20" spans="1:99" s="89" customFormat="1" ht="15.75" customHeight="1" thickTop="1">
      <c r="A20" s="350" t="s">
        <v>305</v>
      </c>
      <c r="B20" s="351"/>
      <c r="C20" s="351"/>
      <c r="D20" s="351"/>
      <c r="E20" s="351"/>
      <c r="F20" s="351"/>
      <c r="G20" s="351"/>
      <c r="H20" s="351"/>
      <c r="I20" s="351"/>
      <c r="J20" s="351"/>
      <c r="K20" s="351"/>
      <c r="L20" s="351"/>
      <c r="M20" s="351"/>
      <c r="N20" s="351"/>
      <c r="O20" s="351"/>
      <c r="P20" s="351"/>
      <c r="Q20" s="351"/>
      <c r="R20" s="351"/>
      <c r="S20" s="351"/>
      <c r="T20" s="351"/>
      <c r="U20" s="351"/>
      <c r="V20" s="351"/>
      <c r="W20" s="351"/>
      <c r="X20" s="351"/>
      <c r="Y20" s="351"/>
      <c r="Z20" s="351"/>
      <c r="AA20" s="351"/>
      <c r="AB20" s="351"/>
      <c r="AC20" s="351"/>
      <c r="AD20" s="352"/>
      <c r="AE20" s="459">
        <f>(20*M19+5*V19)*10+AE19</f>
        <v>0</v>
      </c>
      <c r="AF20" s="460"/>
      <c r="AG20" s="460"/>
      <c r="AH20" s="461" t="s">
        <v>11</v>
      </c>
      <c r="AI20" s="461"/>
      <c r="AJ20" s="127" t="s">
        <v>122</v>
      </c>
      <c r="AK20" s="103"/>
      <c r="AL20" s="103"/>
      <c r="AM20" s="106"/>
    </row>
    <row r="21" spans="1:99" s="1" customFormat="1" ht="7.5" customHeight="1">
      <c r="A21" s="183"/>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3"/>
      <c r="Z21" s="183"/>
      <c r="AA21" s="183"/>
      <c r="AB21" s="183"/>
      <c r="AC21" s="183"/>
      <c r="AD21" s="183"/>
      <c r="AE21" s="184"/>
      <c r="AF21" s="184"/>
      <c r="AG21" s="184"/>
      <c r="AH21" s="134"/>
      <c r="AI21" s="134"/>
      <c r="AJ21" s="185"/>
      <c r="AK21" s="185"/>
      <c r="AL21" s="185"/>
      <c r="AM21" s="185"/>
      <c r="AN21" s="186"/>
      <c r="CA21" t="s">
        <v>311</v>
      </c>
      <c r="CB21" s="2">
        <v>148</v>
      </c>
      <c r="CC21" t="s">
        <v>312</v>
      </c>
      <c r="CD21"/>
      <c r="CE21" s="2">
        <v>200</v>
      </c>
      <c r="CF21" t="s">
        <v>312</v>
      </c>
    </row>
    <row r="22" spans="1:99" s="1" customFormat="1" ht="33.75">
      <c r="A22" s="187" t="s">
        <v>197</v>
      </c>
      <c r="B22" s="284" t="s">
        <v>313</v>
      </c>
      <c r="C22" s="285"/>
      <c r="D22" s="285"/>
      <c r="E22" s="285"/>
      <c r="F22" s="285"/>
      <c r="G22" s="285"/>
      <c r="H22" s="285"/>
      <c r="I22" s="285"/>
      <c r="J22" s="285"/>
      <c r="K22" s="285"/>
      <c r="L22" s="285"/>
      <c r="M22" s="285"/>
      <c r="N22" s="285"/>
      <c r="O22" s="285"/>
      <c r="P22" s="285"/>
      <c r="Q22" s="285"/>
      <c r="R22" s="285"/>
      <c r="S22" s="285"/>
      <c r="T22" s="285"/>
      <c r="U22" s="286"/>
      <c r="V22" s="287"/>
      <c r="W22" s="288"/>
      <c r="X22" s="289"/>
      <c r="Y22" s="290" t="s">
        <v>314</v>
      </c>
      <c r="Z22" s="291"/>
      <c r="AA22" s="291"/>
      <c r="AB22" s="291"/>
      <c r="AC22" s="291"/>
      <c r="AD22" s="291"/>
      <c r="AE22" s="291"/>
      <c r="AF22" s="291"/>
      <c r="AG22" s="291"/>
      <c r="AH22" s="291"/>
      <c r="AI22" s="291"/>
      <c r="AJ22" s="291"/>
      <c r="AK22" s="291"/>
      <c r="AL22" s="291"/>
      <c r="AM22" s="291"/>
      <c r="AN22" s="186"/>
      <c r="CA22" t="s">
        <v>315</v>
      </c>
      <c r="CB22" s="2">
        <v>148</v>
      </c>
      <c r="CC22" t="s">
        <v>312</v>
      </c>
      <c r="CD22"/>
      <c r="CE22" s="2">
        <v>200</v>
      </c>
      <c r="CF22" t="s">
        <v>312</v>
      </c>
      <c r="CG22" s="188"/>
      <c r="CH22" s="188"/>
      <c r="CI22" s="188"/>
      <c r="CJ22" s="188"/>
      <c r="CK22" s="188"/>
      <c r="CL22" s="188"/>
      <c r="CM22" s="188"/>
      <c r="CN22" s="188"/>
      <c r="CO22" s="188"/>
      <c r="CP22" s="188"/>
      <c r="CQ22" s="188"/>
      <c r="CR22" s="188"/>
      <c r="CS22" s="188"/>
      <c r="CT22" s="188"/>
      <c r="CU22" s="188"/>
    </row>
    <row r="23" spans="1:99" s="1" customFormat="1" ht="9" customHeight="1" thickBot="1">
      <c r="A23" s="189"/>
      <c r="B23" s="189"/>
      <c r="C23" s="189"/>
      <c r="D23" s="189"/>
      <c r="E23" s="189"/>
      <c r="F23" s="189"/>
      <c r="G23" s="189"/>
      <c r="H23" s="189"/>
      <c r="I23" s="190"/>
      <c r="J23" s="191"/>
      <c r="K23" s="192"/>
      <c r="L23" s="193"/>
      <c r="M23" s="193"/>
      <c r="N23" s="193"/>
      <c r="O23" s="193"/>
      <c r="P23" s="193"/>
      <c r="Q23" s="193"/>
      <c r="R23" s="193"/>
      <c r="S23" s="193"/>
      <c r="T23" s="193"/>
      <c r="U23" s="193"/>
      <c r="V23" s="193"/>
      <c r="W23" s="193"/>
      <c r="X23" s="194"/>
      <c r="Y23" s="194"/>
      <c r="Z23" s="194"/>
      <c r="AA23" s="194"/>
      <c r="AB23" s="194"/>
      <c r="AC23" s="194"/>
      <c r="AD23" s="193"/>
      <c r="AE23" s="193"/>
      <c r="AF23" s="193"/>
      <c r="AG23" s="193"/>
      <c r="AH23" s="193"/>
      <c r="AI23" s="193"/>
      <c r="AJ23" s="193"/>
      <c r="AK23" s="193"/>
      <c r="AL23" s="193"/>
      <c r="AM23" s="193"/>
      <c r="AN23" s="186"/>
      <c r="CA23" s="195" t="s">
        <v>316</v>
      </c>
      <c r="CB23" s="2">
        <v>33</v>
      </c>
      <c r="CC23" t="s">
        <v>312</v>
      </c>
      <c r="CD23"/>
      <c r="CE23" s="2">
        <v>200</v>
      </c>
      <c r="CF23" t="s">
        <v>312</v>
      </c>
      <c r="CG23" s="188"/>
      <c r="CH23" s="188"/>
      <c r="CI23" s="188"/>
      <c r="CJ23" s="188"/>
      <c r="CK23" s="188"/>
      <c r="CL23" s="188"/>
      <c r="CM23" s="188"/>
      <c r="CN23" s="188"/>
      <c r="CO23" s="188"/>
      <c r="CP23" s="188"/>
      <c r="CQ23" s="188"/>
      <c r="CR23" s="188"/>
      <c r="CS23" s="188"/>
      <c r="CT23" s="188"/>
      <c r="CU23" s="188"/>
    </row>
    <row r="24" spans="1:99" ht="14.25" thickBot="1">
      <c r="A24" s="128" t="s">
        <v>152</v>
      </c>
      <c r="B24" s="76"/>
      <c r="C24" s="108"/>
      <c r="D24" s="76"/>
      <c r="E24" s="129"/>
      <c r="F24" s="76"/>
      <c r="G24" s="76"/>
      <c r="H24" s="76"/>
      <c r="I24" s="76"/>
      <c r="J24" s="82"/>
      <c r="K24" s="82"/>
      <c r="L24" s="82"/>
      <c r="M24" s="82"/>
      <c r="N24" s="82"/>
      <c r="O24" s="130"/>
      <c r="P24" s="131"/>
      <c r="Q24" s="132"/>
      <c r="R24" s="132"/>
      <c r="S24" s="82"/>
      <c r="T24" s="76"/>
      <c r="U24" s="82"/>
      <c r="V24" s="82"/>
      <c r="W24" s="108"/>
      <c r="X24" s="462" t="s">
        <v>107</v>
      </c>
      <c r="Y24" s="463"/>
      <c r="Z24" s="463"/>
      <c r="AA24" s="463"/>
      <c r="AB24" s="464"/>
      <c r="AC24" s="360" t="s">
        <v>166</v>
      </c>
      <c r="AD24" s="436" t="s">
        <v>301</v>
      </c>
      <c r="AE24" s="437"/>
      <c r="AF24" s="437"/>
      <c r="AG24" s="437"/>
      <c r="AH24" s="438"/>
      <c r="AI24" s="439">
        <f>IF(OR(X25=0,AI25=""),0,MIN(X25,ROUNDDOWN(P57/1000,0),ROUNDDOWN((P58-P59)/1000,0),AI25))</f>
        <v>0</v>
      </c>
      <c r="AJ24" s="440"/>
      <c r="AK24" s="440"/>
      <c r="AL24" s="367" t="s">
        <v>11</v>
      </c>
      <c r="AM24" s="368"/>
    </row>
    <row r="25" spans="1:99">
      <c r="A25" s="128"/>
      <c r="B25" s="76"/>
      <c r="C25" s="133" t="s">
        <v>128</v>
      </c>
      <c r="D25" s="76"/>
      <c r="E25" s="129"/>
      <c r="F25" s="76"/>
      <c r="G25" s="76"/>
      <c r="H25" s="76"/>
      <c r="I25" s="76"/>
      <c r="J25" s="82"/>
      <c r="K25" s="82"/>
      <c r="L25" s="82"/>
      <c r="M25" s="82"/>
      <c r="N25" s="82"/>
      <c r="O25" s="130"/>
      <c r="P25" s="131"/>
      <c r="Q25" s="132"/>
      <c r="R25" s="132"/>
      <c r="S25" s="82"/>
      <c r="T25" s="76"/>
      <c r="U25" s="82"/>
      <c r="V25" s="82"/>
      <c r="W25" s="134"/>
      <c r="X25" s="474">
        <f>IFERROR(VLOOKUP($L$10,計算用!$A$3:$G$34,2,FALSE),0)</f>
        <v>0</v>
      </c>
      <c r="Y25" s="475"/>
      <c r="Z25" s="475"/>
      <c r="AA25" s="443" t="s">
        <v>11</v>
      </c>
      <c r="AB25" s="444"/>
      <c r="AC25" s="361"/>
      <c r="AD25" s="341" t="s">
        <v>167</v>
      </c>
      <c r="AE25" s="341"/>
      <c r="AF25" s="341"/>
      <c r="AG25" s="341"/>
      <c r="AH25" s="341"/>
      <c r="AI25" s="396"/>
      <c r="AJ25" s="396"/>
      <c r="AK25" s="397"/>
      <c r="AL25" s="344" t="s">
        <v>11</v>
      </c>
      <c r="AM25" s="345"/>
      <c r="AN25" s="89"/>
      <c r="AV25" s="89"/>
    </row>
    <row r="26" spans="1:99">
      <c r="A26" s="108" t="s">
        <v>129</v>
      </c>
      <c r="B26" s="76"/>
      <c r="C26" s="108"/>
      <c r="D26" s="76"/>
      <c r="E26" s="129"/>
      <c r="F26" s="76"/>
      <c r="G26" s="76"/>
      <c r="H26" s="76"/>
      <c r="I26" s="76"/>
      <c r="J26" s="82"/>
      <c r="K26" s="82"/>
      <c r="L26" s="82"/>
      <c r="M26" s="82"/>
      <c r="N26" s="82"/>
      <c r="O26" s="130"/>
      <c r="P26" s="131"/>
      <c r="Q26" s="132"/>
      <c r="R26" s="132"/>
      <c r="S26" s="82"/>
      <c r="T26" s="76"/>
      <c r="U26" s="82"/>
      <c r="V26" s="82"/>
      <c r="W26" s="134"/>
      <c r="X26" s="476"/>
      <c r="Y26" s="477"/>
      <c r="Z26" s="477"/>
      <c r="AA26" s="443"/>
      <c r="AB26" s="444"/>
      <c r="AC26" s="393"/>
      <c r="AD26" s="338" t="s">
        <v>168</v>
      </c>
      <c r="AE26" s="338"/>
      <c r="AF26" s="338"/>
      <c r="AG26" s="338"/>
      <c r="AH26" s="338"/>
      <c r="AI26" s="398">
        <f>IF(AI24&gt;=AI25,0,AI25-AI24)</f>
        <v>0</v>
      </c>
      <c r="AJ26" s="398"/>
      <c r="AK26" s="399"/>
      <c r="AL26" s="348" t="s">
        <v>11</v>
      </c>
      <c r="AM26" s="349"/>
    </row>
    <row r="27" spans="1:99" ht="15" customHeight="1">
      <c r="A27" s="338" t="s">
        <v>96</v>
      </c>
      <c r="B27" s="338"/>
      <c r="C27" s="338"/>
      <c r="D27" s="338"/>
      <c r="E27" s="338"/>
      <c r="F27" s="338"/>
      <c r="G27" s="338"/>
      <c r="H27" s="338"/>
      <c r="I27" s="338"/>
      <c r="J27" s="338"/>
      <c r="K27" s="338"/>
      <c r="L27" s="338"/>
      <c r="M27" s="338"/>
      <c r="N27" s="338"/>
      <c r="O27" s="338"/>
      <c r="P27" s="338" t="s">
        <v>169</v>
      </c>
      <c r="Q27" s="338"/>
      <c r="R27" s="338"/>
      <c r="S27" s="338"/>
      <c r="T27" s="338" t="s">
        <v>170</v>
      </c>
      <c r="U27" s="338"/>
      <c r="V27" s="338"/>
      <c r="W27" s="338"/>
      <c r="X27" s="338"/>
      <c r="Y27" s="338"/>
      <c r="Z27" s="338"/>
      <c r="AA27" s="338"/>
      <c r="AB27" s="338"/>
      <c r="AC27" s="338"/>
      <c r="AD27" s="338"/>
      <c r="AE27" s="338"/>
      <c r="AF27" s="338"/>
      <c r="AG27" s="338"/>
      <c r="AH27" s="338"/>
      <c r="AI27" s="338"/>
      <c r="AJ27" s="338"/>
      <c r="AK27" s="338"/>
      <c r="AL27" s="338"/>
      <c r="AM27" s="338"/>
      <c r="CA27" s="135"/>
      <c r="CB27" s="136"/>
      <c r="CC27" s="135"/>
      <c r="CD27" s="135"/>
      <c r="CE27" s="136"/>
      <c r="CF27" s="135"/>
    </row>
    <row r="28" spans="1:99">
      <c r="A28" s="339"/>
      <c r="B28" s="445" t="s">
        <v>98</v>
      </c>
      <c r="C28" s="445"/>
      <c r="D28" s="445"/>
      <c r="E28" s="300"/>
      <c r="F28" s="446" t="s">
        <v>171</v>
      </c>
      <c r="G28" s="447"/>
      <c r="H28" s="447"/>
      <c r="I28" s="447"/>
      <c r="J28" s="447"/>
      <c r="K28" s="447"/>
      <c r="L28" s="447"/>
      <c r="M28" s="447"/>
      <c r="N28" s="447"/>
      <c r="O28" s="447"/>
      <c r="P28" s="327"/>
      <c r="Q28" s="327"/>
      <c r="R28" s="327"/>
      <c r="S28" s="327"/>
      <c r="T28" s="448"/>
      <c r="U28" s="449"/>
      <c r="V28" s="449"/>
      <c r="W28" s="449"/>
      <c r="X28" s="449"/>
      <c r="Y28" s="449"/>
      <c r="Z28" s="449"/>
      <c r="AA28" s="449"/>
      <c r="AB28" s="449"/>
      <c r="AC28" s="449"/>
      <c r="AD28" s="449"/>
      <c r="AE28" s="449"/>
      <c r="AF28" s="449"/>
      <c r="AG28" s="449"/>
      <c r="AH28" s="449"/>
      <c r="AI28" s="449"/>
      <c r="AJ28" s="449"/>
      <c r="AK28" s="449"/>
      <c r="AL28" s="449"/>
      <c r="AM28" s="450"/>
      <c r="CA28" s="135"/>
      <c r="CB28" s="136"/>
      <c r="CC28" s="135"/>
      <c r="CD28" s="135"/>
      <c r="CE28" s="136"/>
      <c r="CF28" s="135"/>
    </row>
    <row r="29" spans="1:99">
      <c r="A29" s="340"/>
      <c r="B29" s="445"/>
      <c r="C29" s="445"/>
      <c r="D29" s="445"/>
      <c r="E29" s="300"/>
      <c r="F29" s="451" t="s">
        <v>172</v>
      </c>
      <c r="G29" s="319"/>
      <c r="H29" s="319"/>
      <c r="I29" s="319"/>
      <c r="J29" s="319"/>
      <c r="K29" s="319"/>
      <c r="L29" s="319"/>
      <c r="M29" s="319"/>
      <c r="N29" s="319"/>
      <c r="O29" s="319"/>
      <c r="P29" s="320"/>
      <c r="Q29" s="320"/>
      <c r="R29" s="320"/>
      <c r="S29" s="320"/>
      <c r="T29" s="452"/>
      <c r="U29" s="453"/>
      <c r="V29" s="453"/>
      <c r="W29" s="453"/>
      <c r="X29" s="453"/>
      <c r="Y29" s="453"/>
      <c r="Z29" s="453"/>
      <c r="AA29" s="453"/>
      <c r="AB29" s="453"/>
      <c r="AC29" s="453"/>
      <c r="AD29" s="453"/>
      <c r="AE29" s="453"/>
      <c r="AF29" s="453"/>
      <c r="AG29" s="453"/>
      <c r="AH29" s="453"/>
      <c r="AI29" s="453"/>
      <c r="AJ29" s="453"/>
      <c r="AK29" s="453"/>
      <c r="AL29" s="453"/>
      <c r="AM29" s="454"/>
      <c r="CA29" s="135"/>
      <c r="CB29" s="136"/>
      <c r="CC29" s="135"/>
      <c r="CD29" s="136"/>
      <c r="CE29" s="136"/>
      <c r="CF29" s="136"/>
    </row>
    <row r="30" spans="1:99">
      <c r="A30" s="340"/>
      <c r="B30" s="445"/>
      <c r="C30" s="445"/>
      <c r="D30" s="445"/>
      <c r="E30" s="300"/>
      <c r="F30" s="455" t="s">
        <v>173</v>
      </c>
      <c r="G30" s="331"/>
      <c r="H30" s="331"/>
      <c r="I30" s="331"/>
      <c r="J30" s="331"/>
      <c r="K30" s="331"/>
      <c r="L30" s="331"/>
      <c r="M30" s="331"/>
      <c r="N30" s="331"/>
      <c r="O30" s="331"/>
      <c r="P30" s="323"/>
      <c r="Q30" s="323"/>
      <c r="R30" s="323"/>
      <c r="S30" s="323"/>
      <c r="T30" s="456"/>
      <c r="U30" s="457"/>
      <c r="V30" s="457"/>
      <c r="W30" s="457"/>
      <c r="X30" s="457"/>
      <c r="Y30" s="457"/>
      <c r="Z30" s="457"/>
      <c r="AA30" s="457"/>
      <c r="AB30" s="457"/>
      <c r="AC30" s="457"/>
      <c r="AD30" s="457"/>
      <c r="AE30" s="457"/>
      <c r="AF30" s="457"/>
      <c r="AG30" s="457"/>
      <c r="AH30" s="457"/>
      <c r="AI30" s="457"/>
      <c r="AJ30" s="457"/>
      <c r="AK30" s="457"/>
      <c r="AL30" s="457"/>
      <c r="AM30" s="458"/>
      <c r="CA30" s="135"/>
      <c r="CB30" s="136"/>
      <c r="CC30" s="135"/>
      <c r="CD30" s="136"/>
      <c r="CE30" s="136"/>
      <c r="CF30" s="136"/>
    </row>
    <row r="31" spans="1:99">
      <c r="A31" s="340"/>
      <c r="B31" s="445" t="s">
        <v>99</v>
      </c>
      <c r="C31" s="445"/>
      <c r="D31" s="445"/>
      <c r="E31" s="300"/>
      <c r="F31" s="446" t="s">
        <v>174</v>
      </c>
      <c r="G31" s="447"/>
      <c r="H31" s="447"/>
      <c r="I31" s="447"/>
      <c r="J31" s="447"/>
      <c r="K31" s="447"/>
      <c r="L31" s="447"/>
      <c r="M31" s="447"/>
      <c r="N31" s="447"/>
      <c r="O31" s="447"/>
      <c r="P31" s="327"/>
      <c r="Q31" s="327"/>
      <c r="R31" s="327"/>
      <c r="S31" s="327"/>
      <c r="T31" s="448"/>
      <c r="U31" s="449"/>
      <c r="V31" s="449"/>
      <c r="W31" s="449"/>
      <c r="X31" s="449"/>
      <c r="Y31" s="449"/>
      <c r="Z31" s="449"/>
      <c r="AA31" s="449"/>
      <c r="AB31" s="449"/>
      <c r="AC31" s="449"/>
      <c r="AD31" s="449"/>
      <c r="AE31" s="449"/>
      <c r="AF31" s="449"/>
      <c r="AG31" s="449"/>
      <c r="AH31" s="449"/>
      <c r="AI31" s="449"/>
      <c r="AJ31" s="449"/>
      <c r="AK31" s="449"/>
      <c r="AL31" s="449"/>
      <c r="AM31" s="450"/>
      <c r="CA31" s="135"/>
      <c r="CB31" s="136"/>
      <c r="CC31" s="135"/>
      <c r="CD31" s="136"/>
      <c r="CE31" s="136"/>
      <c r="CF31" s="136"/>
    </row>
    <row r="32" spans="1:99">
      <c r="A32" s="340"/>
      <c r="B32" s="445"/>
      <c r="C32" s="445"/>
      <c r="D32" s="445"/>
      <c r="E32" s="300"/>
      <c r="F32" s="451" t="s">
        <v>175</v>
      </c>
      <c r="G32" s="319"/>
      <c r="H32" s="319"/>
      <c r="I32" s="319"/>
      <c r="J32" s="319"/>
      <c r="K32" s="319"/>
      <c r="L32" s="319"/>
      <c r="M32" s="319"/>
      <c r="N32" s="319"/>
      <c r="O32" s="319"/>
      <c r="P32" s="320"/>
      <c r="Q32" s="320"/>
      <c r="R32" s="320"/>
      <c r="S32" s="320"/>
      <c r="T32" s="452"/>
      <c r="U32" s="453"/>
      <c r="V32" s="453"/>
      <c r="W32" s="453"/>
      <c r="X32" s="453"/>
      <c r="Y32" s="453"/>
      <c r="Z32" s="453"/>
      <c r="AA32" s="453"/>
      <c r="AB32" s="453"/>
      <c r="AC32" s="453"/>
      <c r="AD32" s="453"/>
      <c r="AE32" s="453"/>
      <c r="AF32" s="453"/>
      <c r="AG32" s="453"/>
      <c r="AH32" s="453"/>
      <c r="AI32" s="453"/>
      <c r="AJ32" s="453"/>
      <c r="AK32" s="453"/>
      <c r="AL32" s="453"/>
      <c r="AM32" s="454"/>
      <c r="CA32" s="135"/>
      <c r="CB32" s="136"/>
      <c r="CC32" s="135"/>
      <c r="CD32" s="136"/>
      <c r="CE32" s="136"/>
      <c r="CF32" s="136"/>
    </row>
    <row r="33" spans="1:84">
      <c r="A33" s="340"/>
      <c r="B33" s="445"/>
      <c r="C33" s="445"/>
      <c r="D33" s="445"/>
      <c r="E33" s="300"/>
      <c r="F33" s="455" t="s">
        <v>173</v>
      </c>
      <c r="G33" s="331"/>
      <c r="H33" s="331"/>
      <c r="I33" s="331"/>
      <c r="J33" s="331"/>
      <c r="K33" s="331"/>
      <c r="L33" s="331"/>
      <c r="M33" s="331"/>
      <c r="N33" s="331"/>
      <c r="O33" s="331"/>
      <c r="P33" s="323"/>
      <c r="Q33" s="323"/>
      <c r="R33" s="323"/>
      <c r="S33" s="323"/>
      <c r="T33" s="456"/>
      <c r="U33" s="457"/>
      <c r="V33" s="457"/>
      <c r="W33" s="457"/>
      <c r="X33" s="457"/>
      <c r="Y33" s="457"/>
      <c r="Z33" s="457"/>
      <c r="AA33" s="457"/>
      <c r="AB33" s="457"/>
      <c r="AC33" s="457"/>
      <c r="AD33" s="457"/>
      <c r="AE33" s="457"/>
      <c r="AF33" s="457"/>
      <c r="AG33" s="457"/>
      <c r="AH33" s="457"/>
      <c r="AI33" s="457"/>
      <c r="AJ33" s="457"/>
      <c r="AK33" s="457"/>
      <c r="AL33" s="457"/>
      <c r="AM33" s="458"/>
      <c r="CA33" s="135"/>
      <c r="CB33" s="136"/>
      <c r="CC33" s="135"/>
      <c r="CD33" s="136"/>
      <c r="CE33" s="136"/>
      <c r="CF33" s="136"/>
    </row>
    <row r="34" spans="1:84">
      <c r="A34" s="340"/>
      <c r="B34" s="445" t="s">
        <v>100</v>
      </c>
      <c r="C34" s="445"/>
      <c r="D34" s="445"/>
      <c r="E34" s="300"/>
      <c r="F34" s="446" t="s">
        <v>176</v>
      </c>
      <c r="G34" s="447"/>
      <c r="H34" s="447"/>
      <c r="I34" s="447"/>
      <c r="J34" s="447"/>
      <c r="K34" s="447"/>
      <c r="L34" s="447"/>
      <c r="M34" s="447"/>
      <c r="N34" s="447"/>
      <c r="O34" s="447"/>
      <c r="P34" s="327"/>
      <c r="Q34" s="327"/>
      <c r="R34" s="327"/>
      <c r="S34" s="327"/>
      <c r="T34" s="448"/>
      <c r="U34" s="449"/>
      <c r="V34" s="449"/>
      <c r="W34" s="449"/>
      <c r="X34" s="449"/>
      <c r="Y34" s="449"/>
      <c r="Z34" s="449"/>
      <c r="AA34" s="449"/>
      <c r="AB34" s="449"/>
      <c r="AC34" s="449"/>
      <c r="AD34" s="449"/>
      <c r="AE34" s="449"/>
      <c r="AF34" s="449"/>
      <c r="AG34" s="449"/>
      <c r="AH34" s="449"/>
      <c r="AI34" s="449"/>
      <c r="AJ34" s="449"/>
      <c r="AK34" s="449"/>
      <c r="AL34" s="449"/>
      <c r="AM34" s="450"/>
      <c r="CA34" s="135"/>
      <c r="CB34" s="136"/>
      <c r="CC34" s="135"/>
      <c r="CD34" s="136"/>
      <c r="CE34" s="136"/>
      <c r="CF34" s="136"/>
    </row>
    <row r="35" spans="1:84">
      <c r="A35" s="340"/>
      <c r="B35" s="445"/>
      <c r="C35" s="445"/>
      <c r="D35" s="445"/>
      <c r="E35" s="300"/>
      <c r="F35" s="451" t="s">
        <v>177</v>
      </c>
      <c r="G35" s="319"/>
      <c r="H35" s="319"/>
      <c r="I35" s="319"/>
      <c r="J35" s="319"/>
      <c r="K35" s="319"/>
      <c r="L35" s="319"/>
      <c r="M35" s="319"/>
      <c r="N35" s="319"/>
      <c r="O35" s="319"/>
      <c r="P35" s="320"/>
      <c r="Q35" s="320"/>
      <c r="R35" s="320"/>
      <c r="S35" s="320"/>
      <c r="T35" s="452"/>
      <c r="U35" s="453"/>
      <c r="V35" s="453"/>
      <c r="W35" s="453"/>
      <c r="X35" s="453"/>
      <c r="Y35" s="453"/>
      <c r="Z35" s="453"/>
      <c r="AA35" s="453"/>
      <c r="AB35" s="453"/>
      <c r="AC35" s="453"/>
      <c r="AD35" s="453"/>
      <c r="AE35" s="453"/>
      <c r="AF35" s="453"/>
      <c r="AG35" s="453"/>
      <c r="AH35" s="453"/>
      <c r="AI35" s="453"/>
      <c r="AJ35" s="453"/>
      <c r="AK35" s="453"/>
      <c r="AL35" s="453"/>
      <c r="AM35" s="454"/>
      <c r="AN35" s="89"/>
      <c r="AV35" s="89"/>
      <c r="CA35" s="135"/>
      <c r="CB35" s="136"/>
      <c r="CC35" s="135"/>
      <c r="CD35" s="136"/>
      <c r="CE35" s="136"/>
      <c r="CF35" s="136"/>
    </row>
    <row r="36" spans="1:84">
      <c r="A36" s="340"/>
      <c r="B36" s="445"/>
      <c r="C36" s="445"/>
      <c r="D36" s="445"/>
      <c r="E36" s="300"/>
      <c r="F36" s="455" t="s">
        <v>173</v>
      </c>
      <c r="G36" s="331"/>
      <c r="H36" s="331"/>
      <c r="I36" s="331"/>
      <c r="J36" s="331"/>
      <c r="K36" s="331"/>
      <c r="L36" s="331"/>
      <c r="M36" s="331"/>
      <c r="N36" s="331"/>
      <c r="O36" s="331"/>
      <c r="P36" s="323"/>
      <c r="Q36" s="323"/>
      <c r="R36" s="323"/>
      <c r="S36" s="323"/>
      <c r="T36" s="456"/>
      <c r="U36" s="457"/>
      <c r="V36" s="457"/>
      <c r="W36" s="457"/>
      <c r="X36" s="457"/>
      <c r="Y36" s="457"/>
      <c r="Z36" s="457"/>
      <c r="AA36" s="457"/>
      <c r="AB36" s="457"/>
      <c r="AC36" s="457"/>
      <c r="AD36" s="457"/>
      <c r="AE36" s="457"/>
      <c r="AF36" s="457"/>
      <c r="AG36" s="457"/>
      <c r="AH36" s="457"/>
      <c r="AI36" s="457"/>
      <c r="AJ36" s="457"/>
      <c r="AK36" s="457"/>
      <c r="AL36" s="457"/>
      <c r="AM36" s="458"/>
      <c r="CA36" s="135"/>
      <c r="CB36" s="136"/>
      <c r="CC36" s="135"/>
      <c r="CD36" s="136"/>
      <c r="CE36" s="136"/>
      <c r="CF36" s="136"/>
    </row>
    <row r="37" spans="1:84">
      <c r="A37" s="340"/>
      <c r="B37" s="445" t="s">
        <v>101</v>
      </c>
      <c r="C37" s="445"/>
      <c r="D37" s="445"/>
      <c r="E37" s="300"/>
      <c r="F37" s="446" t="s">
        <v>178</v>
      </c>
      <c r="G37" s="447"/>
      <c r="H37" s="447"/>
      <c r="I37" s="447"/>
      <c r="J37" s="447"/>
      <c r="K37" s="447"/>
      <c r="L37" s="447"/>
      <c r="M37" s="447"/>
      <c r="N37" s="447"/>
      <c r="O37" s="447"/>
      <c r="P37" s="327"/>
      <c r="Q37" s="327"/>
      <c r="R37" s="327"/>
      <c r="S37" s="327"/>
      <c r="T37" s="448"/>
      <c r="U37" s="449"/>
      <c r="V37" s="449"/>
      <c r="W37" s="449"/>
      <c r="X37" s="449"/>
      <c r="Y37" s="449"/>
      <c r="Z37" s="449"/>
      <c r="AA37" s="449"/>
      <c r="AB37" s="449"/>
      <c r="AC37" s="449"/>
      <c r="AD37" s="449"/>
      <c r="AE37" s="449"/>
      <c r="AF37" s="449"/>
      <c r="AG37" s="449"/>
      <c r="AH37" s="449"/>
      <c r="AI37" s="449"/>
      <c r="AJ37" s="449"/>
      <c r="AK37" s="449"/>
      <c r="AL37" s="449"/>
      <c r="AM37" s="450"/>
      <c r="AN37" s="137"/>
      <c r="CA37" s="135"/>
      <c r="CB37" s="136"/>
      <c r="CC37" s="135"/>
      <c r="CD37" s="136"/>
      <c r="CE37" s="136"/>
      <c r="CF37" s="136"/>
    </row>
    <row r="38" spans="1:84">
      <c r="A38" s="340"/>
      <c r="B38" s="445"/>
      <c r="C38" s="445"/>
      <c r="D38" s="445"/>
      <c r="E38" s="300"/>
      <c r="F38" s="451" t="s">
        <v>179</v>
      </c>
      <c r="G38" s="319"/>
      <c r="H38" s="319"/>
      <c r="I38" s="319"/>
      <c r="J38" s="319"/>
      <c r="K38" s="319"/>
      <c r="L38" s="319"/>
      <c r="M38" s="319"/>
      <c r="N38" s="319"/>
      <c r="O38" s="319"/>
      <c r="P38" s="320"/>
      <c r="Q38" s="320"/>
      <c r="R38" s="320"/>
      <c r="S38" s="320"/>
      <c r="T38" s="452"/>
      <c r="U38" s="453"/>
      <c r="V38" s="453"/>
      <c r="W38" s="453"/>
      <c r="X38" s="453"/>
      <c r="Y38" s="453"/>
      <c r="Z38" s="453"/>
      <c r="AA38" s="453"/>
      <c r="AB38" s="453"/>
      <c r="AC38" s="453"/>
      <c r="AD38" s="453"/>
      <c r="AE38" s="453"/>
      <c r="AF38" s="453"/>
      <c r="AG38" s="453"/>
      <c r="AH38" s="453"/>
      <c r="AI38" s="453"/>
      <c r="AJ38" s="453"/>
      <c r="AK38" s="453"/>
      <c r="AL38" s="453"/>
      <c r="AM38" s="454"/>
      <c r="AN38" s="137"/>
      <c r="CA38" s="135"/>
      <c r="CB38" s="136"/>
      <c r="CC38" s="135"/>
      <c r="CD38" s="136"/>
      <c r="CE38" s="136"/>
      <c r="CF38" s="136"/>
    </row>
    <row r="39" spans="1:84">
      <c r="A39" s="340"/>
      <c r="B39" s="445"/>
      <c r="C39" s="445"/>
      <c r="D39" s="445"/>
      <c r="E39" s="300"/>
      <c r="F39" s="451" t="s">
        <v>180</v>
      </c>
      <c r="G39" s="319"/>
      <c r="H39" s="319"/>
      <c r="I39" s="319"/>
      <c r="J39" s="319"/>
      <c r="K39" s="319"/>
      <c r="L39" s="319"/>
      <c r="M39" s="319"/>
      <c r="N39" s="319"/>
      <c r="O39" s="319"/>
      <c r="P39" s="320"/>
      <c r="Q39" s="320"/>
      <c r="R39" s="320"/>
      <c r="S39" s="320"/>
      <c r="T39" s="452"/>
      <c r="U39" s="453"/>
      <c r="V39" s="453"/>
      <c r="W39" s="453"/>
      <c r="X39" s="453"/>
      <c r="Y39" s="453"/>
      <c r="Z39" s="453"/>
      <c r="AA39" s="453"/>
      <c r="AB39" s="453"/>
      <c r="AC39" s="453"/>
      <c r="AD39" s="453"/>
      <c r="AE39" s="453"/>
      <c r="AF39" s="453"/>
      <c r="AG39" s="453"/>
      <c r="AH39" s="453"/>
      <c r="AI39" s="453"/>
      <c r="AJ39" s="453"/>
      <c r="AK39" s="453"/>
      <c r="AL39" s="453"/>
      <c r="AM39" s="454"/>
      <c r="AN39" s="137"/>
      <c r="CA39" s="135"/>
      <c r="CB39" s="136"/>
      <c r="CC39" s="135"/>
      <c r="CD39" s="136"/>
      <c r="CE39" s="136"/>
      <c r="CF39" s="136"/>
    </row>
    <row r="40" spans="1:84">
      <c r="A40" s="340"/>
      <c r="B40" s="445"/>
      <c r="C40" s="445"/>
      <c r="D40" s="445"/>
      <c r="E40" s="300"/>
      <c r="F40" s="451" t="s">
        <v>181</v>
      </c>
      <c r="G40" s="319"/>
      <c r="H40" s="319"/>
      <c r="I40" s="319"/>
      <c r="J40" s="319"/>
      <c r="K40" s="319"/>
      <c r="L40" s="319"/>
      <c r="M40" s="319"/>
      <c r="N40" s="319"/>
      <c r="O40" s="319"/>
      <c r="P40" s="320"/>
      <c r="Q40" s="320"/>
      <c r="R40" s="320"/>
      <c r="S40" s="320"/>
      <c r="T40" s="452"/>
      <c r="U40" s="453"/>
      <c r="V40" s="453"/>
      <c r="W40" s="453"/>
      <c r="X40" s="453"/>
      <c r="Y40" s="453"/>
      <c r="Z40" s="453"/>
      <c r="AA40" s="453"/>
      <c r="AB40" s="453"/>
      <c r="AC40" s="453"/>
      <c r="AD40" s="453"/>
      <c r="AE40" s="453"/>
      <c r="AF40" s="453"/>
      <c r="AG40" s="453"/>
      <c r="AH40" s="453"/>
      <c r="AI40" s="453"/>
      <c r="AJ40" s="453"/>
      <c r="AK40" s="453"/>
      <c r="AL40" s="453"/>
      <c r="AM40" s="454"/>
      <c r="AN40" s="137"/>
      <c r="CA40" s="135"/>
      <c r="CB40" s="136"/>
      <c r="CC40" s="135"/>
      <c r="CD40" s="136"/>
      <c r="CE40" s="136"/>
      <c r="CF40" s="136"/>
    </row>
    <row r="41" spans="1:84">
      <c r="A41" s="340"/>
      <c r="B41" s="445"/>
      <c r="C41" s="445"/>
      <c r="D41" s="445"/>
      <c r="E41" s="300"/>
      <c r="F41" s="455" t="s">
        <v>173</v>
      </c>
      <c r="G41" s="331"/>
      <c r="H41" s="331"/>
      <c r="I41" s="331"/>
      <c r="J41" s="331"/>
      <c r="K41" s="331"/>
      <c r="L41" s="331"/>
      <c r="M41" s="331"/>
      <c r="N41" s="331"/>
      <c r="O41" s="331"/>
      <c r="P41" s="323"/>
      <c r="Q41" s="323"/>
      <c r="R41" s="323"/>
      <c r="S41" s="323"/>
      <c r="T41" s="456"/>
      <c r="U41" s="457"/>
      <c r="V41" s="457"/>
      <c r="W41" s="457"/>
      <c r="X41" s="457"/>
      <c r="Y41" s="457"/>
      <c r="Z41" s="457"/>
      <c r="AA41" s="457"/>
      <c r="AB41" s="457"/>
      <c r="AC41" s="457"/>
      <c r="AD41" s="457"/>
      <c r="AE41" s="457"/>
      <c r="AF41" s="457"/>
      <c r="AG41" s="457"/>
      <c r="AH41" s="457"/>
      <c r="AI41" s="457"/>
      <c r="AJ41" s="457"/>
      <c r="AK41" s="457"/>
      <c r="AL41" s="457"/>
      <c r="AM41" s="458"/>
      <c r="AN41" s="137"/>
      <c r="CA41" s="135"/>
      <c r="CB41" s="135"/>
      <c r="CC41" s="135"/>
      <c r="CD41" s="135"/>
      <c r="CE41" s="135"/>
      <c r="CF41" s="135"/>
    </row>
    <row r="42" spans="1:84">
      <c r="A42" s="340"/>
      <c r="B42" s="445" t="s">
        <v>102</v>
      </c>
      <c r="C42" s="445"/>
      <c r="D42" s="445"/>
      <c r="E42" s="300"/>
      <c r="F42" s="446" t="s">
        <v>182</v>
      </c>
      <c r="G42" s="447"/>
      <c r="H42" s="447"/>
      <c r="I42" s="447"/>
      <c r="J42" s="447"/>
      <c r="K42" s="447"/>
      <c r="L42" s="447"/>
      <c r="M42" s="447"/>
      <c r="N42" s="447"/>
      <c r="O42" s="447"/>
      <c r="P42" s="327"/>
      <c r="Q42" s="327"/>
      <c r="R42" s="327"/>
      <c r="S42" s="327"/>
      <c r="T42" s="448"/>
      <c r="U42" s="449"/>
      <c r="V42" s="449"/>
      <c r="W42" s="449"/>
      <c r="X42" s="449"/>
      <c r="Y42" s="449"/>
      <c r="Z42" s="449"/>
      <c r="AA42" s="449"/>
      <c r="AB42" s="449"/>
      <c r="AC42" s="449"/>
      <c r="AD42" s="449"/>
      <c r="AE42" s="449"/>
      <c r="AF42" s="449"/>
      <c r="AG42" s="449"/>
      <c r="AH42" s="449"/>
      <c r="AI42" s="449"/>
      <c r="AJ42" s="449"/>
      <c r="AK42" s="449"/>
      <c r="AL42" s="449"/>
      <c r="AM42" s="450"/>
      <c r="AN42" s="137"/>
      <c r="AV42" s="89"/>
      <c r="CA42" s="89"/>
      <c r="CB42" s="89"/>
      <c r="CC42" s="89"/>
      <c r="CD42" s="89"/>
      <c r="CE42" s="89"/>
      <c r="CF42" s="136"/>
    </row>
    <row r="43" spans="1:84">
      <c r="A43" s="340"/>
      <c r="B43" s="445"/>
      <c r="C43" s="445"/>
      <c r="D43" s="445"/>
      <c r="E43" s="300"/>
      <c r="F43" s="451" t="s">
        <v>183</v>
      </c>
      <c r="G43" s="319"/>
      <c r="H43" s="319"/>
      <c r="I43" s="319"/>
      <c r="J43" s="319"/>
      <c r="K43" s="319"/>
      <c r="L43" s="319"/>
      <c r="M43" s="319"/>
      <c r="N43" s="319"/>
      <c r="O43" s="319"/>
      <c r="P43" s="320"/>
      <c r="Q43" s="320"/>
      <c r="R43" s="320"/>
      <c r="S43" s="320"/>
      <c r="T43" s="452"/>
      <c r="U43" s="453"/>
      <c r="V43" s="453"/>
      <c r="W43" s="453"/>
      <c r="X43" s="453"/>
      <c r="Y43" s="453"/>
      <c r="Z43" s="453"/>
      <c r="AA43" s="453"/>
      <c r="AB43" s="453"/>
      <c r="AC43" s="453"/>
      <c r="AD43" s="453"/>
      <c r="AE43" s="453"/>
      <c r="AF43" s="453"/>
      <c r="AG43" s="453"/>
      <c r="AH43" s="453"/>
      <c r="AI43" s="453"/>
      <c r="AJ43" s="453"/>
      <c r="AK43" s="453"/>
      <c r="AL43" s="453"/>
      <c r="AM43" s="454"/>
      <c r="AN43" s="137"/>
      <c r="AV43" s="89"/>
      <c r="CA43" s="89"/>
      <c r="CB43" s="89"/>
      <c r="CC43" s="89"/>
      <c r="CD43" s="89"/>
      <c r="CE43" s="89"/>
      <c r="CF43" s="136"/>
    </row>
    <row r="44" spans="1:84">
      <c r="A44" s="340"/>
      <c r="B44" s="445"/>
      <c r="C44" s="445"/>
      <c r="D44" s="445"/>
      <c r="E44" s="300"/>
      <c r="F44" s="455" t="s">
        <v>173</v>
      </c>
      <c r="G44" s="331"/>
      <c r="H44" s="331"/>
      <c r="I44" s="331"/>
      <c r="J44" s="331"/>
      <c r="K44" s="331"/>
      <c r="L44" s="331"/>
      <c r="M44" s="331"/>
      <c r="N44" s="331"/>
      <c r="O44" s="331"/>
      <c r="P44" s="323"/>
      <c r="Q44" s="323"/>
      <c r="R44" s="323"/>
      <c r="S44" s="323"/>
      <c r="T44" s="456"/>
      <c r="U44" s="457"/>
      <c r="V44" s="457"/>
      <c r="W44" s="457"/>
      <c r="X44" s="457"/>
      <c r="Y44" s="457"/>
      <c r="Z44" s="457"/>
      <c r="AA44" s="457"/>
      <c r="AB44" s="457"/>
      <c r="AC44" s="457"/>
      <c r="AD44" s="457"/>
      <c r="AE44" s="457"/>
      <c r="AF44" s="457"/>
      <c r="AG44" s="457"/>
      <c r="AH44" s="457"/>
      <c r="AI44" s="457"/>
      <c r="AJ44" s="457"/>
      <c r="AK44" s="457"/>
      <c r="AL44" s="457"/>
      <c r="AM44" s="458"/>
      <c r="AN44" s="137"/>
      <c r="AV44" s="89"/>
      <c r="CA44" s="89"/>
      <c r="CB44" s="89"/>
      <c r="CC44" s="89"/>
      <c r="CD44" s="89"/>
      <c r="CE44" s="89"/>
      <c r="CF44" s="136"/>
    </row>
    <row r="45" spans="1:84">
      <c r="A45" s="340"/>
      <c r="B45" s="445" t="s">
        <v>103</v>
      </c>
      <c r="C45" s="445"/>
      <c r="D45" s="445"/>
      <c r="E45" s="300"/>
      <c r="F45" s="446" t="s">
        <v>184</v>
      </c>
      <c r="G45" s="447"/>
      <c r="H45" s="447"/>
      <c r="I45" s="447"/>
      <c r="J45" s="447"/>
      <c r="K45" s="447"/>
      <c r="L45" s="447"/>
      <c r="M45" s="447"/>
      <c r="N45" s="447"/>
      <c r="O45" s="447"/>
      <c r="P45" s="327"/>
      <c r="Q45" s="327"/>
      <c r="R45" s="327"/>
      <c r="S45" s="327"/>
      <c r="T45" s="448"/>
      <c r="U45" s="449"/>
      <c r="V45" s="449"/>
      <c r="W45" s="449"/>
      <c r="X45" s="449"/>
      <c r="Y45" s="449"/>
      <c r="Z45" s="449"/>
      <c r="AA45" s="449"/>
      <c r="AB45" s="449"/>
      <c r="AC45" s="449"/>
      <c r="AD45" s="449"/>
      <c r="AE45" s="449"/>
      <c r="AF45" s="449"/>
      <c r="AG45" s="449"/>
      <c r="AH45" s="449"/>
      <c r="AI45" s="449"/>
      <c r="AJ45" s="449"/>
      <c r="AK45" s="449"/>
      <c r="AL45" s="449"/>
      <c r="AM45" s="450"/>
      <c r="AN45" s="137"/>
      <c r="CA45" s="89"/>
      <c r="CB45" s="89"/>
      <c r="CC45" s="89"/>
      <c r="CD45" s="89"/>
      <c r="CE45" s="89"/>
      <c r="CF45" s="136"/>
    </row>
    <row r="46" spans="1:84">
      <c r="A46" s="340"/>
      <c r="B46" s="445"/>
      <c r="C46" s="445"/>
      <c r="D46" s="445"/>
      <c r="E46" s="300"/>
      <c r="F46" s="451" t="s">
        <v>185</v>
      </c>
      <c r="G46" s="319"/>
      <c r="H46" s="319"/>
      <c r="I46" s="319"/>
      <c r="J46" s="319"/>
      <c r="K46" s="319"/>
      <c r="L46" s="319"/>
      <c r="M46" s="319"/>
      <c r="N46" s="319"/>
      <c r="O46" s="319"/>
      <c r="P46" s="320"/>
      <c r="Q46" s="320"/>
      <c r="R46" s="320"/>
      <c r="S46" s="320"/>
      <c r="T46" s="452"/>
      <c r="U46" s="453"/>
      <c r="V46" s="453"/>
      <c r="W46" s="453"/>
      <c r="X46" s="453"/>
      <c r="Y46" s="453"/>
      <c r="Z46" s="453"/>
      <c r="AA46" s="453"/>
      <c r="AB46" s="453"/>
      <c r="AC46" s="453"/>
      <c r="AD46" s="453"/>
      <c r="AE46" s="453"/>
      <c r="AF46" s="453"/>
      <c r="AG46" s="453"/>
      <c r="AH46" s="453"/>
      <c r="AI46" s="453"/>
      <c r="AJ46" s="453"/>
      <c r="AK46" s="453"/>
      <c r="AL46" s="453"/>
      <c r="AM46" s="454"/>
      <c r="AN46" s="137"/>
      <c r="CA46" s="89"/>
      <c r="CB46" s="89"/>
      <c r="CC46" s="89"/>
      <c r="CD46" s="89"/>
      <c r="CE46" s="89"/>
      <c r="CF46" s="136"/>
    </row>
    <row r="47" spans="1:84">
      <c r="A47" s="340"/>
      <c r="B47" s="445"/>
      <c r="C47" s="445"/>
      <c r="D47" s="445"/>
      <c r="E47" s="300"/>
      <c r="F47" s="455" t="s">
        <v>173</v>
      </c>
      <c r="G47" s="331"/>
      <c r="H47" s="331"/>
      <c r="I47" s="331"/>
      <c r="J47" s="331"/>
      <c r="K47" s="331"/>
      <c r="L47" s="331"/>
      <c r="M47" s="331"/>
      <c r="N47" s="331"/>
      <c r="O47" s="331"/>
      <c r="P47" s="323"/>
      <c r="Q47" s="323"/>
      <c r="R47" s="323"/>
      <c r="S47" s="323"/>
      <c r="T47" s="456"/>
      <c r="U47" s="457"/>
      <c r="V47" s="457"/>
      <c r="W47" s="457"/>
      <c r="X47" s="457"/>
      <c r="Y47" s="457"/>
      <c r="Z47" s="457"/>
      <c r="AA47" s="457"/>
      <c r="AB47" s="457"/>
      <c r="AC47" s="457"/>
      <c r="AD47" s="457"/>
      <c r="AE47" s="457"/>
      <c r="AF47" s="457"/>
      <c r="AG47" s="457"/>
      <c r="AH47" s="457"/>
      <c r="AI47" s="457"/>
      <c r="AJ47" s="457"/>
      <c r="AK47" s="457"/>
      <c r="AL47" s="457"/>
      <c r="AM47" s="458"/>
      <c r="AN47" s="137"/>
      <c r="CA47" s="89"/>
      <c r="CB47" s="89"/>
      <c r="CC47" s="89"/>
      <c r="CD47" s="89"/>
      <c r="CE47" s="89"/>
      <c r="CF47" s="136"/>
    </row>
    <row r="48" spans="1:84">
      <c r="A48" s="340"/>
      <c r="B48" s="445" t="s">
        <v>104</v>
      </c>
      <c r="C48" s="445"/>
      <c r="D48" s="445"/>
      <c r="E48" s="300"/>
      <c r="F48" s="446" t="s">
        <v>186</v>
      </c>
      <c r="G48" s="447"/>
      <c r="H48" s="447"/>
      <c r="I48" s="447"/>
      <c r="J48" s="447"/>
      <c r="K48" s="447"/>
      <c r="L48" s="447"/>
      <c r="M48" s="447"/>
      <c r="N48" s="447"/>
      <c r="O48" s="447"/>
      <c r="P48" s="327"/>
      <c r="Q48" s="327"/>
      <c r="R48" s="327"/>
      <c r="S48" s="327"/>
      <c r="T48" s="448"/>
      <c r="U48" s="449"/>
      <c r="V48" s="449"/>
      <c r="W48" s="449"/>
      <c r="X48" s="449"/>
      <c r="Y48" s="449"/>
      <c r="Z48" s="449"/>
      <c r="AA48" s="449"/>
      <c r="AB48" s="449"/>
      <c r="AC48" s="449"/>
      <c r="AD48" s="449"/>
      <c r="AE48" s="449"/>
      <c r="AF48" s="449"/>
      <c r="AG48" s="449"/>
      <c r="AH48" s="449"/>
      <c r="AI48" s="449"/>
      <c r="AJ48" s="449"/>
      <c r="AK48" s="449"/>
      <c r="AL48" s="449"/>
      <c r="AM48" s="450"/>
      <c r="AN48" s="137"/>
      <c r="CA48" s="89"/>
      <c r="CB48" s="89"/>
      <c r="CC48" s="89"/>
      <c r="CD48" s="89"/>
      <c r="CE48" s="89"/>
      <c r="CF48" s="136"/>
    </row>
    <row r="49" spans="1:84">
      <c r="A49" s="340"/>
      <c r="B49" s="445"/>
      <c r="C49" s="445"/>
      <c r="D49" s="445"/>
      <c r="E49" s="300"/>
      <c r="F49" s="451" t="s">
        <v>187</v>
      </c>
      <c r="G49" s="319"/>
      <c r="H49" s="319"/>
      <c r="I49" s="319"/>
      <c r="J49" s="319"/>
      <c r="K49" s="319"/>
      <c r="L49" s="319"/>
      <c r="M49" s="319"/>
      <c r="N49" s="319"/>
      <c r="O49" s="319"/>
      <c r="P49" s="320"/>
      <c r="Q49" s="320"/>
      <c r="R49" s="320"/>
      <c r="S49" s="320"/>
      <c r="T49" s="452"/>
      <c r="U49" s="453"/>
      <c r="V49" s="453"/>
      <c r="W49" s="453"/>
      <c r="X49" s="453"/>
      <c r="Y49" s="453"/>
      <c r="Z49" s="453"/>
      <c r="AA49" s="453"/>
      <c r="AB49" s="453"/>
      <c r="AC49" s="453"/>
      <c r="AD49" s="453"/>
      <c r="AE49" s="453"/>
      <c r="AF49" s="453"/>
      <c r="AG49" s="453"/>
      <c r="AH49" s="453"/>
      <c r="AI49" s="453"/>
      <c r="AJ49" s="453"/>
      <c r="AK49" s="453"/>
      <c r="AL49" s="453"/>
      <c r="AM49" s="454"/>
      <c r="AN49" s="137"/>
      <c r="CA49" s="89"/>
      <c r="CB49" s="89"/>
      <c r="CC49" s="89"/>
      <c r="CD49" s="89"/>
      <c r="CE49" s="89"/>
      <c r="CF49" s="136"/>
    </row>
    <row r="50" spans="1:84">
      <c r="A50" s="340"/>
      <c r="B50" s="445"/>
      <c r="C50" s="445"/>
      <c r="D50" s="445"/>
      <c r="E50" s="300"/>
      <c r="F50" s="451" t="s">
        <v>188</v>
      </c>
      <c r="G50" s="319"/>
      <c r="H50" s="319"/>
      <c r="I50" s="319"/>
      <c r="J50" s="319"/>
      <c r="K50" s="319"/>
      <c r="L50" s="319"/>
      <c r="M50" s="319"/>
      <c r="N50" s="319"/>
      <c r="O50" s="319"/>
      <c r="P50" s="320"/>
      <c r="Q50" s="320"/>
      <c r="R50" s="320"/>
      <c r="S50" s="320"/>
      <c r="T50" s="452"/>
      <c r="U50" s="453"/>
      <c r="V50" s="453"/>
      <c r="W50" s="453"/>
      <c r="X50" s="453"/>
      <c r="Y50" s="453"/>
      <c r="Z50" s="453"/>
      <c r="AA50" s="453"/>
      <c r="AB50" s="453"/>
      <c r="AC50" s="453"/>
      <c r="AD50" s="453"/>
      <c r="AE50" s="453"/>
      <c r="AF50" s="453"/>
      <c r="AG50" s="453"/>
      <c r="AH50" s="453"/>
      <c r="AI50" s="453"/>
      <c r="AJ50" s="453"/>
      <c r="AK50" s="453"/>
      <c r="AL50" s="453"/>
      <c r="AM50" s="454"/>
      <c r="AN50" s="137"/>
      <c r="CA50" s="89"/>
      <c r="CB50" s="89"/>
      <c r="CC50" s="89"/>
      <c r="CD50" s="89"/>
      <c r="CE50" s="89"/>
      <c r="CF50" s="135"/>
    </row>
    <row r="51" spans="1:84">
      <c r="A51" s="340"/>
      <c r="B51" s="445"/>
      <c r="C51" s="445"/>
      <c r="D51" s="445"/>
      <c r="E51" s="300"/>
      <c r="F51" s="451" t="s">
        <v>189</v>
      </c>
      <c r="G51" s="319"/>
      <c r="H51" s="319"/>
      <c r="I51" s="319"/>
      <c r="J51" s="319"/>
      <c r="K51" s="319"/>
      <c r="L51" s="319"/>
      <c r="M51" s="319"/>
      <c r="N51" s="319"/>
      <c r="O51" s="319"/>
      <c r="P51" s="320"/>
      <c r="Q51" s="320"/>
      <c r="R51" s="320"/>
      <c r="S51" s="320"/>
      <c r="T51" s="452"/>
      <c r="U51" s="453"/>
      <c r="V51" s="453"/>
      <c r="W51" s="453"/>
      <c r="X51" s="453"/>
      <c r="Y51" s="453"/>
      <c r="Z51" s="453"/>
      <c r="AA51" s="453"/>
      <c r="AB51" s="453"/>
      <c r="AC51" s="453"/>
      <c r="AD51" s="453"/>
      <c r="AE51" s="453"/>
      <c r="AF51" s="453"/>
      <c r="AG51" s="453"/>
      <c r="AH51" s="453"/>
      <c r="AI51" s="453"/>
      <c r="AJ51" s="453"/>
      <c r="AK51" s="453"/>
      <c r="AL51" s="453"/>
      <c r="AM51" s="454"/>
      <c r="AN51" s="137"/>
      <c r="CF51" s="89"/>
    </row>
    <row r="52" spans="1:84">
      <c r="A52" s="340"/>
      <c r="B52" s="445"/>
      <c r="C52" s="445"/>
      <c r="D52" s="445"/>
      <c r="E52" s="300"/>
      <c r="F52" s="451" t="s">
        <v>190</v>
      </c>
      <c r="G52" s="319"/>
      <c r="H52" s="319"/>
      <c r="I52" s="319"/>
      <c r="J52" s="319"/>
      <c r="K52" s="319"/>
      <c r="L52" s="319"/>
      <c r="M52" s="319"/>
      <c r="N52" s="319"/>
      <c r="O52" s="319"/>
      <c r="P52" s="320"/>
      <c r="Q52" s="320"/>
      <c r="R52" s="320"/>
      <c r="S52" s="320"/>
      <c r="T52" s="452"/>
      <c r="U52" s="453"/>
      <c r="V52" s="453"/>
      <c r="W52" s="453"/>
      <c r="X52" s="453"/>
      <c r="Y52" s="453"/>
      <c r="Z52" s="453"/>
      <c r="AA52" s="453"/>
      <c r="AB52" s="453"/>
      <c r="AC52" s="453"/>
      <c r="AD52" s="453"/>
      <c r="AE52" s="453"/>
      <c r="AF52" s="453"/>
      <c r="AG52" s="453"/>
      <c r="AH52" s="453"/>
      <c r="AI52" s="453"/>
      <c r="AJ52" s="453"/>
      <c r="AK52" s="453"/>
      <c r="AL52" s="453"/>
      <c r="AM52" s="454"/>
      <c r="AN52" s="137"/>
      <c r="CF52" s="89"/>
    </row>
    <row r="53" spans="1:84">
      <c r="A53" s="340"/>
      <c r="B53" s="445"/>
      <c r="C53" s="445"/>
      <c r="D53" s="445"/>
      <c r="E53" s="300"/>
      <c r="F53" s="455" t="s">
        <v>173</v>
      </c>
      <c r="G53" s="331"/>
      <c r="H53" s="331"/>
      <c r="I53" s="331"/>
      <c r="J53" s="331"/>
      <c r="K53" s="331"/>
      <c r="L53" s="331"/>
      <c r="M53" s="331"/>
      <c r="N53" s="331"/>
      <c r="O53" s="331"/>
      <c r="P53" s="323"/>
      <c r="Q53" s="323"/>
      <c r="R53" s="323"/>
      <c r="S53" s="323"/>
      <c r="T53" s="456"/>
      <c r="U53" s="457"/>
      <c r="V53" s="457"/>
      <c r="W53" s="457"/>
      <c r="X53" s="457"/>
      <c r="Y53" s="457"/>
      <c r="Z53" s="457"/>
      <c r="AA53" s="457"/>
      <c r="AB53" s="457"/>
      <c r="AC53" s="457"/>
      <c r="AD53" s="457"/>
      <c r="AE53" s="457"/>
      <c r="AF53" s="457"/>
      <c r="AG53" s="457"/>
      <c r="AH53" s="457"/>
      <c r="AI53" s="457"/>
      <c r="AJ53" s="457"/>
      <c r="AK53" s="457"/>
      <c r="AL53" s="457"/>
      <c r="AM53" s="458"/>
      <c r="AN53" s="137"/>
      <c r="CF53" s="89"/>
    </row>
    <row r="54" spans="1:84">
      <c r="A54" s="340"/>
      <c r="B54" s="445" t="s">
        <v>105</v>
      </c>
      <c r="C54" s="445"/>
      <c r="D54" s="445"/>
      <c r="E54" s="300"/>
      <c r="F54" s="446" t="s">
        <v>191</v>
      </c>
      <c r="G54" s="447"/>
      <c r="H54" s="447"/>
      <c r="I54" s="447"/>
      <c r="J54" s="447"/>
      <c r="K54" s="447"/>
      <c r="L54" s="447"/>
      <c r="M54" s="447"/>
      <c r="N54" s="447"/>
      <c r="O54" s="447"/>
      <c r="P54" s="327"/>
      <c r="Q54" s="327"/>
      <c r="R54" s="327"/>
      <c r="S54" s="327"/>
      <c r="T54" s="448"/>
      <c r="U54" s="449"/>
      <c r="V54" s="449"/>
      <c r="W54" s="449"/>
      <c r="X54" s="449"/>
      <c r="Y54" s="449"/>
      <c r="Z54" s="449"/>
      <c r="AA54" s="449"/>
      <c r="AB54" s="449"/>
      <c r="AC54" s="449"/>
      <c r="AD54" s="449"/>
      <c r="AE54" s="449"/>
      <c r="AF54" s="449"/>
      <c r="AG54" s="449"/>
      <c r="AH54" s="449"/>
      <c r="AI54" s="449"/>
      <c r="AJ54" s="449"/>
      <c r="AK54" s="449"/>
      <c r="AL54" s="449"/>
      <c r="AM54" s="450"/>
      <c r="AN54" s="137"/>
      <c r="CF54" s="89"/>
    </row>
    <row r="55" spans="1:84">
      <c r="A55" s="340"/>
      <c r="B55" s="445"/>
      <c r="C55" s="445"/>
      <c r="D55" s="445"/>
      <c r="E55" s="300"/>
      <c r="F55" s="451" t="s">
        <v>192</v>
      </c>
      <c r="G55" s="319"/>
      <c r="H55" s="319"/>
      <c r="I55" s="319"/>
      <c r="J55" s="319"/>
      <c r="K55" s="319"/>
      <c r="L55" s="319"/>
      <c r="M55" s="319"/>
      <c r="N55" s="319"/>
      <c r="O55" s="319"/>
      <c r="P55" s="320"/>
      <c r="Q55" s="320"/>
      <c r="R55" s="320"/>
      <c r="S55" s="320"/>
      <c r="T55" s="452"/>
      <c r="U55" s="453"/>
      <c r="V55" s="453"/>
      <c r="W55" s="453"/>
      <c r="X55" s="453"/>
      <c r="Y55" s="453"/>
      <c r="Z55" s="453"/>
      <c r="AA55" s="453"/>
      <c r="AB55" s="453"/>
      <c r="AC55" s="453"/>
      <c r="AD55" s="453"/>
      <c r="AE55" s="453"/>
      <c r="AF55" s="453"/>
      <c r="AG55" s="453"/>
      <c r="AH55" s="453"/>
      <c r="AI55" s="453"/>
      <c r="AJ55" s="453"/>
      <c r="AK55" s="453"/>
      <c r="AL55" s="453"/>
      <c r="AM55" s="454"/>
      <c r="AN55" s="137"/>
      <c r="CF55" s="89"/>
    </row>
    <row r="56" spans="1:84">
      <c r="A56" s="340"/>
      <c r="B56" s="445"/>
      <c r="C56" s="445"/>
      <c r="D56" s="445"/>
      <c r="E56" s="300"/>
      <c r="F56" s="455" t="s">
        <v>173</v>
      </c>
      <c r="G56" s="331"/>
      <c r="H56" s="331"/>
      <c r="I56" s="331"/>
      <c r="J56" s="331"/>
      <c r="K56" s="331"/>
      <c r="L56" s="331"/>
      <c r="M56" s="331"/>
      <c r="N56" s="331"/>
      <c r="O56" s="331"/>
      <c r="P56" s="323"/>
      <c r="Q56" s="323"/>
      <c r="R56" s="323"/>
      <c r="S56" s="323"/>
      <c r="T56" s="456"/>
      <c r="U56" s="457"/>
      <c r="V56" s="457"/>
      <c r="W56" s="457"/>
      <c r="X56" s="457"/>
      <c r="Y56" s="457"/>
      <c r="Z56" s="457"/>
      <c r="AA56" s="457"/>
      <c r="AB56" s="457"/>
      <c r="AC56" s="457"/>
      <c r="AD56" s="457"/>
      <c r="AE56" s="457"/>
      <c r="AF56" s="457"/>
      <c r="AG56" s="457"/>
      <c r="AH56" s="457"/>
      <c r="AI56" s="457"/>
      <c r="AJ56" s="457"/>
      <c r="AK56" s="457"/>
      <c r="AL56" s="457"/>
      <c r="AM56" s="458"/>
      <c r="AN56" s="137"/>
      <c r="CF56" s="89"/>
    </row>
    <row r="57" spans="1:84" ht="14.25" thickBot="1">
      <c r="A57" s="308" t="s">
        <v>193</v>
      </c>
      <c r="B57" s="309"/>
      <c r="C57" s="309"/>
      <c r="D57" s="309"/>
      <c r="E57" s="309"/>
      <c r="F57" s="309"/>
      <c r="G57" s="309"/>
      <c r="H57" s="309"/>
      <c r="I57" s="309"/>
      <c r="J57" s="309"/>
      <c r="K57" s="309"/>
      <c r="L57" s="309"/>
      <c r="M57" s="309"/>
      <c r="N57" s="309"/>
      <c r="O57" s="310"/>
      <c r="P57" s="311">
        <f>SUM(P28:S56)</f>
        <v>0</v>
      </c>
      <c r="Q57" s="311"/>
      <c r="R57" s="311"/>
      <c r="S57" s="311"/>
      <c r="T57" s="312"/>
      <c r="U57" s="313"/>
      <c r="V57" s="313"/>
      <c r="W57" s="313"/>
      <c r="X57" s="313"/>
      <c r="Y57" s="313"/>
      <c r="Z57" s="313"/>
      <c r="AA57" s="313"/>
      <c r="AB57" s="313"/>
      <c r="AC57" s="313"/>
      <c r="AD57" s="313"/>
      <c r="AE57" s="313"/>
      <c r="AF57" s="313"/>
      <c r="AG57" s="313"/>
      <c r="AH57" s="313"/>
      <c r="AI57" s="313"/>
      <c r="AJ57" s="313"/>
      <c r="AK57" s="313"/>
      <c r="AL57" s="313"/>
      <c r="AM57" s="314"/>
      <c r="AN57" s="137"/>
      <c r="CF57" s="89"/>
    </row>
    <row r="58" spans="1:84" ht="14.25" thickTop="1">
      <c r="A58" s="293" t="s">
        <v>194</v>
      </c>
      <c r="B58" s="294"/>
      <c r="C58" s="294"/>
      <c r="D58" s="294"/>
      <c r="E58" s="294"/>
      <c r="F58" s="294"/>
      <c r="G58" s="294"/>
      <c r="H58" s="294"/>
      <c r="I58" s="294"/>
      <c r="J58" s="294"/>
      <c r="K58" s="294"/>
      <c r="L58" s="294"/>
      <c r="M58" s="294"/>
      <c r="N58" s="294"/>
      <c r="O58" s="295"/>
      <c r="P58" s="315">
        <f>P57</f>
        <v>0</v>
      </c>
      <c r="Q58" s="315"/>
      <c r="R58" s="315"/>
      <c r="S58" s="315"/>
      <c r="T58" s="316" t="s">
        <v>195</v>
      </c>
      <c r="U58" s="317"/>
      <c r="V58" s="317"/>
      <c r="W58" s="317"/>
      <c r="X58" s="317"/>
      <c r="Y58" s="317"/>
      <c r="Z58" s="317"/>
      <c r="AA58" s="317"/>
      <c r="AB58" s="317"/>
      <c r="AC58" s="317"/>
      <c r="AD58" s="317"/>
      <c r="AE58" s="317"/>
      <c r="AF58" s="317"/>
      <c r="AG58" s="317"/>
      <c r="AH58" s="317"/>
      <c r="AI58" s="317"/>
      <c r="AJ58" s="317"/>
      <c r="AK58" s="317"/>
      <c r="AL58" s="317"/>
      <c r="AM58" s="318"/>
      <c r="AN58" s="89"/>
      <c r="CF58" s="89"/>
    </row>
    <row r="59" spans="1:84">
      <c r="A59" s="293" t="s">
        <v>196</v>
      </c>
      <c r="B59" s="294"/>
      <c r="C59" s="294"/>
      <c r="D59" s="294"/>
      <c r="E59" s="294"/>
      <c r="F59" s="294"/>
      <c r="G59" s="294"/>
      <c r="H59" s="294"/>
      <c r="I59" s="294"/>
      <c r="J59" s="294"/>
      <c r="K59" s="294"/>
      <c r="L59" s="294"/>
      <c r="M59" s="294"/>
      <c r="N59" s="294"/>
      <c r="O59" s="295"/>
      <c r="P59" s="296"/>
      <c r="Q59" s="296"/>
      <c r="R59" s="296"/>
      <c r="S59" s="296"/>
      <c r="T59" s="297"/>
      <c r="U59" s="298"/>
      <c r="V59" s="298"/>
      <c r="W59" s="298"/>
      <c r="X59" s="298"/>
      <c r="Y59" s="298"/>
      <c r="Z59" s="298"/>
      <c r="AA59" s="298"/>
      <c r="AB59" s="298"/>
      <c r="AC59" s="298"/>
      <c r="AD59" s="298"/>
      <c r="AE59" s="298"/>
      <c r="AF59" s="298"/>
      <c r="AG59" s="298"/>
      <c r="AH59" s="298"/>
      <c r="AI59" s="298"/>
      <c r="AJ59" s="298"/>
      <c r="AK59" s="298"/>
      <c r="AL59" s="298"/>
      <c r="AM59" s="299"/>
      <c r="AV59" s="89"/>
      <c r="CF59" s="89"/>
    </row>
    <row r="60" spans="1:84" ht="7.5" customHeight="1">
      <c r="A60" s="138"/>
      <c r="B60" s="138"/>
      <c r="C60" s="138"/>
      <c r="D60" s="138"/>
      <c r="E60" s="139"/>
      <c r="F60" s="139"/>
      <c r="G60" s="139"/>
      <c r="H60" s="139"/>
      <c r="I60" s="139"/>
      <c r="J60" s="140"/>
      <c r="K60" s="140"/>
      <c r="L60" s="140"/>
      <c r="M60" s="140"/>
      <c r="N60" s="140"/>
      <c r="O60" s="141"/>
      <c r="P60" s="141"/>
      <c r="Q60" s="141"/>
      <c r="R60" s="141"/>
      <c r="S60" s="141"/>
      <c r="T60" s="141"/>
      <c r="U60" s="141"/>
      <c r="V60" s="141"/>
      <c r="W60" s="141"/>
      <c r="X60" s="141"/>
      <c r="Y60" s="141"/>
      <c r="Z60" s="141"/>
      <c r="AA60" s="141"/>
      <c r="AB60" s="141"/>
      <c r="AC60" s="141"/>
      <c r="AD60" s="141"/>
      <c r="AE60" s="141"/>
      <c r="AF60" s="141"/>
      <c r="AG60" s="141"/>
      <c r="AH60" s="141"/>
      <c r="AI60" s="141"/>
      <c r="AJ60" s="141"/>
      <c r="AK60" s="141"/>
      <c r="AL60" s="141"/>
      <c r="AM60" s="141"/>
      <c r="AN60" s="89"/>
      <c r="CF60" s="89"/>
    </row>
    <row r="61" spans="1:84" ht="33.75" customHeight="1">
      <c r="A61" s="138" t="s">
        <v>197</v>
      </c>
      <c r="B61" s="300" t="s">
        <v>198</v>
      </c>
      <c r="C61" s="301"/>
      <c r="D61" s="301"/>
      <c r="E61" s="301"/>
      <c r="F61" s="301"/>
      <c r="G61" s="301"/>
      <c r="H61" s="301"/>
      <c r="I61" s="301"/>
      <c r="J61" s="301"/>
      <c r="K61" s="301"/>
      <c r="L61" s="301"/>
      <c r="M61" s="301"/>
      <c r="N61" s="301"/>
      <c r="O61" s="301"/>
      <c r="P61" s="301"/>
      <c r="Q61" s="301"/>
      <c r="R61" s="301"/>
      <c r="S61" s="301"/>
      <c r="T61" s="301"/>
      <c r="U61" s="302"/>
      <c r="V61" s="303"/>
      <c r="W61" s="304"/>
      <c r="X61" s="305"/>
      <c r="Y61" s="306" t="s">
        <v>199</v>
      </c>
      <c r="Z61" s="307"/>
      <c r="AA61" s="307"/>
      <c r="AB61" s="307"/>
      <c r="AC61" s="307"/>
      <c r="AD61" s="307"/>
      <c r="AE61" s="307"/>
      <c r="AF61" s="307"/>
      <c r="AG61" s="307"/>
      <c r="AH61" s="307"/>
      <c r="AI61" s="307"/>
      <c r="AJ61" s="307"/>
      <c r="AK61" s="307"/>
      <c r="AL61" s="307"/>
      <c r="AM61" s="307"/>
      <c r="AV61" s="89"/>
      <c r="CF61" s="89"/>
    </row>
    <row r="62" spans="1:84" ht="7.5" customHeight="1" thickBot="1">
      <c r="A62" s="138"/>
      <c r="B62" s="138"/>
      <c r="C62" s="138"/>
      <c r="D62" s="138"/>
      <c r="E62" s="139"/>
      <c r="F62" s="139"/>
      <c r="G62" s="139"/>
      <c r="H62" s="139"/>
      <c r="I62" s="139"/>
      <c r="J62" s="140"/>
      <c r="K62" s="140"/>
      <c r="L62" s="140"/>
      <c r="M62" s="140"/>
      <c r="N62" s="140"/>
      <c r="O62" s="141"/>
      <c r="P62" s="141"/>
      <c r="Q62" s="141"/>
      <c r="R62" s="141"/>
      <c r="S62" s="141"/>
      <c r="T62" s="141"/>
      <c r="U62" s="141"/>
      <c r="V62" s="141"/>
      <c r="W62" s="141"/>
      <c r="X62" s="141"/>
      <c r="Y62" s="141"/>
      <c r="Z62" s="141"/>
      <c r="AA62" s="141"/>
      <c r="AB62" s="141"/>
      <c r="AC62" s="141"/>
      <c r="AD62" s="141"/>
      <c r="AE62" s="141"/>
      <c r="AF62" s="141"/>
      <c r="AG62" s="141"/>
      <c r="AH62" s="141"/>
      <c r="AI62" s="141"/>
      <c r="AJ62" s="141"/>
      <c r="AK62" s="141"/>
      <c r="AL62" s="141"/>
      <c r="AM62" s="141"/>
      <c r="AN62" s="89"/>
    </row>
    <row r="63" spans="1:84" ht="14.25" thickBot="1">
      <c r="A63" s="128" t="s">
        <v>153</v>
      </c>
      <c r="B63" s="76"/>
      <c r="C63" s="108"/>
      <c r="D63" s="76"/>
      <c r="E63" s="129"/>
      <c r="F63" s="76"/>
      <c r="G63" s="76"/>
      <c r="H63" s="76"/>
      <c r="I63" s="76"/>
      <c r="J63" s="82"/>
      <c r="K63" s="82"/>
      <c r="L63" s="82"/>
      <c r="M63" s="82"/>
      <c r="N63" s="82"/>
      <c r="O63" s="130"/>
      <c r="P63" s="131"/>
      <c r="Q63" s="132"/>
      <c r="R63" s="132"/>
      <c r="S63" s="82"/>
      <c r="T63" s="76"/>
      <c r="U63" s="82"/>
      <c r="V63" s="82"/>
      <c r="W63" s="108"/>
      <c r="X63" s="357" t="s">
        <v>107</v>
      </c>
      <c r="Y63" s="358"/>
      <c r="Z63" s="358"/>
      <c r="AA63" s="358"/>
      <c r="AB63" s="359"/>
      <c r="AC63" s="360" t="s">
        <v>166</v>
      </c>
      <c r="AD63" s="436" t="s">
        <v>302</v>
      </c>
      <c r="AE63" s="437"/>
      <c r="AF63" s="437"/>
      <c r="AG63" s="437"/>
      <c r="AH63" s="438"/>
      <c r="AI63" s="439">
        <f>IF(OR(X64=0,AI64=""),0,MIN(X64,ROUNDDOWN(H75/1000,0),ROUNDDOWN((H76-H77)/1000,0),AI64))</f>
        <v>0</v>
      </c>
      <c r="AJ63" s="440"/>
      <c r="AK63" s="440"/>
      <c r="AL63" s="367" t="s">
        <v>11</v>
      </c>
      <c r="AM63" s="368"/>
      <c r="AN63" s="89"/>
    </row>
    <row r="64" spans="1:84">
      <c r="A64" s="128"/>
      <c r="B64" s="76"/>
      <c r="C64" s="133" t="s">
        <v>135</v>
      </c>
      <c r="D64" s="76"/>
      <c r="E64" s="129"/>
      <c r="F64" s="76"/>
      <c r="G64" s="76"/>
      <c r="H64" s="76"/>
      <c r="I64" s="76"/>
      <c r="J64" s="82"/>
      <c r="K64" s="82"/>
      <c r="L64" s="82"/>
      <c r="M64" s="82"/>
      <c r="N64" s="82"/>
      <c r="O64" s="130"/>
      <c r="P64" s="131"/>
      <c r="Q64" s="132"/>
      <c r="R64" s="132"/>
      <c r="S64" s="82"/>
      <c r="T64" s="76"/>
      <c r="U64" s="82"/>
      <c r="V64" s="82"/>
      <c r="W64" s="134"/>
      <c r="X64" s="441">
        <f>IFERROR(VLOOKUP($L$10,計算用!$A$3:$G$34,5,FALSE),0)</f>
        <v>0</v>
      </c>
      <c r="Y64" s="442"/>
      <c r="Z64" s="442"/>
      <c r="AA64" s="443" t="s">
        <v>11</v>
      </c>
      <c r="AB64" s="444"/>
      <c r="AC64" s="361"/>
      <c r="AD64" s="341" t="s">
        <v>167</v>
      </c>
      <c r="AE64" s="341"/>
      <c r="AF64" s="341"/>
      <c r="AG64" s="341"/>
      <c r="AH64" s="341"/>
      <c r="AI64" s="396"/>
      <c r="AJ64" s="396"/>
      <c r="AK64" s="397"/>
      <c r="AL64" s="344" t="s">
        <v>11</v>
      </c>
      <c r="AM64" s="345"/>
      <c r="AV64" s="89"/>
    </row>
    <row r="65" spans="1:48">
      <c r="A65" s="128"/>
      <c r="B65" s="76"/>
      <c r="C65" s="133"/>
      <c r="D65" s="76"/>
      <c r="E65" s="129"/>
      <c r="F65" s="76"/>
      <c r="G65" s="76"/>
      <c r="H65" s="76"/>
      <c r="I65" s="76"/>
      <c r="J65" s="82"/>
      <c r="K65" s="82"/>
      <c r="L65" s="82"/>
      <c r="M65" s="82"/>
      <c r="N65" s="82"/>
      <c r="O65" s="130"/>
      <c r="P65" s="131"/>
      <c r="Q65" s="132"/>
      <c r="R65" s="132"/>
      <c r="S65" s="82"/>
      <c r="T65" s="76"/>
      <c r="U65" s="82"/>
      <c r="V65" s="82"/>
      <c r="W65" s="134"/>
      <c r="X65" s="441"/>
      <c r="Y65" s="442"/>
      <c r="Z65" s="442"/>
      <c r="AA65" s="443"/>
      <c r="AB65" s="444"/>
      <c r="AC65" s="393"/>
      <c r="AD65" s="338" t="s">
        <v>168</v>
      </c>
      <c r="AE65" s="338"/>
      <c r="AF65" s="338"/>
      <c r="AG65" s="338"/>
      <c r="AH65" s="338"/>
      <c r="AI65" s="398">
        <f>IF(AI63&gt;=AI64,0,AI64-AI63)</f>
        <v>0</v>
      </c>
      <c r="AJ65" s="398"/>
      <c r="AK65" s="399"/>
      <c r="AL65" s="348" t="s">
        <v>11</v>
      </c>
      <c r="AM65" s="349"/>
      <c r="AV65" s="89"/>
    </row>
    <row r="66" spans="1:48" ht="15" customHeight="1">
      <c r="A66" s="433" t="s">
        <v>96</v>
      </c>
      <c r="B66" s="434"/>
      <c r="C66" s="434"/>
      <c r="D66" s="434"/>
      <c r="E66" s="434"/>
      <c r="F66" s="434"/>
      <c r="G66" s="435"/>
      <c r="H66" s="434" t="s">
        <v>97</v>
      </c>
      <c r="I66" s="434"/>
      <c r="J66" s="434"/>
      <c r="K66" s="434"/>
      <c r="L66" s="434"/>
      <c r="M66" s="433" t="s">
        <v>6</v>
      </c>
      <c r="N66" s="434"/>
      <c r="O66" s="434"/>
      <c r="P66" s="434"/>
      <c r="Q66" s="434"/>
      <c r="R66" s="434"/>
      <c r="S66" s="434"/>
      <c r="T66" s="434"/>
      <c r="U66" s="434"/>
      <c r="V66" s="434"/>
      <c r="W66" s="434"/>
      <c r="X66" s="434"/>
      <c r="Y66" s="434"/>
      <c r="Z66" s="434"/>
      <c r="AA66" s="434"/>
      <c r="AB66" s="434"/>
      <c r="AC66" s="434"/>
      <c r="AD66" s="434"/>
      <c r="AE66" s="434"/>
      <c r="AF66" s="434"/>
      <c r="AG66" s="434"/>
      <c r="AH66" s="434"/>
      <c r="AI66" s="434"/>
      <c r="AJ66" s="434"/>
      <c r="AK66" s="434"/>
      <c r="AL66" s="434"/>
      <c r="AM66" s="435"/>
    </row>
    <row r="67" spans="1:48">
      <c r="A67" s="418"/>
      <c r="B67" s="420" t="s">
        <v>136</v>
      </c>
      <c r="C67" s="421"/>
      <c r="D67" s="421"/>
      <c r="E67" s="421"/>
      <c r="F67" s="421"/>
      <c r="G67" s="422"/>
      <c r="H67" s="423"/>
      <c r="I67" s="423"/>
      <c r="J67" s="423"/>
      <c r="K67" s="423"/>
      <c r="L67" s="423"/>
      <c r="M67" s="424"/>
      <c r="N67" s="425"/>
      <c r="O67" s="425"/>
      <c r="P67" s="425"/>
      <c r="Q67" s="425"/>
      <c r="R67" s="425"/>
      <c r="S67" s="425"/>
      <c r="T67" s="425"/>
      <c r="U67" s="425"/>
      <c r="V67" s="425"/>
      <c r="W67" s="425"/>
      <c r="X67" s="425"/>
      <c r="Y67" s="425"/>
      <c r="Z67" s="425"/>
      <c r="AA67" s="425"/>
      <c r="AB67" s="425"/>
      <c r="AC67" s="425"/>
      <c r="AD67" s="425"/>
      <c r="AE67" s="425"/>
      <c r="AF67" s="425"/>
      <c r="AG67" s="425"/>
      <c r="AH67" s="425"/>
      <c r="AI67" s="425"/>
      <c r="AJ67" s="425"/>
      <c r="AK67" s="425"/>
      <c r="AL67" s="425"/>
      <c r="AM67" s="426"/>
    </row>
    <row r="68" spans="1:48">
      <c r="A68" s="419"/>
      <c r="B68" s="427" t="s">
        <v>139</v>
      </c>
      <c r="C68" s="428"/>
      <c r="D68" s="428"/>
      <c r="E68" s="428"/>
      <c r="F68" s="428"/>
      <c r="G68" s="429"/>
      <c r="H68" s="423"/>
      <c r="I68" s="423"/>
      <c r="J68" s="423"/>
      <c r="K68" s="423"/>
      <c r="L68" s="423"/>
      <c r="M68" s="424"/>
      <c r="N68" s="425"/>
      <c r="O68" s="425"/>
      <c r="P68" s="425"/>
      <c r="Q68" s="425"/>
      <c r="R68" s="425"/>
      <c r="S68" s="425"/>
      <c r="T68" s="425"/>
      <c r="U68" s="425"/>
      <c r="V68" s="425"/>
      <c r="W68" s="425"/>
      <c r="X68" s="425"/>
      <c r="Y68" s="425"/>
      <c r="Z68" s="425"/>
      <c r="AA68" s="425"/>
      <c r="AB68" s="425"/>
      <c r="AC68" s="425"/>
      <c r="AD68" s="425"/>
      <c r="AE68" s="425"/>
      <c r="AF68" s="425"/>
      <c r="AG68" s="425"/>
      <c r="AH68" s="425"/>
      <c r="AI68" s="425"/>
      <c r="AJ68" s="425"/>
      <c r="AK68" s="425"/>
      <c r="AL68" s="425"/>
      <c r="AM68" s="426"/>
    </row>
    <row r="69" spans="1:48">
      <c r="A69" s="419"/>
      <c r="B69" s="427" t="s">
        <v>101</v>
      </c>
      <c r="C69" s="428"/>
      <c r="D69" s="428"/>
      <c r="E69" s="428"/>
      <c r="F69" s="428"/>
      <c r="G69" s="429"/>
      <c r="H69" s="423"/>
      <c r="I69" s="423"/>
      <c r="J69" s="423"/>
      <c r="K69" s="423"/>
      <c r="L69" s="423"/>
      <c r="M69" s="424"/>
      <c r="N69" s="425"/>
      <c r="O69" s="425"/>
      <c r="P69" s="425"/>
      <c r="Q69" s="425"/>
      <c r="R69" s="425"/>
      <c r="S69" s="425"/>
      <c r="T69" s="425"/>
      <c r="U69" s="425"/>
      <c r="V69" s="425"/>
      <c r="W69" s="425"/>
      <c r="X69" s="425"/>
      <c r="Y69" s="425"/>
      <c r="Z69" s="425"/>
      <c r="AA69" s="425"/>
      <c r="AB69" s="425"/>
      <c r="AC69" s="425"/>
      <c r="AD69" s="425"/>
      <c r="AE69" s="425"/>
      <c r="AF69" s="425"/>
      <c r="AG69" s="425"/>
      <c r="AH69" s="425"/>
      <c r="AI69" s="425"/>
      <c r="AJ69" s="425"/>
      <c r="AK69" s="425"/>
      <c r="AL69" s="425"/>
      <c r="AM69" s="426"/>
    </row>
    <row r="70" spans="1:48">
      <c r="A70" s="419"/>
      <c r="B70" s="430" t="s">
        <v>102</v>
      </c>
      <c r="C70" s="431"/>
      <c r="D70" s="431"/>
      <c r="E70" s="431"/>
      <c r="F70" s="431"/>
      <c r="G70" s="432"/>
      <c r="H70" s="423"/>
      <c r="I70" s="423"/>
      <c r="J70" s="423"/>
      <c r="K70" s="423"/>
      <c r="L70" s="423"/>
      <c r="M70" s="424"/>
      <c r="N70" s="425"/>
      <c r="O70" s="425"/>
      <c r="P70" s="425"/>
      <c r="Q70" s="425"/>
      <c r="R70" s="425"/>
      <c r="S70" s="425"/>
      <c r="T70" s="425"/>
      <c r="U70" s="425"/>
      <c r="V70" s="425"/>
      <c r="W70" s="425"/>
      <c r="X70" s="425"/>
      <c r="Y70" s="425"/>
      <c r="Z70" s="425"/>
      <c r="AA70" s="425"/>
      <c r="AB70" s="425"/>
      <c r="AC70" s="425"/>
      <c r="AD70" s="425"/>
      <c r="AE70" s="425"/>
      <c r="AF70" s="425"/>
      <c r="AG70" s="425"/>
      <c r="AH70" s="425"/>
      <c r="AI70" s="425"/>
      <c r="AJ70" s="425"/>
      <c r="AK70" s="425"/>
      <c r="AL70" s="425"/>
      <c r="AM70" s="426"/>
    </row>
    <row r="71" spans="1:48">
      <c r="A71" s="419"/>
      <c r="B71" s="430" t="s">
        <v>100</v>
      </c>
      <c r="C71" s="431"/>
      <c r="D71" s="431"/>
      <c r="E71" s="431"/>
      <c r="F71" s="431"/>
      <c r="G71" s="432"/>
      <c r="H71" s="423"/>
      <c r="I71" s="423"/>
      <c r="J71" s="423"/>
      <c r="K71" s="423"/>
      <c r="L71" s="423"/>
      <c r="M71" s="424"/>
      <c r="N71" s="425"/>
      <c r="O71" s="425"/>
      <c r="P71" s="425"/>
      <c r="Q71" s="425"/>
      <c r="R71" s="425"/>
      <c r="S71" s="425"/>
      <c r="T71" s="425"/>
      <c r="U71" s="425"/>
      <c r="V71" s="425"/>
      <c r="W71" s="425"/>
      <c r="X71" s="425"/>
      <c r="Y71" s="425"/>
      <c r="Z71" s="425"/>
      <c r="AA71" s="425"/>
      <c r="AB71" s="425"/>
      <c r="AC71" s="425"/>
      <c r="AD71" s="425"/>
      <c r="AE71" s="425"/>
      <c r="AF71" s="425"/>
      <c r="AG71" s="425"/>
      <c r="AH71" s="425"/>
      <c r="AI71" s="425"/>
      <c r="AJ71" s="425"/>
      <c r="AK71" s="425"/>
      <c r="AL71" s="425"/>
      <c r="AM71" s="426"/>
    </row>
    <row r="72" spans="1:48">
      <c r="A72" s="419"/>
      <c r="B72" s="430" t="s">
        <v>103</v>
      </c>
      <c r="C72" s="431"/>
      <c r="D72" s="431"/>
      <c r="E72" s="431"/>
      <c r="F72" s="431"/>
      <c r="G72" s="432"/>
      <c r="H72" s="423"/>
      <c r="I72" s="423"/>
      <c r="J72" s="423"/>
      <c r="K72" s="423"/>
      <c r="L72" s="423"/>
      <c r="M72" s="424"/>
      <c r="N72" s="425"/>
      <c r="O72" s="425"/>
      <c r="P72" s="425"/>
      <c r="Q72" s="425"/>
      <c r="R72" s="425"/>
      <c r="S72" s="425"/>
      <c r="T72" s="425"/>
      <c r="U72" s="425"/>
      <c r="V72" s="425"/>
      <c r="W72" s="425"/>
      <c r="X72" s="425"/>
      <c r="Y72" s="425"/>
      <c r="Z72" s="425"/>
      <c r="AA72" s="425"/>
      <c r="AB72" s="425"/>
      <c r="AC72" s="425"/>
      <c r="AD72" s="425"/>
      <c r="AE72" s="425"/>
      <c r="AF72" s="425"/>
      <c r="AG72" s="425"/>
      <c r="AH72" s="425"/>
      <c r="AI72" s="425"/>
      <c r="AJ72" s="425"/>
      <c r="AK72" s="425"/>
      <c r="AL72" s="425"/>
      <c r="AM72" s="426"/>
      <c r="AN72" s="89"/>
    </row>
    <row r="73" spans="1:48">
      <c r="A73" s="419"/>
      <c r="B73" s="430" t="s">
        <v>104</v>
      </c>
      <c r="C73" s="431"/>
      <c r="D73" s="431"/>
      <c r="E73" s="431"/>
      <c r="F73" s="431"/>
      <c r="G73" s="432"/>
      <c r="H73" s="423"/>
      <c r="I73" s="423"/>
      <c r="J73" s="423"/>
      <c r="K73" s="423"/>
      <c r="L73" s="423"/>
      <c r="M73" s="424"/>
      <c r="N73" s="425"/>
      <c r="O73" s="425"/>
      <c r="P73" s="425"/>
      <c r="Q73" s="425"/>
      <c r="R73" s="425"/>
      <c r="S73" s="425"/>
      <c r="T73" s="425"/>
      <c r="U73" s="425"/>
      <c r="V73" s="425"/>
      <c r="W73" s="425"/>
      <c r="X73" s="425"/>
      <c r="Y73" s="425"/>
      <c r="Z73" s="425"/>
      <c r="AA73" s="425"/>
      <c r="AB73" s="425"/>
      <c r="AC73" s="425"/>
      <c r="AD73" s="425"/>
      <c r="AE73" s="425"/>
      <c r="AF73" s="425"/>
      <c r="AG73" s="425"/>
      <c r="AH73" s="425"/>
      <c r="AI73" s="425"/>
      <c r="AJ73" s="425"/>
      <c r="AK73" s="425"/>
      <c r="AL73" s="425"/>
      <c r="AM73" s="426"/>
    </row>
    <row r="74" spans="1:48">
      <c r="A74" s="419"/>
      <c r="B74" s="406" t="s">
        <v>105</v>
      </c>
      <c r="C74" s="407"/>
      <c r="D74" s="407"/>
      <c r="E74" s="407"/>
      <c r="F74" s="407"/>
      <c r="G74" s="408"/>
      <c r="H74" s="409"/>
      <c r="I74" s="409"/>
      <c r="J74" s="409"/>
      <c r="K74" s="409"/>
      <c r="L74" s="409"/>
      <c r="M74" s="410"/>
      <c r="N74" s="411"/>
      <c r="O74" s="411"/>
      <c r="P74" s="411"/>
      <c r="Q74" s="411"/>
      <c r="R74" s="411"/>
      <c r="S74" s="411"/>
      <c r="T74" s="411"/>
      <c r="U74" s="411"/>
      <c r="V74" s="411"/>
      <c r="W74" s="411"/>
      <c r="X74" s="411"/>
      <c r="Y74" s="411"/>
      <c r="Z74" s="411"/>
      <c r="AA74" s="411"/>
      <c r="AB74" s="411"/>
      <c r="AC74" s="411"/>
      <c r="AD74" s="411"/>
      <c r="AE74" s="411"/>
      <c r="AF74" s="411"/>
      <c r="AG74" s="411"/>
      <c r="AH74" s="411"/>
      <c r="AI74" s="411"/>
      <c r="AJ74" s="411"/>
      <c r="AK74" s="411"/>
      <c r="AL74" s="411"/>
      <c r="AM74" s="412"/>
    </row>
    <row r="75" spans="1:48" ht="14.25" thickBot="1">
      <c r="A75" s="413" t="s">
        <v>200</v>
      </c>
      <c r="B75" s="414"/>
      <c r="C75" s="414"/>
      <c r="D75" s="414"/>
      <c r="E75" s="414"/>
      <c r="F75" s="414"/>
      <c r="G75" s="415"/>
      <c r="H75" s="416">
        <f>SUM(H67:L74)</f>
        <v>0</v>
      </c>
      <c r="I75" s="416"/>
      <c r="J75" s="416"/>
      <c r="K75" s="416"/>
      <c r="L75" s="417"/>
      <c r="M75" s="312"/>
      <c r="N75" s="313"/>
      <c r="O75" s="313"/>
      <c r="P75" s="313"/>
      <c r="Q75" s="313"/>
      <c r="R75" s="313"/>
      <c r="S75" s="313"/>
      <c r="T75" s="313"/>
      <c r="U75" s="313"/>
      <c r="V75" s="313"/>
      <c r="W75" s="313"/>
      <c r="X75" s="313"/>
      <c r="Y75" s="313"/>
      <c r="Z75" s="313"/>
      <c r="AA75" s="313"/>
      <c r="AB75" s="313"/>
      <c r="AC75" s="313"/>
      <c r="AD75" s="313"/>
      <c r="AE75" s="313"/>
      <c r="AF75" s="313"/>
      <c r="AG75" s="313"/>
      <c r="AH75" s="313"/>
      <c r="AI75" s="313"/>
      <c r="AJ75" s="313"/>
      <c r="AK75" s="313"/>
      <c r="AL75" s="313"/>
      <c r="AM75" s="314"/>
    </row>
    <row r="76" spans="1:48" ht="14.25" thickTop="1">
      <c r="A76" s="400" t="s">
        <v>201</v>
      </c>
      <c r="B76" s="400"/>
      <c r="C76" s="400"/>
      <c r="D76" s="400"/>
      <c r="E76" s="400"/>
      <c r="F76" s="400"/>
      <c r="G76" s="400"/>
      <c r="H76" s="401">
        <f>H75</f>
        <v>0</v>
      </c>
      <c r="I76" s="401"/>
      <c r="J76" s="401"/>
      <c r="K76" s="401"/>
      <c r="L76" s="401"/>
      <c r="M76" s="402" t="s">
        <v>203</v>
      </c>
      <c r="N76" s="402"/>
      <c r="O76" s="402"/>
      <c r="P76" s="402"/>
      <c r="Q76" s="402"/>
      <c r="R76" s="402"/>
      <c r="S76" s="402"/>
      <c r="T76" s="402"/>
      <c r="U76" s="402"/>
      <c r="V76" s="402"/>
      <c r="W76" s="402"/>
      <c r="X76" s="402"/>
      <c r="Y76" s="402"/>
      <c r="Z76" s="402"/>
      <c r="AA76" s="402"/>
      <c r="AB76" s="402"/>
      <c r="AC76" s="402"/>
      <c r="AD76" s="402"/>
      <c r="AE76" s="402"/>
      <c r="AF76" s="402"/>
      <c r="AG76" s="402"/>
      <c r="AH76" s="402"/>
      <c r="AI76" s="402"/>
      <c r="AJ76" s="402"/>
      <c r="AK76" s="402"/>
      <c r="AL76" s="402"/>
      <c r="AM76" s="402"/>
      <c r="AN76" s="89"/>
    </row>
    <row r="77" spans="1:48">
      <c r="A77" s="403" t="s">
        <v>202</v>
      </c>
      <c r="B77" s="403"/>
      <c r="C77" s="403"/>
      <c r="D77" s="403"/>
      <c r="E77" s="403"/>
      <c r="F77" s="403"/>
      <c r="G77" s="403"/>
      <c r="H77" s="404"/>
      <c r="I77" s="404"/>
      <c r="J77" s="404"/>
      <c r="K77" s="404"/>
      <c r="L77" s="404"/>
      <c r="M77" s="405"/>
      <c r="N77" s="405"/>
      <c r="O77" s="405"/>
      <c r="P77" s="405"/>
      <c r="Q77" s="405"/>
      <c r="R77" s="405"/>
      <c r="S77" s="405"/>
      <c r="T77" s="405"/>
      <c r="U77" s="405"/>
      <c r="V77" s="405"/>
      <c r="W77" s="405"/>
      <c r="X77" s="405"/>
      <c r="Y77" s="405"/>
      <c r="Z77" s="405"/>
      <c r="AA77" s="405"/>
      <c r="AB77" s="405"/>
      <c r="AC77" s="405"/>
      <c r="AD77" s="405"/>
      <c r="AE77" s="405"/>
      <c r="AF77" s="405"/>
      <c r="AG77" s="405"/>
      <c r="AH77" s="405"/>
      <c r="AI77" s="405"/>
      <c r="AJ77" s="405"/>
      <c r="AK77" s="405"/>
      <c r="AL77" s="405"/>
      <c r="AM77" s="405"/>
    </row>
    <row r="78" spans="1:48" ht="14.25" thickBot="1">
      <c r="A78" s="138"/>
      <c r="B78" s="138"/>
      <c r="C78" s="138"/>
      <c r="D78" s="138"/>
      <c r="E78" s="139"/>
      <c r="F78" s="139"/>
      <c r="G78" s="139"/>
      <c r="H78" s="139"/>
      <c r="I78" s="139"/>
      <c r="J78" s="140"/>
      <c r="K78" s="140"/>
      <c r="L78" s="140"/>
      <c r="M78" s="140"/>
      <c r="N78" s="140"/>
      <c r="O78" s="141"/>
      <c r="P78" s="141"/>
      <c r="Q78" s="141"/>
      <c r="R78" s="141"/>
      <c r="S78" s="141"/>
      <c r="T78" s="141"/>
      <c r="U78" s="141"/>
      <c r="V78" s="141"/>
      <c r="W78" s="141"/>
      <c r="X78" s="141"/>
      <c r="Y78" s="141"/>
      <c r="Z78" s="141"/>
      <c r="AA78" s="141"/>
      <c r="AB78" s="141"/>
      <c r="AC78" s="141"/>
      <c r="AD78" s="141"/>
      <c r="AE78" s="141"/>
      <c r="AF78" s="141"/>
      <c r="AG78" s="141"/>
      <c r="AH78" s="142"/>
      <c r="AI78" s="141"/>
      <c r="AJ78" s="141"/>
      <c r="AK78" s="141"/>
      <c r="AL78" s="141"/>
      <c r="AM78" s="141"/>
    </row>
    <row r="79" spans="1:48" s="89" customFormat="1" ht="12.75" thickBot="1">
      <c r="A79" s="113" t="s">
        <v>204</v>
      </c>
      <c r="B79" s="76"/>
      <c r="C79" s="76"/>
      <c r="D79" s="76"/>
      <c r="E79" s="76"/>
      <c r="F79" s="76"/>
      <c r="G79" s="76"/>
      <c r="H79" s="76"/>
      <c r="I79" s="110"/>
      <c r="J79" s="76"/>
      <c r="K79" s="109"/>
      <c r="L79" s="77"/>
      <c r="M79" s="77"/>
      <c r="N79" s="77"/>
      <c r="O79" s="77"/>
      <c r="P79" s="77"/>
      <c r="Q79" s="77"/>
      <c r="R79" s="77"/>
      <c r="S79" s="77"/>
      <c r="T79" s="77"/>
      <c r="U79" s="77"/>
      <c r="V79" s="77"/>
      <c r="W79" s="77"/>
      <c r="X79" s="77"/>
      <c r="Y79" s="77"/>
      <c r="Z79" s="77"/>
      <c r="AA79" s="77"/>
      <c r="AB79" s="77"/>
      <c r="AC79" s="360" t="s">
        <v>166</v>
      </c>
      <c r="AD79" s="362" t="s">
        <v>303</v>
      </c>
      <c r="AE79" s="363"/>
      <c r="AF79" s="363"/>
      <c r="AG79" s="363"/>
      <c r="AH79" s="364"/>
      <c r="AI79" s="394">
        <f>IF(AI80="",0,MIN(AI80,AI85))</f>
        <v>0</v>
      </c>
      <c r="AJ79" s="395"/>
      <c r="AK79" s="395"/>
      <c r="AL79" s="367" t="s">
        <v>11</v>
      </c>
      <c r="AM79" s="368"/>
    </row>
    <row r="80" spans="1:48" s="89" customFormat="1" ht="12">
      <c r="A80" s="113" t="s">
        <v>205</v>
      </c>
      <c r="B80" s="76"/>
      <c r="C80" s="76"/>
      <c r="D80" s="76"/>
      <c r="E80" s="76"/>
      <c r="F80" s="76"/>
      <c r="G80" s="76"/>
      <c r="H80" s="76"/>
      <c r="I80" s="110"/>
      <c r="J80" s="76"/>
      <c r="K80" s="109"/>
      <c r="L80" s="77"/>
      <c r="M80" s="77"/>
      <c r="N80" s="77"/>
      <c r="O80" s="77"/>
      <c r="P80" s="77"/>
      <c r="Q80" s="77"/>
      <c r="R80" s="77"/>
      <c r="S80" s="77"/>
      <c r="T80" s="77"/>
      <c r="U80" s="77"/>
      <c r="V80" s="77"/>
      <c r="W80" s="77"/>
      <c r="X80" s="77"/>
      <c r="Y80" s="77"/>
      <c r="Z80" s="77"/>
      <c r="AA80" s="77"/>
      <c r="AB80" s="77"/>
      <c r="AC80" s="361"/>
      <c r="AD80" s="341" t="s">
        <v>167</v>
      </c>
      <c r="AE80" s="341"/>
      <c r="AF80" s="341"/>
      <c r="AG80" s="341"/>
      <c r="AH80" s="341"/>
      <c r="AI80" s="396"/>
      <c r="AJ80" s="396"/>
      <c r="AK80" s="397"/>
      <c r="AL80" s="344" t="s">
        <v>11</v>
      </c>
      <c r="AM80" s="345"/>
    </row>
    <row r="81" spans="1:48" s="89" customFormat="1" ht="12">
      <c r="A81" s="113"/>
      <c r="B81" s="76"/>
      <c r="C81" s="76"/>
      <c r="D81" s="76"/>
      <c r="E81" s="76"/>
      <c r="F81" s="76"/>
      <c r="G81" s="76"/>
      <c r="H81" s="76"/>
      <c r="I81" s="110"/>
      <c r="J81" s="76"/>
      <c r="K81" s="109"/>
      <c r="L81" s="77"/>
      <c r="M81" s="77"/>
      <c r="N81" s="77"/>
      <c r="O81" s="77"/>
      <c r="P81" s="77"/>
      <c r="Q81" s="77"/>
      <c r="R81" s="77"/>
      <c r="S81" s="77"/>
      <c r="T81" s="77"/>
      <c r="U81" s="77"/>
      <c r="V81" s="77"/>
      <c r="W81" s="77"/>
      <c r="X81" s="77"/>
      <c r="Y81" s="77"/>
      <c r="Z81" s="77"/>
      <c r="AA81" s="77"/>
      <c r="AB81" s="77"/>
      <c r="AC81" s="393"/>
      <c r="AD81" s="338" t="s">
        <v>168</v>
      </c>
      <c r="AE81" s="338"/>
      <c r="AF81" s="338"/>
      <c r="AG81" s="338"/>
      <c r="AH81" s="338"/>
      <c r="AI81" s="398">
        <f>IF(AI79&gt;=AI80,0,AI80-AI79)</f>
        <v>0</v>
      </c>
      <c r="AJ81" s="398"/>
      <c r="AK81" s="399"/>
      <c r="AL81" s="348" t="s">
        <v>11</v>
      </c>
      <c r="AM81" s="349"/>
    </row>
    <row r="82" spans="1:48" s="89" customFormat="1" ht="15.75" customHeight="1">
      <c r="A82" s="383" t="s">
        <v>130</v>
      </c>
      <c r="B82" s="384"/>
      <c r="C82" s="384"/>
      <c r="D82" s="384"/>
      <c r="E82" s="384"/>
      <c r="F82" s="384"/>
      <c r="G82" s="384"/>
      <c r="H82" s="384"/>
      <c r="I82" s="384"/>
      <c r="J82" s="384"/>
      <c r="K82" s="384"/>
      <c r="L82" s="384"/>
      <c r="M82" s="384"/>
      <c r="N82" s="384"/>
      <c r="O82" s="384"/>
      <c r="P82" s="384"/>
      <c r="Q82" s="384"/>
      <c r="R82" s="384"/>
      <c r="S82" s="384"/>
      <c r="T82" s="384"/>
      <c r="U82" s="384"/>
      <c r="V82" s="384"/>
      <c r="W82" s="385"/>
      <c r="X82" s="386">
        <v>2000</v>
      </c>
      <c r="Y82" s="386"/>
      <c r="Z82" s="386"/>
      <c r="AA82" s="387" t="s">
        <v>21</v>
      </c>
      <c r="AB82" s="388"/>
      <c r="AC82" s="383" t="s">
        <v>22</v>
      </c>
      <c r="AD82" s="384"/>
      <c r="AE82" s="384"/>
      <c r="AF82" s="384"/>
      <c r="AG82" s="384"/>
      <c r="AH82" s="385"/>
      <c r="AI82" s="389"/>
      <c r="AJ82" s="390"/>
      <c r="AK82" s="390"/>
      <c r="AL82" s="355" t="s">
        <v>12</v>
      </c>
      <c r="AM82" s="356"/>
    </row>
    <row r="83" spans="1:48" s="89" customFormat="1" ht="15.75" customHeight="1">
      <c r="A83" s="383" t="s">
        <v>131</v>
      </c>
      <c r="B83" s="384"/>
      <c r="C83" s="384"/>
      <c r="D83" s="384"/>
      <c r="E83" s="384"/>
      <c r="F83" s="384"/>
      <c r="G83" s="384"/>
      <c r="H83" s="384"/>
      <c r="I83" s="384"/>
      <c r="J83" s="384"/>
      <c r="K83" s="384"/>
      <c r="L83" s="384"/>
      <c r="M83" s="384"/>
      <c r="N83" s="384"/>
      <c r="O83" s="384"/>
      <c r="P83" s="384"/>
      <c r="Q83" s="384"/>
      <c r="R83" s="384"/>
      <c r="S83" s="384"/>
      <c r="T83" s="384"/>
      <c r="U83" s="384"/>
      <c r="V83" s="384"/>
      <c r="W83" s="385"/>
      <c r="X83" s="386">
        <v>1500</v>
      </c>
      <c r="Y83" s="386"/>
      <c r="Z83" s="386"/>
      <c r="AA83" s="387" t="s">
        <v>21</v>
      </c>
      <c r="AB83" s="388"/>
      <c r="AC83" s="383" t="s">
        <v>22</v>
      </c>
      <c r="AD83" s="384"/>
      <c r="AE83" s="384"/>
      <c r="AF83" s="384"/>
      <c r="AG83" s="384"/>
      <c r="AH83" s="385"/>
      <c r="AI83" s="389"/>
      <c r="AJ83" s="390"/>
      <c r="AK83" s="390"/>
      <c r="AL83" s="391" t="s">
        <v>12</v>
      </c>
      <c r="AM83" s="392"/>
    </row>
    <row r="84" spans="1:48" s="89" customFormat="1" ht="15.75" customHeight="1" thickBot="1">
      <c r="A84" s="373" t="s">
        <v>132</v>
      </c>
      <c r="B84" s="374"/>
      <c r="C84" s="374"/>
      <c r="D84" s="374"/>
      <c r="E84" s="374"/>
      <c r="F84" s="374"/>
      <c r="G84" s="374"/>
      <c r="H84" s="374"/>
      <c r="I84" s="374"/>
      <c r="J84" s="374"/>
      <c r="K84" s="374"/>
      <c r="L84" s="374"/>
      <c r="M84" s="374"/>
      <c r="N84" s="374"/>
      <c r="O84" s="374"/>
      <c r="P84" s="374"/>
      <c r="Q84" s="374"/>
      <c r="R84" s="374"/>
      <c r="S84" s="374"/>
      <c r="T84" s="374"/>
      <c r="U84" s="374"/>
      <c r="V84" s="374"/>
      <c r="W84" s="375"/>
      <c r="X84" s="376">
        <v>2500</v>
      </c>
      <c r="Y84" s="376"/>
      <c r="Z84" s="376"/>
      <c r="AA84" s="377" t="s">
        <v>21</v>
      </c>
      <c r="AB84" s="378"/>
      <c r="AC84" s="373" t="s">
        <v>22</v>
      </c>
      <c r="AD84" s="374"/>
      <c r="AE84" s="374"/>
      <c r="AF84" s="374"/>
      <c r="AG84" s="374"/>
      <c r="AH84" s="375"/>
      <c r="AI84" s="379"/>
      <c r="AJ84" s="380"/>
      <c r="AK84" s="380"/>
      <c r="AL84" s="381" t="s">
        <v>12</v>
      </c>
      <c r="AM84" s="382"/>
    </row>
    <row r="85" spans="1:48" s="89" customFormat="1" ht="15.75" customHeight="1" thickTop="1">
      <c r="A85" s="350" t="s">
        <v>306</v>
      </c>
      <c r="B85" s="351"/>
      <c r="C85" s="351"/>
      <c r="D85" s="351"/>
      <c r="E85" s="351"/>
      <c r="F85" s="351"/>
      <c r="G85" s="351"/>
      <c r="H85" s="351"/>
      <c r="I85" s="351"/>
      <c r="J85" s="351"/>
      <c r="K85" s="351"/>
      <c r="L85" s="351"/>
      <c r="M85" s="351"/>
      <c r="N85" s="351"/>
      <c r="O85" s="351"/>
      <c r="P85" s="351"/>
      <c r="Q85" s="351"/>
      <c r="R85" s="351"/>
      <c r="S85" s="351"/>
      <c r="T85" s="351"/>
      <c r="U85" s="351"/>
      <c r="V85" s="351"/>
      <c r="W85" s="351"/>
      <c r="X85" s="351"/>
      <c r="Y85" s="351"/>
      <c r="Z85" s="351"/>
      <c r="AA85" s="351"/>
      <c r="AB85" s="351"/>
      <c r="AC85" s="351"/>
      <c r="AD85" s="351"/>
      <c r="AE85" s="351"/>
      <c r="AF85" s="351"/>
      <c r="AG85" s="351"/>
      <c r="AH85" s="352"/>
      <c r="AI85" s="353">
        <f>ROUNDDOWN((X82*AI82+X83*AI83+X84*AI84)/1000,0)</f>
        <v>0</v>
      </c>
      <c r="AJ85" s="354"/>
      <c r="AK85" s="354"/>
      <c r="AL85" s="355" t="s">
        <v>11</v>
      </c>
      <c r="AM85" s="356"/>
    </row>
    <row r="86" spans="1:48" s="89" customFormat="1" ht="12.75" thickBot="1">
      <c r="A86" s="76"/>
      <c r="B86" s="76"/>
      <c r="C86" s="76"/>
      <c r="D86" s="76"/>
      <c r="E86" s="76"/>
      <c r="F86" s="76"/>
      <c r="G86" s="76"/>
      <c r="H86" s="76"/>
      <c r="I86" s="110"/>
      <c r="J86" s="76"/>
      <c r="K86" s="109"/>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77"/>
      <c r="AK86" s="77"/>
      <c r="AL86" s="77"/>
      <c r="AM86" s="77"/>
    </row>
    <row r="87" spans="1:48" s="89" customFormat="1" ht="12.75" customHeight="1" thickBot="1">
      <c r="A87" s="113" t="s">
        <v>133</v>
      </c>
      <c r="B87" s="109"/>
      <c r="C87" s="76"/>
      <c r="D87" s="76"/>
      <c r="E87" s="76"/>
      <c r="F87" s="76"/>
      <c r="G87" s="76"/>
      <c r="H87" s="76"/>
      <c r="I87" s="110"/>
      <c r="J87" s="76"/>
      <c r="K87" s="109"/>
      <c r="L87" s="77"/>
      <c r="M87" s="77"/>
      <c r="N87" s="77"/>
      <c r="O87" s="111"/>
      <c r="P87" s="111"/>
      <c r="Q87" s="111"/>
      <c r="R87" s="111"/>
      <c r="S87" s="111"/>
      <c r="T87" s="143"/>
      <c r="U87" s="143"/>
      <c r="V87" s="143"/>
      <c r="W87" s="143"/>
      <c r="X87" s="357" t="s">
        <v>107</v>
      </c>
      <c r="Y87" s="358"/>
      <c r="Z87" s="358"/>
      <c r="AA87" s="358"/>
      <c r="AB87" s="359"/>
      <c r="AC87" s="360" t="s">
        <v>166</v>
      </c>
      <c r="AD87" s="362" t="s">
        <v>304</v>
      </c>
      <c r="AE87" s="363"/>
      <c r="AF87" s="363"/>
      <c r="AG87" s="363"/>
      <c r="AH87" s="364"/>
      <c r="AI87" s="365">
        <f>IF(OR(X88=0,AI88=""),0,MIN(X88,ROUNDDOWN(P107/1000,0),ROUNDDOWN((P108-P109)/1000,0),AI88))</f>
        <v>0</v>
      </c>
      <c r="AJ87" s="366"/>
      <c r="AK87" s="366"/>
      <c r="AL87" s="367" t="s">
        <v>11</v>
      </c>
      <c r="AM87" s="368"/>
    </row>
    <row r="88" spans="1:48" s="89" customFormat="1" ht="12">
      <c r="A88" s="111"/>
      <c r="B88" s="144" t="s">
        <v>134</v>
      </c>
      <c r="C88" s="76"/>
      <c r="D88" s="76"/>
      <c r="E88" s="76"/>
      <c r="F88" s="76"/>
      <c r="G88" s="76"/>
      <c r="H88" s="76"/>
      <c r="I88" s="76"/>
      <c r="J88" s="76"/>
      <c r="K88" s="76"/>
      <c r="L88" s="76"/>
      <c r="M88" s="76"/>
      <c r="N88" s="76"/>
      <c r="O88" s="76"/>
      <c r="P88" s="76"/>
      <c r="Q88" s="76"/>
      <c r="R88" s="76"/>
      <c r="S88" s="76"/>
      <c r="T88" s="76"/>
      <c r="U88" s="76"/>
      <c r="V88" s="76"/>
      <c r="W88" s="76"/>
      <c r="X88" s="369">
        <f>IFERROR(VLOOKUP(L10,計算用!A3:G34,6,FALSE),0)</f>
        <v>0</v>
      </c>
      <c r="Y88" s="370"/>
      <c r="Z88" s="370"/>
      <c r="AA88" s="371" t="s">
        <v>11</v>
      </c>
      <c r="AB88" s="372"/>
      <c r="AC88" s="361"/>
      <c r="AD88" s="341" t="s">
        <v>167</v>
      </c>
      <c r="AE88" s="341"/>
      <c r="AF88" s="341"/>
      <c r="AG88" s="341"/>
      <c r="AH88" s="341"/>
      <c r="AI88" s="342"/>
      <c r="AJ88" s="342"/>
      <c r="AK88" s="343"/>
      <c r="AL88" s="344" t="s">
        <v>11</v>
      </c>
      <c r="AM88" s="345"/>
    </row>
    <row r="89" spans="1:48" s="89" customFormat="1" ht="12">
      <c r="A89" s="108" t="s">
        <v>109</v>
      </c>
      <c r="B89" s="76"/>
      <c r="C89" s="76"/>
      <c r="D89" s="76"/>
      <c r="E89" s="76"/>
      <c r="F89" s="76"/>
      <c r="G89" s="76"/>
      <c r="H89" s="76"/>
      <c r="I89" s="76"/>
      <c r="J89" s="76"/>
      <c r="K89" s="76"/>
      <c r="L89" s="76"/>
      <c r="M89" s="76"/>
      <c r="N89" s="76"/>
      <c r="O89" s="76"/>
      <c r="P89" s="76"/>
      <c r="Q89" s="76"/>
      <c r="R89" s="76"/>
      <c r="S89" s="76"/>
      <c r="T89" s="76"/>
      <c r="U89" s="76"/>
      <c r="V89" s="76"/>
      <c r="W89" s="76"/>
      <c r="X89" s="369" t="e">
        <f>VLOOKUP(L50,#REF!,5,FALSE)</f>
        <v>#REF!</v>
      </c>
      <c r="Y89" s="370"/>
      <c r="Z89" s="370"/>
      <c r="AA89" s="371"/>
      <c r="AB89" s="372"/>
      <c r="AC89" s="361"/>
      <c r="AD89" s="338" t="s">
        <v>168</v>
      </c>
      <c r="AE89" s="338"/>
      <c r="AF89" s="338"/>
      <c r="AG89" s="338"/>
      <c r="AH89" s="338"/>
      <c r="AI89" s="346">
        <f>IF(AI87&gt;=AI88,0,AI88-AI87)</f>
        <v>0</v>
      </c>
      <c r="AJ89" s="346"/>
      <c r="AK89" s="347"/>
      <c r="AL89" s="348" t="s">
        <v>11</v>
      </c>
      <c r="AM89" s="349"/>
      <c r="AT89" s="145"/>
    </row>
    <row r="90" spans="1:48" ht="15" customHeight="1">
      <c r="A90" s="338" t="s">
        <v>96</v>
      </c>
      <c r="B90" s="338"/>
      <c r="C90" s="338"/>
      <c r="D90" s="338"/>
      <c r="E90" s="338"/>
      <c r="F90" s="338"/>
      <c r="G90" s="338"/>
      <c r="H90" s="338"/>
      <c r="I90" s="338"/>
      <c r="J90" s="338"/>
      <c r="K90" s="338"/>
      <c r="L90" s="338"/>
      <c r="M90" s="338"/>
      <c r="N90" s="338"/>
      <c r="O90" s="338"/>
      <c r="P90" s="338" t="s">
        <v>169</v>
      </c>
      <c r="Q90" s="338"/>
      <c r="R90" s="338"/>
      <c r="S90" s="338"/>
      <c r="T90" s="338" t="s">
        <v>206</v>
      </c>
      <c r="U90" s="338"/>
      <c r="V90" s="338"/>
      <c r="W90" s="338"/>
      <c r="X90" s="338"/>
      <c r="Y90" s="338"/>
      <c r="Z90" s="338"/>
      <c r="AA90" s="338"/>
      <c r="AB90" s="338"/>
      <c r="AC90" s="338"/>
      <c r="AD90" s="338"/>
      <c r="AE90" s="338"/>
      <c r="AF90" s="338"/>
      <c r="AG90" s="338"/>
      <c r="AH90" s="338"/>
      <c r="AI90" s="338"/>
      <c r="AJ90" s="338"/>
      <c r="AK90" s="338"/>
      <c r="AL90" s="338"/>
      <c r="AM90" s="338"/>
    </row>
    <row r="91" spans="1:48" ht="15" customHeight="1">
      <c r="A91" s="339"/>
      <c r="B91" s="334" t="s">
        <v>98</v>
      </c>
      <c r="C91" s="335"/>
      <c r="D91" s="335"/>
      <c r="E91" s="336"/>
      <c r="F91" s="337" t="s">
        <v>173</v>
      </c>
      <c r="G91" s="337"/>
      <c r="H91" s="337"/>
      <c r="I91" s="337"/>
      <c r="J91" s="337"/>
      <c r="K91" s="337"/>
      <c r="L91" s="337"/>
      <c r="M91" s="337"/>
      <c r="N91" s="337"/>
      <c r="O91" s="337"/>
      <c r="P91" s="332"/>
      <c r="Q91" s="332"/>
      <c r="R91" s="332"/>
      <c r="S91" s="332"/>
      <c r="T91" s="333"/>
      <c r="U91" s="333"/>
      <c r="V91" s="333"/>
      <c r="W91" s="333"/>
      <c r="X91" s="333"/>
      <c r="Y91" s="333"/>
      <c r="Z91" s="333"/>
      <c r="AA91" s="333"/>
      <c r="AB91" s="333"/>
      <c r="AC91" s="333"/>
      <c r="AD91" s="333"/>
      <c r="AE91" s="333"/>
      <c r="AF91" s="333"/>
      <c r="AG91" s="333"/>
      <c r="AH91" s="333"/>
      <c r="AI91" s="333"/>
      <c r="AJ91" s="333"/>
      <c r="AK91" s="333"/>
      <c r="AL91" s="333"/>
      <c r="AM91" s="333"/>
    </row>
    <row r="92" spans="1:48" ht="15" customHeight="1">
      <c r="A92" s="340"/>
      <c r="B92" s="334" t="s">
        <v>99</v>
      </c>
      <c r="C92" s="335"/>
      <c r="D92" s="335"/>
      <c r="E92" s="336"/>
      <c r="F92" s="337" t="s">
        <v>173</v>
      </c>
      <c r="G92" s="337"/>
      <c r="H92" s="337"/>
      <c r="I92" s="337"/>
      <c r="J92" s="337"/>
      <c r="K92" s="337"/>
      <c r="L92" s="337"/>
      <c r="M92" s="337"/>
      <c r="N92" s="337"/>
      <c r="O92" s="337"/>
      <c r="P92" s="332"/>
      <c r="Q92" s="332"/>
      <c r="R92" s="332"/>
      <c r="S92" s="332"/>
      <c r="T92" s="333"/>
      <c r="U92" s="333"/>
      <c r="V92" s="333"/>
      <c r="W92" s="333"/>
      <c r="X92" s="333"/>
      <c r="Y92" s="333"/>
      <c r="Z92" s="333"/>
      <c r="AA92" s="333"/>
      <c r="AB92" s="333"/>
      <c r="AC92" s="333"/>
      <c r="AD92" s="333"/>
      <c r="AE92" s="333"/>
      <c r="AF92" s="333"/>
      <c r="AG92" s="333"/>
      <c r="AH92" s="333"/>
      <c r="AI92" s="333"/>
      <c r="AJ92" s="333"/>
      <c r="AK92" s="333"/>
      <c r="AL92" s="333"/>
      <c r="AM92" s="333"/>
    </row>
    <row r="93" spans="1:48" ht="15" customHeight="1">
      <c r="A93" s="340"/>
      <c r="B93" s="334" t="s">
        <v>100</v>
      </c>
      <c r="C93" s="335"/>
      <c r="D93" s="335"/>
      <c r="E93" s="336"/>
      <c r="F93" s="337" t="s">
        <v>173</v>
      </c>
      <c r="G93" s="337"/>
      <c r="H93" s="337"/>
      <c r="I93" s="337"/>
      <c r="J93" s="337"/>
      <c r="K93" s="337"/>
      <c r="L93" s="337"/>
      <c r="M93" s="337"/>
      <c r="N93" s="337"/>
      <c r="O93" s="337"/>
      <c r="P93" s="332"/>
      <c r="Q93" s="332"/>
      <c r="R93" s="332"/>
      <c r="S93" s="332"/>
      <c r="T93" s="333"/>
      <c r="U93" s="333"/>
      <c r="V93" s="333"/>
      <c r="W93" s="333"/>
      <c r="X93" s="333"/>
      <c r="Y93" s="333"/>
      <c r="Z93" s="333"/>
      <c r="AA93" s="333"/>
      <c r="AB93" s="333"/>
      <c r="AC93" s="333"/>
      <c r="AD93" s="333"/>
      <c r="AE93" s="333"/>
      <c r="AF93" s="333"/>
      <c r="AG93" s="333"/>
      <c r="AH93" s="333"/>
      <c r="AI93" s="333"/>
      <c r="AJ93" s="333"/>
      <c r="AK93" s="333"/>
      <c r="AL93" s="333"/>
      <c r="AM93" s="333"/>
    </row>
    <row r="94" spans="1:48" ht="15" customHeight="1">
      <c r="A94" s="340"/>
      <c r="B94" s="325" t="s">
        <v>101</v>
      </c>
      <c r="C94" s="325"/>
      <c r="D94" s="325"/>
      <c r="E94" s="325"/>
      <c r="F94" s="326" t="s">
        <v>207</v>
      </c>
      <c r="G94" s="326"/>
      <c r="H94" s="326"/>
      <c r="I94" s="326"/>
      <c r="J94" s="326"/>
      <c r="K94" s="326"/>
      <c r="L94" s="326"/>
      <c r="M94" s="326"/>
      <c r="N94" s="326"/>
      <c r="O94" s="326"/>
      <c r="P94" s="327"/>
      <c r="Q94" s="327"/>
      <c r="R94" s="327"/>
      <c r="S94" s="327"/>
      <c r="T94" s="328"/>
      <c r="U94" s="328"/>
      <c r="V94" s="328"/>
      <c r="W94" s="328"/>
      <c r="X94" s="328"/>
      <c r="Y94" s="328"/>
      <c r="Z94" s="328"/>
      <c r="AA94" s="328"/>
      <c r="AB94" s="328"/>
      <c r="AC94" s="328"/>
      <c r="AD94" s="328"/>
      <c r="AE94" s="328"/>
      <c r="AF94" s="328"/>
      <c r="AG94" s="328"/>
      <c r="AH94" s="328"/>
      <c r="AI94" s="328"/>
      <c r="AJ94" s="328"/>
      <c r="AK94" s="328"/>
      <c r="AL94" s="328"/>
      <c r="AM94" s="328"/>
    </row>
    <row r="95" spans="1:48" ht="15" customHeight="1">
      <c r="A95" s="340"/>
      <c r="B95" s="325"/>
      <c r="C95" s="325"/>
      <c r="D95" s="325"/>
      <c r="E95" s="325"/>
      <c r="F95" s="329" t="s">
        <v>208</v>
      </c>
      <c r="G95" s="329"/>
      <c r="H95" s="329"/>
      <c r="I95" s="329"/>
      <c r="J95" s="329"/>
      <c r="K95" s="329"/>
      <c r="L95" s="329"/>
      <c r="M95" s="329"/>
      <c r="N95" s="329"/>
      <c r="O95" s="329"/>
      <c r="P95" s="320"/>
      <c r="Q95" s="320"/>
      <c r="R95" s="320"/>
      <c r="S95" s="320"/>
      <c r="T95" s="321"/>
      <c r="U95" s="321"/>
      <c r="V95" s="321"/>
      <c r="W95" s="321"/>
      <c r="X95" s="321"/>
      <c r="Y95" s="321"/>
      <c r="Z95" s="321"/>
      <c r="AA95" s="321"/>
      <c r="AB95" s="321"/>
      <c r="AC95" s="321"/>
      <c r="AD95" s="321"/>
      <c r="AE95" s="321"/>
      <c r="AF95" s="321"/>
      <c r="AG95" s="321"/>
      <c r="AH95" s="321"/>
      <c r="AI95" s="321"/>
      <c r="AJ95" s="321"/>
      <c r="AK95" s="321"/>
      <c r="AL95" s="321"/>
      <c r="AM95" s="321"/>
    </row>
    <row r="96" spans="1:48" ht="15" customHeight="1">
      <c r="A96" s="340"/>
      <c r="B96" s="325"/>
      <c r="C96" s="325"/>
      <c r="D96" s="325"/>
      <c r="E96" s="325"/>
      <c r="F96" s="322" t="s">
        <v>173</v>
      </c>
      <c r="G96" s="322"/>
      <c r="H96" s="322"/>
      <c r="I96" s="322"/>
      <c r="J96" s="322"/>
      <c r="K96" s="322"/>
      <c r="L96" s="322"/>
      <c r="M96" s="322"/>
      <c r="N96" s="322"/>
      <c r="O96" s="322"/>
      <c r="P96" s="323"/>
      <c r="Q96" s="323"/>
      <c r="R96" s="323"/>
      <c r="S96" s="323"/>
      <c r="T96" s="324"/>
      <c r="U96" s="324"/>
      <c r="V96" s="324"/>
      <c r="W96" s="324"/>
      <c r="X96" s="324"/>
      <c r="Y96" s="324"/>
      <c r="Z96" s="324"/>
      <c r="AA96" s="324"/>
      <c r="AB96" s="324"/>
      <c r="AC96" s="324"/>
      <c r="AD96" s="324"/>
      <c r="AE96" s="324"/>
      <c r="AF96" s="324"/>
      <c r="AG96" s="324"/>
      <c r="AH96" s="324"/>
      <c r="AI96" s="324"/>
      <c r="AJ96" s="324"/>
      <c r="AK96" s="324"/>
      <c r="AL96" s="324"/>
      <c r="AM96" s="324"/>
      <c r="AN96" s="89"/>
      <c r="AV96" s="89"/>
    </row>
    <row r="97" spans="1:84" ht="15" customHeight="1">
      <c r="A97" s="340"/>
      <c r="B97" s="334" t="s">
        <v>102</v>
      </c>
      <c r="C97" s="335"/>
      <c r="D97" s="335"/>
      <c r="E97" s="336"/>
      <c r="F97" s="337" t="s">
        <v>173</v>
      </c>
      <c r="G97" s="337"/>
      <c r="H97" s="337"/>
      <c r="I97" s="337"/>
      <c r="J97" s="337"/>
      <c r="K97" s="337"/>
      <c r="L97" s="337"/>
      <c r="M97" s="337"/>
      <c r="N97" s="337"/>
      <c r="O97" s="337"/>
      <c r="P97" s="332"/>
      <c r="Q97" s="332"/>
      <c r="R97" s="332"/>
      <c r="S97" s="332"/>
      <c r="T97" s="333"/>
      <c r="U97" s="333"/>
      <c r="V97" s="333"/>
      <c r="W97" s="333"/>
      <c r="X97" s="333"/>
      <c r="Y97" s="333"/>
      <c r="Z97" s="333"/>
      <c r="AA97" s="333"/>
      <c r="AB97" s="333"/>
      <c r="AC97" s="333"/>
      <c r="AD97" s="333"/>
      <c r="AE97" s="333"/>
      <c r="AF97" s="333"/>
      <c r="AG97" s="333"/>
      <c r="AH97" s="333"/>
      <c r="AI97" s="333"/>
      <c r="AJ97" s="333"/>
      <c r="AK97" s="333"/>
      <c r="AL97" s="333"/>
      <c r="AM97" s="333"/>
    </row>
    <row r="98" spans="1:84" ht="15" customHeight="1">
      <c r="A98" s="340"/>
      <c r="B98" s="334" t="s">
        <v>103</v>
      </c>
      <c r="C98" s="335"/>
      <c r="D98" s="335"/>
      <c r="E98" s="336"/>
      <c r="F98" s="337" t="s">
        <v>173</v>
      </c>
      <c r="G98" s="337"/>
      <c r="H98" s="337"/>
      <c r="I98" s="337"/>
      <c r="J98" s="337"/>
      <c r="K98" s="337"/>
      <c r="L98" s="337"/>
      <c r="M98" s="337"/>
      <c r="N98" s="337"/>
      <c r="O98" s="337"/>
      <c r="P98" s="332"/>
      <c r="Q98" s="332"/>
      <c r="R98" s="332"/>
      <c r="S98" s="332"/>
      <c r="T98" s="333"/>
      <c r="U98" s="333"/>
      <c r="V98" s="333"/>
      <c r="W98" s="333"/>
      <c r="X98" s="333"/>
      <c r="Y98" s="333"/>
      <c r="Z98" s="333"/>
      <c r="AA98" s="333"/>
      <c r="AB98" s="333"/>
      <c r="AC98" s="333"/>
      <c r="AD98" s="333"/>
      <c r="AE98" s="333"/>
      <c r="AF98" s="333"/>
      <c r="AG98" s="333"/>
      <c r="AH98" s="333"/>
      <c r="AI98" s="333"/>
      <c r="AJ98" s="333"/>
      <c r="AK98" s="333"/>
      <c r="AL98" s="333"/>
      <c r="AM98" s="333"/>
    </row>
    <row r="99" spans="1:84" ht="15" customHeight="1">
      <c r="A99" s="340"/>
      <c r="B99" s="330" t="s">
        <v>104</v>
      </c>
      <c r="C99" s="330"/>
      <c r="D99" s="330"/>
      <c r="E99" s="330"/>
      <c r="F99" s="326" t="s">
        <v>209</v>
      </c>
      <c r="G99" s="326"/>
      <c r="H99" s="326"/>
      <c r="I99" s="326"/>
      <c r="J99" s="326"/>
      <c r="K99" s="326"/>
      <c r="L99" s="326"/>
      <c r="M99" s="326"/>
      <c r="N99" s="326"/>
      <c r="O99" s="326"/>
      <c r="P99" s="327"/>
      <c r="Q99" s="327"/>
      <c r="R99" s="327"/>
      <c r="S99" s="327"/>
      <c r="T99" s="328"/>
      <c r="U99" s="328"/>
      <c r="V99" s="328"/>
      <c r="W99" s="328"/>
      <c r="X99" s="328"/>
      <c r="Y99" s="328"/>
      <c r="Z99" s="328"/>
      <c r="AA99" s="328"/>
      <c r="AB99" s="328"/>
      <c r="AC99" s="328"/>
      <c r="AD99" s="328"/>
      <c r="AE99" s="328"/>
      <c r="AF99" s="328"/>
      <c r="AG99" s="328"/>
      <c r="AH99" s="328"/>
      <c r="AI99" s="328"/>
      <c r="AJ99" s="328"/>
      <c r="AK99" s="328"/>
      <c r="AL99" s="328"/>
      <c r="AM99" s="328"/>
    </row>
    <row r="100" spans="1:84" ht="15" customHeight="1">
      <c r="A100" s="340"/>
      <c r="B100" s="330"/>
      <c r="C100" s="330"/>
      <c r="D100" s="330"/>
      <c r="E100" s="330"/>
      <c r="F100" s="319" t="s">
        <v>210</v>
      </c>
      <c r="G100" s="319"/>
      <c r="H100" s="319"/>
      <c r="I100" s="319"/>
      <c r="J100" s="319"/>
      <c r="K100" s="319"/>
      <c r="L100" s="319"/>
      <c r="M100" s="319"/>
      <c r="N100" s="319"/>
      <c r="O100" s="319"/>
      <c r="P100" s="320"/>
      <c r="Q100" s="320"/>
      <c r="R100" s="320"/>
      <c r="S100" s="320"/>
      <c r="T100" s="321"/>
      <c r="U100" s="321"/>
      <c r="V100" s="321"/>
      <c r="W100" s="321"/>
      <c r="X100" s="321"/>
      <c r="Y100" s="321"/>
      <c r="Z100" s="321"/>
      <c r="AA100" s="321"/>
      <c r="AB100" s="321"/>
      <c r="AC100" s="321"/>
      <c r="AD100" s="321"/>
      <c r="AE100" s="321"/>
      <c r="AF100" s="321"/>
      <c r="AG100" s="321"/>
      <c r="AH100" s="321"/>
      <c r="AI100" s="321"/>
      <c r="AJ100" s="321"/>
      <c r="AK100" s="321"/>
      <c r="AL100" s="321"/>
      <c r="AM100" s="321"/>
    </row>
    <row r="101" spans="1:84" ht="15" customHeight="1">
      <c r="A101" s="340"/>
      <c r="B101" s="330"/>
      <c r="C101" s="330"/>
      <c r="D101" s="330"/>
      <c r="E101" s="330"/>
      <c r="F101" s="331" t="s">
        <v>173</v>
      </c>
      <c r="G101" s="331"/>
      <c r="H101" s="331"/>
      <c r="I101" s="331"/>
      <c r="J101" s="331"/>
      <c r="K101" s="331"/>
      <c r="L101" s="331"/>
      <c r="M101" s="331"/>
      <c r="N101" s="331"/>
      <c r="O101" s="331"/>
      <c r="P101" s="323"/>
      <c r="Q101" s="323"/>
      <c r="R101" s="323"/>
      <c r="S101" s="323"/>
      <c r="T101" s="324"/>
      <c r="U101" s="324"/>
      <c r="V101" s="324"/>
      <c r="W101" s="324"/>
      <c r="X101" s="324"/>
      <c r="Y101" s="324"/>
      <c r="Z101" s="324"/>
      <c r="AA101" s="324"/>
      <c r="AB101" s="324"/>
      <c r="AC101" s="324"/>
      <c r="AD101" s="324"/>
      <c r="AE101" s="324"/>
      <c r="AF101" s="324"/>
      <c r="AG101" s="324"/>
      <c r="AH101" s="324"/>
      <c r="AI101" s="324"/>
      <c r="AJ101" s="324"/>
      <c r="AK101" s="324"/>
      <c r="AL101" s="324"/>
      <c r="AM101" s="324"/>
    </row>
    <row r="102" spans="1:84" ht="15" customHeight="1">
      <c r="A102" s="340"/>
      <c r="B102" s="325" t="s">
        <v>105</v>
      </c>
      <c r="C102" s="325"/>
      <c r="D102" s="325"/>
      <c r="E102" s="325"/>
      <c r="F102" s="326" t="s">
        <v>211</v>
      </c>
      <c r="G102" s="326"/>
      <c r="H102" s="326"/>
      <c r="I102" s="326"/>
      <c r="J102" s="326"/>
      <c r="K102" s="326"/>
      <c r="L102" s="326"/>
      <c r="M102" s="326"/>
      <c r="N102" s="326"/>
      <c r="O102" s="326"/>
      <c r="P102" s="327"/>
      <c r="Q102" s="327"/>
      <c r="R102" s="327"/>
      <c r="S102" s="327"/>
      <c r="T102" s="328"/>
      <c r="U102" s="328"/>
      <c r="V102" s="328"/>
      <c r="W102" s="328"/>
      <c r="X102" s="328"/>
      <c r="Y102" s="328"/>
      <c r="Z102" s="328"/>
      <c r="AA102" s="328"/>
      <c r="AB102" s="328"/>
      <c r="AC102" s="328"/>
      <c r="AD102" s="328"/>
      <c r="AE102" s="328"/>
      <c r="AF102" s="328"/>
      <c r="AG102" s="328"/>
      <c r="AH102" s="328"/>
      <c r="AI102" s="328"/>
      <c r="AJ102" s="328"/>
      <c r="AK102" s="328"/>
      <c r="AL102" s="328"/>
      <c r="AM102" s="328"/>
    </row>
    <row r="103" spans="1:84" ht="15" customHeight="1">
      <c r="A103" s="340"/>
      <c r="B103" s="325"/>
      <c r="C103" s="325"/>
      <c r="D103" s="325"/>
      <c r="E103" s="325"/>
      <c r="F103" s="329" t="s">
        <v>212</v>
      </c>
      <c r="G103" s="329"/>
      <c r="H103" s="329"/>
      <c r="I103" s="329"/>
      <c r="J103" s="329"/>
      <c r="K103" s="329"/>
      <c r="L103" s="329"/>
      <c r="M103" s="329"/>
      <c r="N103" s="329"/>
      <c r="O103" s="329"/>
      <c r="P103" s="320"/>
      <c r="Q103" s="320"/>
      <c r="R103" s="320"/>
      <c r="S103" s="320"/>
      <c r="T103" s="321"/>
      <c r="U103" s="321"/>
      <c r="V103" s="321"/>
      <c r="W103" s="321"/>
      <c r="X103" s="321"/>
      <c r="Y103" s="321"/>
      <c r="Z103" s="321"/>
      <c r="AA103" s="321"/>
      <c r="AB103" s="321"/>
      <c r="AC103" s="321"/>
      <c r="AD103" s="321"/>
      <c r="AE103" s="321"/>
      <c r="AF103" s="321"/>
      <c r="AG103" s="321"/>
      <c r="AH103" s="321"/>
      <c r="AI103" s="321"/>
      <c r="AJ103" s="321"/>
      <c r="AK103" s="321"/>
      <c r="AL103" s="321"/>
      <c r="AM103" s="321"/>
    </row>
    <row r="104" spans="1:84" ht="15" customHeight="1">
      <c r="A104" s="340"/>
      <c r="B104" s="325"/>
      <c r="C104" s="325"/>
      <c r="D104" s="325"/>
      <c r="E104" s="325"/>
      <c r="F104" s="329" t="s">
        <v>213</v>
      </c>
      <c r="G104" s="329"/>
      <c r="H104" s="329"/>
      <c r="I104" s="329"/>
      <c r="J104" s="329"/>
      <c r="K104" s="329"/>
      <c r="L104" s="329"/>
      <c r="M104" s="329"/>
      <c r="N104" s="329"/>
      <c r="O104" s="329"/>
      <c r="P104" s="320"/>
      <c r="Q104" s="320"/>
      <c r="R104" s="320"/>
      <c r="S104" s="320"/>
      <c r="T104" s="321"/>
      <c r="U104" s="321"/>
      <c r="V104" s="321"/>
      <c r="W104" s="321"/>
      <c r="X104" s="321"/>
      <c r="Y104" s="321"/>
      <c r="Z104" s="321"/>
      <c r="AA104" s="321"/>
      <c r="AB104" s="321"/>
      <c r="AC104" s="321"/>
      <c r="AD104" s="321"/>
      <c r="AE104" s="321"/>
      <c r="AF104" s="321"/>
      <c r="AG104" s="321"/>
      <c r="AH104" s="321"/>
      <c r="AI104" s="321"/>
      <c r="AJ104" s="321"/>
      <c r="AK104" s="321"/>
      <c r="AL104" s="321"/>
      <c r="AM104" s="321"/>
    </row>
    <row r="105" spans="1:84" ht="15" customHeight="1">
      <c r="A105" s="340"/>
      <c r="B105" s="325"/>
      <c r="C105" s="325"/>
      <c r="D105" s="325"/>
      <c r="E105" s="325"/>
      <c r="F105" s="319" t="s">
        <v>192</v>
      </c>
      <c r="G105" s="319"/>
      <c r="H105" s="319"/>
      <c r="I105" s="319"/>
      <c r="J105" s="319"/>
      <c r="K105" s="319"/>
      <c r="L105" s="319"/>
      <c r="M105" s="319"/>
      <c r="N105" s="319"/>
      <c r="O105" s="319"/>
      <c r="P105" s="320"/>
      <c r="Q105" s="320"/>
      <c r="R105" s="320"/>
      <c r="S105" s="320"/>
      <c r="T105" s="321"/>
      <c r="U105" s="321"/>
      <c r="V105" s="321"/>
      <c r="W105" s="321"/>
      <c r="X105" s="321"/>
      <c r="Y105" s="321"/>
      <c r="Z105" s="321"/>
      <c r="AA105" s="321"/>
      <c r="AB105" s="321"/>
      <c r="AC105" s="321"/>
      <c r="AD105" s="321"/>
      <c r="AE105" s="321"/>
      <c r="AF105" s="321"/>
      <c r="AG105" s="321"/>
      <c r="AH105" s="321"/>
      <c r="AI105" s="321"/>
      <c r="AJ105" s="321"/>
      <c r="AK105" s="321"/>
      <c r="AL105" s="321"/>
      <c r="AM105" s="321"/>
    </row>
    <row r="106" spans="1:84" ht="15" customHeight="1">
      <c r="A106" s="340"/>
      <c r="B106" s="325"/>
      <c r="C106" s="325"/>
      <c r="D106" s="325"/>
      <c r="E106" s="325"/>
      <c r="F106" s="322" t="s">
        <v>173</v>
      </c>
      <c r="G106" s="322"/>
      <c r="H106" s="322"/>
      <c r="I106" s="322"/>
      <c r="J106" s="322"/>
      <c r="K106" s="322"/>
      <c r="L106" s="322"/>
      <c r="M106" s="322"/>
      <c r="N106" s="322"/>
      <c r="O106" s="322"/>
      <c r="P106" s="323"/>
      <c r="Q106" s="323"/>
      <c r="R106" s="323"/>
      <c r="S106" s="323"/>
      <c r="T106" s="324"/>
      <c r="U106" s="324"/>
      <c r="V106" s="324"/>
      <c r="W106" s="324"/>
      <c r="X106" s="324"/>
      <c r="Y106" s="324"/>
      <c r="Z106" s="324"/>
      <c r="AA106" s="324"/>
      <c r="AB106" s="324"/>
      <c r="AC106" s="324"/>
      <c r="AD106" s="324"/>
      <c r="AE106" s="324"/>
      <c r="AF106" s="324"/>
      <c r="AG106" s="324"/>
      <c r="AH106" s="324"/>
      <c r="AI106" s="324"/>
      <c r="AJ106" s="324"/>
      <c r="AK106" s="324"/>
      <c r="AL106" s="324"/>
      <c r="AM106" s="324"/>
    </row>
    <row r="107" spans="1:84" ht="14.25" thickBot="1">
      <c r="A107" s="308" t="s">
        <v>193</v>
      </c>
      <c r="B107" s="309"/>
      <c r="C107" s="309"/>
      <c r="D107" s="309"/>
      <c r="E107" s="309"/>
      <c r="F107" s="309"/>
      <c r="G107" s="309"/>
      <c r="H107" s="309"/>
      <c r="I107" s="309"/>
      <c r="J107" s="309"/>
      <c r="K107" s="309"/>
      <c r="L107" s="309"/>
      <c r="M107" s="309"/>
      <c r="N107" s="309"/>
      <c r="O107" s="310"/>
      <c r="P107" s="311">
        <f>SUM(P91:S106)</f>
        <v>0</v>
      </c>
      <c r="Q107" s="311"/>
      <c r="R107" s="311"/>
      <c r="S107" s="311"/>
      <c r="T107" s="312"/>
      <c r="U107" s="313"/>
      <c r="V107" s="313"/>
      <c r="W107" s="313"/>
      <c r="X107" s="313"/>
      <c r="Y107" s="313"/>
      <c r="Z107" s="313"/>
      <c r="AA107" s="313"/>
      <c r="AB107" s="313"/>
      <c r="AC107" s="313"/>
      <c r="AD107" s="313"/>
      <c r="AE107" s="313"/>
      <c r="AF107" s="313"/>
      <c r="AG107" s="313"/>
      <c r="AH107" s="313"/>
      <c r="AI107" s="313"/>
      <c r="AJ107" s="313"/>
      <c r="AK107" s="313"/>
      <c r="AL107" s="313"/>
      <c r="AM107" s="314"/>
      <c r="CF107" s="89"/>
    </row>
    <row r="108" spans="1:84" ht="14.25" thickTop="1">
      <c r="A108" s="293" t="s">
        <v>194</v>
      </c>
      <c r="B108" s="294"/>
      <c r="C108" s="294"/>
      <c r="D108" s="294"/>
      <c r="E108" s="294"/>
      <c r="F108" s="294"/>
      <c r="G108" s="294"/>
      <c r="H108" s="294"/>
      <c r="I108" s="294"/>
      <c r="J108" s="294"/>
      <c r="K108" s="294"/>
      <c r="L108" s="294"/>
      <c r="M108" s="294"/>
      <c r="N108" s="294"/>
      <c r="O108" s="295"/>
      <c r="P108" s="315">
        <f>P107</f>
        <v>0</v>
      </c>
      <c r="Q108" s="315"/>
      <c r="R108" s="315"/>
      <c r="S108" s="315"/>
      <c r="T108" s="316" t="s">
        <v>195</v>
      </c>
      <c r="U108" s="317"/>
      <c r="V108" s="317"/>
      <c r="W108" s="317"/>
      <c r="X108" s="317"/>
      <c r="Y108" s="317"/>
      <c r="Z108" s="317"/>
      <c r="AA108" s="317"/>
      <c r="AB108" s="317"/>
      <c r="AC108" s="317"/>
      <c r="AD108" s="317"/>
      <c r="AE108" s="317"/>
      <c r="AF108" s="317"/>
      <c r="AG108" s="317"/>
      <c r="AH108" s="317"/>
      <c r="AI108" s="317"/>
      <c r="AJ108" s="317"/>
      <c r="AK108" s="317"/>
      <c r="AL108" s="317"/>
      <c r="AM108" s="318"/>
      <c r="CF108" s="89"/>
    </row>
    <row r="109" spans="1:84">
      <c r="A109" s="293" t="s">
        <v>196</v>
      </c>
      <c r="B109" s="294"/>
      <c r="C109" s="294"/>
      <c r="D109" s="294"/>
      <c r="E109" s="294"/>
      <c r="F109" s="294"/>
      <c r="G109" s="294"/>
      <c r="H109" s="294"/>
      <c r="I109" s="294"/>
      <c r="J109" s="294"/>
      <c r="K109" s="294"/>
      <c r="L109" s="294"/>
      <c r="M109" s="294"/>
      <c r="N109" s="294"/>
      <c r="O109" s="295"/>
      <c r="P109" s="296"/>
      <c r="Q109" s="296"/>
      <c r="R109" s="296"/>
      <c r="S109" s="296"/>
      <c r="T109" s="297"/>
      <c r="U109" s="298"/>
      <c r="V109" s="298"/>
      <c r="W109" s="298"/>
      <c r="X109" s="298"/>
      <c r="Y109" s="298"/>
      <c r="Z109" s="298"/>
      <c r="AA109" s="298"/>
      <c r="AB109" s="298"/>
      <c r="AC109" s="298"/>
      <c r="AD109" s="298"/>
      <c r="AE109" s="298"/>
      <c r="AF109" s="298"/>
      <c r="AG109" s="298"/>
      <c r="AH109" s="298"/>
      <c r="AI109" s="298"/>
      <c r="AJ109" s="298"/>
      <c r="AK109" s="298"/>
      <c r="AL109" s="298"/>
      <c r="AM109" s="299"/>
      <c r="AN109" s="89"/>
      <c r="AV109" s="89"/>
      <c r="CF109" s="89"/>
    </row>
    <row r="110" spans="1:84" ht="6" customHeight="1">
      <c r="A110" s="138"/>
      <c r="B110" s="138"/>
      <c r="C110" s="138"/>
      <c r="D110" s="138"/>
      <c r="E110" s="139"/>
      <c r="F110" s="139"/>
      <c r="G110" s="139"/>
      <c r="H110" s="139"/>
      <c r="I110" s="139"/>
      <c r="J110" s="140"/>
      <c r="K110" s="140"/>
      <c r="L110" s="140"/>
      <c r="M110" s="140"/>
      <c r="N110" s="140"/>
      <c r="O110" s="141"/>
      <c r="P110" s="141"/>
      <c r="Q110" s="141"/>
      <c r="R110" s="141"/>
      <c r="S110" s="141"/>
      <c r="T110" s="141"/>
      <c r="U110" s="141"/>
      <c r="V110" s="141"/>
      <c r="W110" s="141"/>
      <c r="X110" s="141"/>
      <c r="Y110" s="141"/>
      <c r="Z110" s="141"/>
      <c r="AA110" s="141"/>
      <c r="AB110" s="141"/>
      <c r="AC110" s="141"/>
      <c r="AD110" s="141"/>
      <c r="AE110" s="141"/>
      <c r="AF110" s="141"/>
      <c r="AG110" s="141"/>
      <c r="AH110" s="141"/>
      <c r="AI110" s="141"/>
      <c r="AJ110" s="141"/>
      <c r="AK110" s="141"/>
      <c r="AL110" s="141"/>
      <c r="AM110" s="141"/>
      <c r="CF110" s="89"/>
    </row>
    <row r="111" spans="1:84" ht="33.75" customHeight="1">
      <c r="A111" s="138" t="s">
        <v>197</v>
      </c>
      <c r="B111" s="300" t="s">
        <v>198</v>
      </c>
      <c r="C111" s="301"/>
      <c r="D111" s="301"/>
      <c r="E111" s="301"/>
      <c r="F111" s="301"/>
      <c r="G111" s="301"/>
      <c r="H111" s="301"/>
      <c r="I111" s="301"/>
      <c r="J111" s="301"/>
      <c r="K111" s="301"/>
      <c r="L111" s="301"/>
      <c r="M111" s="301"/>
      <c r="N111" s="301"/>
      <c r="O111" s="301"/>
      <c r="P111" s="301"/>
      <c r="Q111" s="301"/>
      <c r="R111" s="301"/>
      <c r="S111" s="301"/>
      <c r="T111" s="301"/>
      <c r="U111" s="302"/>
      <c r="V111" s="303"/>
      <c r="W111" s="304"/>
      <c r="X111" s="305"/>
      <c r="Y111" s="306" t="s">
        <v>214</v>
      </c>
      <c r="Z111" s="307"/>
      <c r="AA111" s="307"/>
      <c r="AB111" s="307"/>
      <c r="AC111" s="307"/>
      <c r="AD111" s="307"/>
      <c r="AE111" s="307"/>
      <c r="AF111" s="307"/>
      <c r="AG111" s="307"/>
      <c r="AH111" s="307"/>
      <c r="AI111" s="307"/>
      <c r="AJ111" s="307"/>
      <c r="AK111" s="307"/>
      <c r="AL111" s="307"/>
      <c r="AM111" s="307"/>
      <c r="AN111" s="89"/>
      <c r="AV111" s="89"/>
      <c r="CF111" s="89"/>
    </row>
    <row r="112" spans="1:84">
      <c r="A112" s="138"/>
      <c r="B112" s="138"/>
      <c r="C112" s="138"/>
      <c r="D112" s="138"/>
      <c r="E112" s="146"/>
      <c r="F112" s="146"/>
      <c r="G112" s="146"/>
      <c r="H112" s="146"/>
      <c r="I112" s="146"/>
      <c r="J112" s="147"/>
      <c r="K112" s="147"/>
      <c r="L112" s="147"/>
      <c r="M112" s="147"/>
      <c r="N112" s="147"/>
      <c r="O112" s="146"/>
      <c r="P112" s="146"/>
      <c r="Q112" s="146"/>
      <c r="R112" s="146"/>
      <c r="S112" s="146"/>
      <c r="T112" s="146"/>
      <c r="U112" s="146"/>
      <c r="V112" s="146"/>
      <c r="W112" s="146"/>
      <c r="X112" s="146"/>
      <c r="Y112" s="146"/>
      <c r="Z112" s="146"/>
      <c r="AA112" s="146"/>
      <c r="AB112" s="146"/>
      <c r="AC112" s="146"/>
      <c r="AD112" s="146"/>
      <c r="AE112" s="146"/>
      <c r="AF112" s="146"/>
      <c r="AG112" s="146"/>
      <c r="AH112" s="146"/>
      <c r="AI112" s="146"/>
      <c r="AJ112" s="146"/>
      <c r="AK112" s="146"/>
      <c r="AL112" s="146"/>
      <c r="AM112" s="146"/>
    </row>
    <row r="113" spans="1:39" ht="50.25" customHeight="1">
      <c r="A113" s="292" t="s">
        <v>310</v>
      </c>
      <c r="B113" s="292"/>
      <c r="C113" s="292"/>
      <c r="D113" s="292"/>
      <c r="E113" s="292"/>
      <c r="F113" s="292"/>
      <c r="G113" s="292"/>
      <c r="H113" s="292"/>
      <c r="I113" s="292"/>
      <c r="J113" s="292"/>
      <c r="K113" s="292"/>
      <c r="L113" s="292"/>
      <c r="M113" s="292"/>
      <c r="N113" s="292"/>
      <c r="O113" s="292"/>
      <c r="P113" s="292"/>
      <c r="Q113" s="292"/>
      <c r="R113" s="292"/>
      <c r="S113" s="292"/>
      <c r="T113" s="292"/>
      <c r="U113" s="292"/>
      <c r="V113" s="292"/>
      <c r="W113" s="292"/>
      <c r="X113" s="292"/>
      <c r="Y113" s="292"/>
      <c r="Z113" s="292"/>
      <c r="AA113" s="292"/>
      <c r="AB113" s="292"/>
      <c r="AC113" s="292"/>
      <c r="AD113" s="292"/>
      <c r="AE113" s="292"/>
      <c r="AF113" s="292"/>
      <c r="AG113" s="292"/>
      <c r="AH113" s="292"/>
      <c r="AI113" s="292"/>
      <c r="AJ113" s="292"/>
      <c r="AK113" s="292"/>
      <c r="AL113" s="292"/>
      <c r="AM113" s="292"/>
    </row>
  </sheetData>
  <mergeCells count="338">
    <mergeCell ref="A3:AM3"/>
    <mergeCell ref="A5:AM5"/>
    <mergeCell ref="A7:G7"/>
    <mergeCell ref="H7:N7"/>
    <mergeCell ref="O7:S7"/>
    <mergeCell ref="T7:AM7"/>
    <mergeCell ref="A8:C9"/>
    <mergeCell ref="D8:G8"/>
    <mergeCell ref="T8:V9"/>
    <mergeCell ref="W8:AF8"/>
    <mergeCell ref="AG8:AM8"/>
    <mergeCell ref="D9:G9"/>
    <mergeCell ref="H9:S9"/>
    <mergeCell ref="W9:AF9"/>
    <mergeCell ref="AG9:AM9"/>
    <mergeCell ref="AL10:AM10"/>
    <mergeCell ref="AP10:AU10"/>
    <mergeCell ref="A11:H12"/>
    <mergeCell ref="A14:AM14"/>
    <mergeCell ref="AC16:AC18"/>
    <mergeCell ref="AD16:AH16"/>
    <mergeCell ref="AI16:AK16"/>
    <mergeCell ref="AL16:AM16"/>
    <mergeCell ref="AD17:AH17"/>
    <mergeCell ref="AI17:AK17"/>
    <mergeCell ref="L10:Y10"/>
    <mergeCell ref="Z10:AB10"/>
    <mergeCell ref="AC10:AD10"/>
    <mergeCell ref="AE10:AF10"/>
    <mergeCell ref="AG10:AI10"/>
    <mergeCell ref="AJ10:AK10"/>
    <mergeCell ref="A20:AD20"/>
    <mergeCell ref="AE20:AG20"/>
    <mergeCell ref="AH20:AI20"/>
    <mergeCell ref="X24:AB24"/>
    <mergeCell ref="AC24:AC26"/>
    <mergeCell ref="AD24:AH24"/>
    <mergeCell ref="AI24:AK24"/>
    <mergeCell ref="AL17:AM17"/>
    <mergeCell ref="AD18:AH18"/>
    <mergeCell ref="AI18:AK18"/>
    <mergeCell ref="AL18:AM18"/>
    <mergeCell ref="H19:L19"/>
    <mergeCell ref="M19:O19"/>
    <mergeCell ref="Q19:U19"/>
    <mergeCell ref="V19:X19"/>
    <mergeCell ref="AE19:AG19"/>
    <mergeCell ref="AH19:AI19"/>
    <mergeCell ref="AL24:AM24"/>
    <mergeCell ref="X25:Z26"/>
    <mergeCell ref="AA25:AB26"/>
    <mergeCell ref="AD25:AH25"/>
    <mergeCell ref="AI25:AK25"/>
    <mergeCell ref="AL25:AM25"/>
    <mergeCell ref="AD26:AH26"/>
    <mergeCell ref="AI26:AK26"/>
    <mergeCell ref="AL26:AM26"/>
    <mergeCell ref="A27:O27"/>
    <mergeCell ref="P27:S27"/>
    <mergeCell ref="T27:AM27"/>
    <mergeCell ref="A28:A56"/>
    <mergeCell ref="B28:E30"/>
    <mergeCell ref="F28:O28"/>
    <mergeCell ref="P28:S28"/>
    <mergeCell ref="T28:AM28"/>
    <mergeCell ref="F29:O29"/>
    <mergeCell ref="P29:S29"/>
    <mergeCell ref="T29:AM29"/>
    <mergeCell ref="F30:O30"/>
    <mergeCell ref="P30:S30"/>
    <mergeCell ref="T30:AM30"/>
    <mergeCell ref="B31:E33"/>
    <mergeCell ref="F31:O31"/>
    <mergeCell ref="P31:S31"/>
    <mergeCell ref="T31:AM31"/>
    <mergeCell ref="F32:O32"/>
    <mergeCell ref="P32:S32"/>
    <mergeCell ref="T32:AM32"/>
    <mergeCell ref="F33:O33"/>
    <mergeCell ref="P33:S33"/>
    <mergeCell ref="T33:AM33"/>
    <mergeCell ref="B34:E36"/>
    <mergeCell ref="F34:O34"/>
    <mergeCell ref="P34:S34"/>
    <mergeCell ref="T34:AM34"/>
    <mergeCell ref="F35:O35"/>
    <mergeCell ref="P35:S35"/>
    <mergeCell ref="T38:AM38"/>
    <mergeCell ref="T35:AM35"/>
    <mergeCell ref="F36:O36"/>
    <mergeCell ref="P36:S36"/>
    <mergeCell ref="T36:AM36"/>
    <mergeCell ref="F37:O37"/>
    <mergeCell ref="P37:S37"/>
    <mergeCell ref="T37:AM37"/>
    <mergeCell ref="F38:O38"/>
    <mergeCell ref="P38:S38"/>
    <mergeCell ref="F41:O41"/>
    <mergeCell ref="P41:S41"/>
    <mergeCell ref="T41:AM41"/>
    <mergeCell ref="B42:E44"/>
    <mergeCell ref="F42:O42"/>
    <mergeCell ref="P42:S42"/>
    <mergeCell ref="T42:AM42"/>
    <mergeCell ref="F43:O43"/>
    <mergeCell ref="P43:S43"/>
    <mergeCell ref="T43:AM43"/>
    <mergeCell ref="B37:E41"/>
    <mergeCell ref="F44:O44"/>
    <mergeCell ref="P44:S44"/>
    <mergeCell ref="T44:AM44"/>
    <mergeCell ref="F39:O39"/>
    <mergeCell ref="P39:S39"/>
    <mergeCell ref="T39:AM39"/>
    <mergeCell ref="F40:O40"/>
    <mergeCell ref="P40:S40"/>
    <mergeCell ref="T40:AM40"/>
    <mergeCell ref="B45:E47"/>
    <mergeCell ref="F45:O45"/>
    <mergeCell ref="P45:S45"/>
    <mergeCell ref="T45:AM45"/>
    <mergeCell ref="F46:O46"/>
    <mergeCell ref="P46:S46"/>
    <mergeCell ref="T46:AM46"/>
    <mergeCell ref="F47:O47"/>
    <mergeCell ref="P47:S47"/>
    <mergeCell ref="T47:AM47"/>
    <mergeCell ref="B48:E53"/>
    <mergeCell ref="F48:O48"/>
    <mergeCell ref="P48:S48"/>
    <mergeCell ref="T48:AM48"/>
    <mergeCell ref="F49:O49"/>
    <mergeCell ref="P49:S49"/>
    <mergeCell ref="T49:AM49"/>
    <mergeCell ref="F52:O52"/>
    <mergeCell ref="P52:S52"/>
    <mergeCell ref="T52:AM52"/>
    <mergeCell ref="F53:O53"/>
    <mergeCell ref="P53:S53"/>
    <mergeCell ref="T53:AM53"/>
    <mergeCell ref="F50:O50"/>
    <mergeCell ref="P50:S50"/>
    <mergeCell ref="T50:AM50"/>
    <mergeCell ref="F51:O51"/>
    <mergeCell ref="P51:S51"/>
    <mergeCell ref="T51:AM51"/>
    <mergeCell ref="B54:E56"/>
    <mergeCell ref="F54:O54"/>
    <mergeCell ref="P54:S54"/>
    <mergeCell ref="T54:AM54"/>
    <mergeCell ref="F55:O55"/>
    <mergeCell ref="P55:S55"/>
    <mergeCell ref="T55:AM55"/>
    <mergeCell ref="F56:O56"/>
    <mergeCell ref="P56:S56"/>
    <mergeCell ref="T56:AM56"/>
    <mergeCell ref="A59:O59"/>
    <mergeCell ref="P59:S59"/>
    <mergeCell ref="T59:AM59"/>
    <mergeCell ref="B61:U61"/>
    <mergeCell ref="V61:X61"/>
    <mergeCell ref="Y61:AM61"/>
    <mergeCell ref="A57:O57"/>
    <mergeCell ref="P57:S57"/>
    <mergeCell ref="T57:AM57"/>
    <mergeCell ref="A58:O58"/>
    <mergeCell ref="P58:S58"/>
    <mergeCell ref="T58:AM58"/>
    <mergeCell ref="AD65:AH65"/>
    <mergeCell ref="AI65:AK65"/>
    <mergeCell ref="AL65:AM65"/>
    <mergeCell ref="A66:G66"/>
    <mergeCell ref="H66:L66"/>
    <mergeCell ref="M66:AM66"/>
    <mergeCell ref="X63:AB63"/>
    <mergeCell ref="AC63:AC65"/>
    <mergeCell ref="AD63:AH63"/>
    <mergeCell ref="AI63:AK63"/>
    <mergeCell ref="AL63:AM63"/>
    <mergeCell ref="X64:Z65"/>
    <mergeCell ref="AA64:AB65"/>
    <mergeCell ref="AD64:AH64"/>
    <mergeCell ref="AI64:AK64"/>
    <mergeCell ref="AL64:AM64"/>
    <mergeCell ref="M72:AM72"/>
    <mergeCell ref="B73:G73"/>
    <mergeCell ref="H73:L73"/>
    <mergeCell ref="M73:AM73"/>
    <mergeCell ref="B70:G70"/>
    <mergeCell ref="H70:L70"/>
    <mergeCell ref="M70:AM70"/>
    <mergeCell ref="B71:G71"/>
    <mergeCell ref="H71:L71"/>
    <mergeCell ref="M71:AM71"/>
    <mergeCell ref="A76:G76"/>
    <mergeCell ref="H76:L76"/>
    <mergeCell ref="M76:AM76"/>
    <mergeCell ref="A77:G77"/>
    <mergeCell ref="H77:L77"/>
    <mergeCell ref="M77:AM77"/>
    <mergeCell ref="B74:G74"/>
    <mergeCell ref="H74:L74"/>
    <mergeCell ref="M74:AM74"/>
    <mergeCell ref="A75:G75"/>
    <mergeCell ref="H75:L75"/>
    <mergeCell ref="M75:AM75"/>
    <mergeCell ref="A67:A74"/>
    <mergeCell ref="B67:G67"/>
    <mergeCell ref="H67:L67"/>
    <mergeCell ref="M67:AM67"/>
    <mergeCell ref="B68:G68"/>
    <mergeCell ref="H68:L68"/>
    <mergeCell ref="M68:AM68"/>
    <mergeCell ref="B69:G69"/>
    <mergeCell ref="H69:L69"/>
    <mergeCell ref="M69:AM69"/>
    <mergeCell ref="B72:G72"/>
    <mergeCell ref="H72:L72"/>
    <mergeCell ref="A82:W82"/>
    <mergeCell ref="X82:Z82"/>
    <mergeCell ref="AA82:AB82"/>
    <mergeCell ref="AC82:AH82"/>
    <mergeCell ref="AI82:AK82"/>
    <mergeCell ref="AL82:AM82"/>
    <mergeCell ref="AC79:AC81"/>
    <mergeCell ref="AD79:AH79"/>
    <mergeCell ref="AI79:AK79"/>
    <mergeCell ref="AL79:AM79"/>
    <mergeCell ref="AD80:AH80"/>
    <mergeCell ref="AI80:AK80"/>
    <mergeCell ref="AL80:AM80"/>
    <mergeCell ref="AD81:AH81"/>
    <mergeCell ref="AI81:AK81"/>
    <mergeCell ref="AL81:AM81"/>
    <mergeCell ref="A84:W84"/>
    <mergeCell ref="X84:Z84"/>
    <mergeCell ref="AA84:AB84"/>
    <mergeCell ref="AC84:AH84"/>
    <mergeCell ref="AI84:AK84"/>
    <mergeCell ref="AL84:AM84"/>
    <mergeCell ref="A83:W83"/>
    <mergeCell ref="X83:Z83"/>
    <mergeCell ref="AA83:AB83"/>
    <mergeCell ref="AC83:AH83"/>
    <mergeCell ref="AI83:AK83"/>
    <mergeCell ref="AL83:AM83"/>
    <mergeCell ref="AD88:AH88"/>
    <mergeCell ref="AI88:AK88"/>
    <mergeCell ref="AL88:AM88"/>
    <mergeCell ref="AD89:AH89"/>
    <mergeCell ref="AI89:AK89"/>
    <mergeCell ref="AL89:AM89"/>
    <mergeCell ref="A85:AH85"/>
    <mergeCell ref="AI85:AK85"/>
    <mergeCell ref="AL85:AM85"/>
    <mergeCell ref="X87:AB87"/>
    <mergeCell ref="AC87:AC89"/>
    <mergeCell ref="AD87:AH87"/>
    <mergeCell ref="AI87:AK87"/>
    <mergeCell ref="AL87:AM87"/>
    <mergeCell ref="X88:Z89"/>
    <mergeCell ref="AA88:AB89"/>
    <mergeCell ref="P92:S92"/>
    <mergeCell ref="T92:AM92"/>
    <mergeCell ref="B93:E93"/>
    <mergeCell ref="F93:O93"/>
    <mergeCell ref="P93:S93"/>
    <mergeCell ref="T93:AM93"/>
    <mergeCell ref="A90:O90"/>
    <mergeCell ref="P90:S90"/>
    <mergeCell ref="T90:AM90"/>
    <mergeCell ref="A91:A106"/>
    <mergeCell ref="B91:E91"/>
    <mergeCell ref="F91:O91"/>
    <mergeCell ref="P91:S91"/>
    <mergeCell ref="T91:AM91"/>
    <mergeCell ref="B92:E92"/>
    <mergeCell ref="F92:O92"/>
    <mergeCell ref="B97:E97"/>
    <mergeCell ref="F97:O97"/>
    <mergeCell ref="P97:S97"/>
    <mergeCell ref="T97:AM97"/>
    <mergeCell ref="B98:E98"/>
    <mergeCell ref="F98:O98"/>
    <mergeCell ref="P98:S98"/>
    <mergeCell ref="T98:AM98"/>
    <mergeCell ref="B94:E96"/>
    <mergeCell ref="F94:O94"/>
    <mergeCell ref="P94:S94"/>
    <mergeCell ref="T94:AM94"/>
    <mergeCell ref="F95:O95"/>
    <mergeCell ref="P95:S95"/>
    <mergeCell ref="T95:AM95"/>
    <mergeCell ref="F96:O96"/>
    <mergeCell ref="P96:S96"/>
    <mergeCell ref="T96:AM96"/>
    <mergeCell ref="P102:S102"/>
    <mergeCell ref="T102:AM102"/>
    <mergeCell ref="F103:O103"/>
    <mergeCell ref="P103:S103"/>
    <mergeCell ref="T103:AM103"/>
    <mergeCell ref="F104:O104"/>
    <mergeCell ref="P104:S104"/>
    <mergeCell ref="T104:AM104"/>
    <mergeCell ref="B99:E101"/>
    <mergeCell ref="F99:O99"/>
    <mergeCell ref="P99:S99"/>
    <mergeCell ref="T99:AM99"/>
    <mergeCell ref="F100:O100"/>
    <mergeCell ref="P100:S100"/>
    <mergeCell ref="T100:AM100"/>
    <mergeCell ref="F101:O101"/>
    <mergeCell ref="P101:S101"/>
    <mergeCell ref="T101:AM101"/>
    <mergeCell ref="B22:U22"/>
    <mergeCell ref="V22:X22"/>
    <mergeCell ref="Y22:AM22"/>
    <mergeCell ref="A113:AM113"/>
    <mergeCell ref="A109:O109"/>
    <mergeCell ref="P109:S109"/>
    <mergeCell ref="T109:AM109"/>
    <mergeCell ref="B111:U111"/>
    <mergeCell ref="V111:X111"/>
    <mergeCell ref="Y111:AM111"/>
    <mergeCell ref="A107:O107"/>
    <mergeCell ref="P107:S107"/>
    <mergeCell ref="T107:AM107"/>
    <mergeCell ref="A108:O108"/>
    <mergeCell ref="P108:S108"/>
    <mergeCell ref="T108:AM108"/>
    <mergeCell ref="F105:O105"/>
    <mergeCell ref="P105:S105"/>
    <mergeCell ref="T105:AM105"/>
    <mergeCell ref="F106:O106"/>
    <mergeCell ref="P106:S106"/>
    <mergeCell ref="T106:AM106"/>
    <mergeCell ref="B102:E106"/>
    <mergeCell ref="F102:O102"/>
  </mergeCells>
  <phoneticPr fontId="5"/>
  <dataValidations count="2">
    <dataValidation imeMode="halfAlpha" allowBlank="1" showInputMessage="1" showErrorMessage="1" sqref="S24:V26 J24:N26 J63:N65 S63:V65"/>
    <dataValidation type="list" allowBlank="1" showInputMessage="1" showErrorMessage="1" sqref="V61 V111 V22">
      <formula1>"○"</formula1>
    </dataValidation>
  </dataValidations>
  <printOptions horizontalCentered="1"/>
  <pageMargins left="0.55118110236220474" right="0.55118110236220474" top="0.43307086614173229" bottom="0.43307086614173229" header="0.51181102362204722" footer="0.35433070866141736"/>
  <pageSetup paperSize="9" scale="95" fitToHeight="0" orientation="portrait" r:id="rId1"/>
  <headerFooter alignWithMargins="0"/>
  <rowBreaks count="1" manualBreakCount="1">
    <brk id="62"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39937" r:id="rId4" name="Check Box 1">
              <controlPr defaultSize="0" autoFill="0" autoLine="0" autoPict="0">
                <anchor moveWithCells="1">
                  <from>
                    <xdr:col>7</xdr:col>
                    <xdr:colOff>190500</xdr:colOff>
                    <xdr:row>10</xdr:row>
                    <xdr:rowOff>0</xdr:rowOff>
                  </from>
                  <to>
                    <xdr:col>9</xdr:col>
                    <xdr:colOff>38100</xdr:colOff>
                    <xdr:row>11</xdr:row>
                    <xdr:rowOff>28575</xdr:rowOff>
                  </to>
                </anchor>
              </controlPr>
            </control>
          </mc:Choice>
        </mc:AlternateContent>
        <mc:AlternateContent xmlns:mc="http://schemas.openxmlformats.org/markup-compatibility/2006">
          <mc:Choice Requires="x14">
            <control shapeId="39938" r:id="rId5" name="Check Box 2">
              <controlPr defaultSize="0" autoFill="0" autoLine="0" autoPict="0">
                <anchor moveWithCells="1">
                  <from>
                    <xdr:col>23</xdr:col>
                    <xdr:colOff>152400</xdr:colOff>
                    <xdr:row>10</xdr:row>
                    <xdr:rowOff>0</xdr:rowOff>
                  </from>
                  <to>
                    <xdr:col>25</xdr:col>
                    <xdr:colOff>47625</xdr:colOff>
                    <xdr:row>11</xdr:row>
                    <xdr:rowOff>28575</xdr:rowOff>
                  </to>
                </anchor>
              </controlPr>
            </control>
          </mc:Choice>
        </mc:AlternateContent>
        <mc:AlternateContent xmlns:mc="http://schemas.openxmlformats.org/markup-compatibility/2006">
          <mc:Choice Requires="x14">
            <control shapeId="39939" r:id="rId6" name="Check Box 3">
              <controlPr defaultSize="0" autoFill="0" autoLine="0" autoPict="0">
                <anchor moveWithCells="1">
                  <from>
                    <xdr:col>7</xdr:col>
                    <xdr:colOff>190500</xdr:colOff>
                    <xdr:row>10</xdr:row>
                    <xdr:rowOff>228600</xdr:rowOff>
                  </from>
                  <to>
                    <xdr:col>9</xdr:col>
                    <xdr:colOff>38100</xdr:colOff>
                    <xdr:row>12</xdr:row>
                    <xdr:rowOff>28575</xdr:rowOff>
                  </to>
                </anchor>
              </controlPr>
            </control>
          </mc:Choice>
        </mc:AlternateContent>
        <mc:AlternateContent xmlns:mc="http://schemas.openxmlformats.org/markup-compatibility/2006">
          <mc:Choice Requires="x14">
            <control shapeId="39940" r:id="rId7" name="Check Box 4">
              <controlPr defaultSize="0" autoFill="0" autoLine="0" autoPict="0">
                <anchor moveWithCells="1">
                  <from>
                    <xdr:col>23</xdr:col>
                    <xdr:colOff>152400</xdr:colOff>
                    <xdr:row>10</xdr:row>
                    <xdr:rowOff>228600</xdr:rowOff>
                  </from>
                  <to>
                    <xdr:col>25</xdr:col>
                    <xdr:colOff>47625</xdr:colOff>
                    <xdr:row>12</xdr:row>
                    <xdr:rowOff>19050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14:formula1>
            <xm:f>計算用!$A$61:$A$107</xm:f>
          </x14:formula1>
          <xm:sqref>D9:G9</xm:sqref>
        </x14:dataValidation>
        <x14:dataValidation type="list" allowBlank="1" showInputMessage="1" showErrorMessage="1">
          <x14:formula1>
            <xm:f>計算用!$A$110:$A$150</xm:f>
          </x14:formula1>
          <xm:sqref>L10:Y10</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W86"/>
  <sheetViews>
    <sheetView view="pageBreakPreview" zoomScaleNormal="100" zoomScaleSheetLayoutView="100" workbookViewId="0">
      <selection activeCell="B6" sqref="B6"/>
    </sheetView>
  </sheetViews>
  <sheetFormatPr defaultRowHeight="12"/>
  <cols>
    <col min="1" max="1" width="3.125" style="60" customWidth="1"/>
    <col min="2" max="3" width="12.5" style="60" customWidth="1"/>
    <col min="4" max="4" width="13.75" style="60" bestFit="1" customWidth="1"/>
    <col min="5" max="5" width="22.625" style="60" hidden="1" customWidth="1"/>
    <col min="6" max="6" width="8.125" style="60" hidden="1" customWidth="1"/>
    <col min="7" max="7" width="21.625" style="60" customWidth="1"/>
    <col min="8" max="8" width="10.5" style="60" bestFit="1" customWidth="1"/>
    <col min="9" max="9" width="10.5" style="60" customWidth="1"/>
    <col min="10" max="10" width="16.75" style="60" bestFit="1" customWidth="1"/>
    <col min="11" max="11" width="17" style="73" customWidth="1"/>
    <col min="12" max="12" width="33" style="73" customWidth="1"/>
    <col min="13" max="13" width="11.375" style="60" hidden="1" customWidth="1"/>
    <col min="14" max="14" width="11.375" style="60" customWidth="1"/>
    <col min="15" max="15" width="6" style="60" customWidth="1"/>
    <col min="16" max="19" width="7.625" style="60" customWidth="1"/>
    <col min="20" max="20" width="12.75" style="60" bestFit="1" customWidth="1"/>
    <col min="21" max="21" width="7.5" style="60" bestFit="1" customWidth="1"/>
    <col min="22" max="22" width="9.375" style="72" customWidth="1"/>
    <col min="23" max="23" width="2.5" style="60" customWidth="1"/>
    <col min="24" max="16384" width="9" style="60"/>
  </cols>
  <sheetData>
    <row r="1" spans="1:23" s="6" customFormat="1" ht="13.5">
      <c r="A1" s="4" t="s">
        <v>317</v>
      </c>
      <c r="K1" s="73"/>
      <c r="L1" s="73"/>
      <c r="V1" s="1"/>
    </row>
    <row r="2" spans="1:23" s="6" customFormat="1">
      <c r="K2" s="73"/>
      <c r="L2" s="73"/>
      <c r="V2" s="1"/>
    </row>
    <row r="3" spans="1:23" s="6" customFormat="1">
      <c r="A3" s="6" t="s">
        <v>159</v>
      </c>
      <c r="K3" s="73"/>
      <c r="L3" s="73"/>
      <c r="O3" s="9"/>
      <c r="P3" s="9"/>
      <c r="Q3" s="9"/>
      <c r="R3" s="9"/>
      <c r="T3" s="9"/>
      <c r="U3" s="9"/>
      <c r="V3" s="1"/>
    </row>
    <row r="4" spans="1:23" s="6" customFormat="1" ht="18" customHeight="1">
      <c r="A4" s="273"/>
      <c r="B4" s="540" t="s">
        <v>17</v>
      </c>
      <c r="C4" s="540" t="s">
        <v>19</v>
      </c>
      <c r="D4" s="540" t="s">
        <v>18</v>
      </c>
      <c r="E4" s="13"/>
      <c r="F4" s="13"/>
      <c r="G4" s="534" t="s">
        <v>24</v>
      </c>
      <c r="H4" s="536" t="s">
        <v>23</v>
      </c>
      <c r="I4" s="537"/>
      <c r="J4" s="538"/>
      <c r="K4" s="536" t="s">
        <v>27</v>
      </c>
      <c r="L4" s="537"/>
      <c r="M4" s="537"/>
      <c r="N4" s="538"/>
      <c r="O4" s="539" t="s">
        <v>30</v>
      </c>
      <c r="P4" s="531" t="s">
        <v>144</v>
      </c>
      <c r="Q4" s="533"/>
      <c r="R4" s="533"/>
      <c r="S4" s="532"/>
      <c r="T4" s="531" t="s">
        <v>141</v>
      </c>
      <c r="U4" s="532"/>
      <c r="V4" s="30"/>
    </row>
    <row r="5" spans="1:23" s="6" customFormat="1" ht="73.5" customHeight="1">
      <c r="A5" s="273"/>
      <c r="B5" s="540"/>
      <c r="C5" s="540"/>
      <c r="D5" s="540"/>
      <c r="E5" s="14" t="s">
        <v>38</v>
      </c>
      <c r="F5" s="14" t="s">
        <v>38</v>
      </c>
      <c r="G5" s="535"/>
      <c r="H5" s="12" t="s">
        <v>20</v>
      </c>
      <c r="I5" s="53" t="s">
        <v>161</v>
      </c>
      <c r="J5" s="12" t="s">
        <v>4</v>
      </c>
      <c r="K5" s="74" t="s">
        <v>25</v>
      </c>
      <c r="L5" s="74" t="s">
        <v>26</v>
      </c>
      <c r="M5" s="12" t="s">
        <v>31</v>
      </c>
      <c r="N5" s="38" t="s">
        <v>150</v>
      </c>
      <c r="O5" s="540"/>
      <c r="P5" s="37" t="s">
        <v>145</v>
      </c>
      <c r="Q5" s="37" t="s">
        <v>151</v>
      </c>
      <c r="R5" s="37" t="s">
        <v>146</v>
      </c>
      <c r="S5" s="37" t="s">
        <v>143</v>
      </c>
      <c r="T5" s="37" t="s">
        <v>142</v>
      </c>
      <c r="U5" s="196" t="s">
        <v>325</v>
      </c>
      <c r="V5" s="31"/>
      <c r="W5" s="1"/>
    </row>
    <row r="6" spans="1:23">
      <c r="A6" s="63">
        <v>1</v>
      </c>
      <c r="B6" s="64"/>
      <c r="C6" s="64"/>
      <c r="D6" s="48"/>
      <c r="E6" s="79" t="str">
        <f>B6&amp;C6&amp;D6</f>
        <v/>
      </c>
      <c r="F6" s="79" t="str">
        <f>IF(E6="","",COUNTIF($E$6:$E$85,E6))</f>
        <v/>
      </c>
      <c r="G6" s="48"/>
      <c r="H6" s="65"/>
      <c r="I6" s="66"/>
      <c r="J6" s="49"/>
      <c r="K6" s="75"/>
      <c r="L6" s="75"/>
      <c r="M6" s="81" t="str">
        <f>K6&amp;L6</f>
        <v/>
      </c>
      <c r="N6" s="50"/>
      <c r="O6" s="51" t="str">
        <f>IFERROR(VLOOKUP(M6,計算用!$A$48:$B$55,2,FALSE),"")</f>
        <v/>
      </c>
      <c r="P6" s="68"/>
      <c r="Q6" s="68"/>
      <c r="R6" s="68"/>
      <c r="S6" s="80" t="str">
        <f>IF(F6&gt;=2,"","可")</f>
        <v/>
      </c>
      <c r="T6" s="69"/>
      <c r="U6" s="70"/>
      <c r="V6" s="71"/>
      <c r="W6" s="72"/>
    </row>
    <row r="7" spans="1:23">
      <c r="A7" s="63">
        <f>A6+1</f>
        <v>2</v>
      </c>
      <c r="B7" s="64"/>
      <c r="C7" s="64"/>
      <c r="D7" s="48"/>
      <c r="E7" s="79" t="str">
        <f t="shared" ref="E7:E12" si="0">B7&amp;C7&amp;D7</f>
        <v/>
      </c>
      <c r="F7" s="79" t="str">
        <f t="shared" ref="F7:F12" si="1">IF(E7="","",COUNTIF($E$6:$E$85,E7))</f>
        <v/>
      </c>
      <c r="G7" s="48"/>
      <c r="H7" s="65"/>
      <c r="I7" s="66"/>
      <c r="J7" s="49"/>
      <c r="K7" s="75"/>
      <c r="L7" s="75"/>
      <c r="M7" s="81" t="str">
        <f>K7&amp;L7</f>
        <v/>
      </c>
      <c r="N7" s="50"/>
      <c r="O7" s="67" t="str">
        <f>IFERROR(VLOOKUP(M7,計算用!$A$48:$B$55,2,FALSE),"")</f>
        <v/>
      </c>
      <c r="P7" s="68"/>
      <c r="Q7" s="68"/>
      <c r="R7" s="68"/>
      <c r="S7" s="80" t="str">
        <f>IF(F7&gt;=2,"","可")</f>
        <v/>
      </c>
      <c r="T7" s="69"/>
      <c r="U7" s="70"/>
      <c r="V7" s="71"/>
    </row>
    <row r="8" spans="1:23">
      <c r="A8" s="63">
        <f t="shared" ref="A8:A14" si="2">A7+1</f>
        <v>3</v>
      </c>
      <c r="B8" s="64"/>
      <c r="C8" s="64"/>
      <c r="D8" s="48"/>
      <c r="E8" s="79" t="str">
        <f t="shared" si="0"/>
        <v/>
      </c>
      <c r="F8" s="79" t="str">
        <f t="shared" si="1"/>
        <v/>
      </c>
      <c r="G8" s="48"/>
      <c r="H8" s="65"/>
      <c r="I8" s="66"/>
      <c r="J8" s="49"/>
      <c r="K8" s="75"/>
      <c r="L8" s="75"/>
      <c r="M8" s="81" t="str">
        <f t="shared" ref="M8:M71" si="3">K8&amp;L8</f>
        <v/>
      </c>
      <c r="N8" s="50"/>
      <c r="O8" s="67" t="str">
        <f>IFERROR(VLOOKUP(M8,計算用!$A$48:$B$55,2,FALSE),"")</f>
        <v/>
      </c>
      <c r="P8" s="68"/>
      <c r="Q8" s="68"/>
      <c r="R8" s="68"/>
      <c r="S8" s="80" t="str">
        <f>IF(F8&gt;=2,"","可")</f>
        <v/>
      </c>
      <c r="T8" s="69"/>
      <c r="U8" s="70"/>
      <c r="V8" s="71"/>
      <c r="W8" s="72"/>
    </row>
    <row r="9" spans="1:23">
      <c r="A9" s="63">
        <f t="shared" si="2"/>
        <v>4</v>
      </c>
      <c r="B9" s="64"/>
      <c r="C9" s="64"/>
      <c r="D9" s="48"/>
      <c r="E9" s="79" t="str">
        <f t="shared" si="0"/>
        <v/>
      </c>
      <c r="F9" s="79" t="str">
        <f t="shared" si="1"/>
        <v/>
      </c>
      <c r="G9" s="48"/>
      <c r="H9" s="65"/>
      <c r="I9" s="66"/>
      <c r="J9" s="49"/>
      <c r="K9" s="75"/>
      <c r="L9" s="75"/>
      <c r="M9" s="81" t="str">
        <f t="shared" si="3"/>
        <v/>
      </c>
      <c r="N9" s="50"/>
      <c r="O9" s="67" t="str">
        <f>IFERROR(VLOOKUP(M9,計算用!$A$48:$B$55,2,FALSE),"")</f>
        <v/>
      </c>
      <c r="P9" s="68"/>
      <c r="Q9" s="68"/>
      <c r="R9" s="68"/>
      <c r="S9" s="80" t="str">
        <f t="shared" ref="S9:S70" si="4">IF(F9&gt;=2,"","可")</f>
        <v/>
      </c>
      <c r="T9" s="69"/>
      <c r="U9" s="70"/>
      <c r="V9" s="71"/>
    </row>
    <row r="10" spans="1:23">
      <c r="A10" s="63">
        <f t="shared" si="2"/>
        <v>5</v>
      </c>
      <c r="B10" s="64"/>
      <c r="C10" s="64"/>
      <c r="D10" s="48"/>
      <c r="E10" s="79" t="str">
        <f t="shared" si="0"/>
        <v/>
      </c>
      <c r="F10" s="79" t="str">
        <f t="shared" si="1"/>
        <v/>
      </c>
      <c r="G10" s="48"/>
      <c r="H10" s="65"/>
      <c r="I10" s="66"/>
      <c r="J10" s="49"/>
      <c r="K10" s="75"/>
      <c r="L10" s="75"/>
      <c r="M10" s="81" t="str">
        <f t="shared" si="3"/>
        <v/>
      </c>
      <c r="N10" s="50"/>
      <c r="O10" s="67" t="str">
        <f>IFERROR(VLOOKUP(M10,計算用!$A$48:$B$55,2,FALSE),"")</f>
        <v/>
      </c>
      <c r="P10" s="68"/>
      <c r="Q10" s="68"/>
      <c r="R10" s="68"/>
      <c r="S10" s="80" t="str">
        <f t="shared" si="4"/>
        <v/>
      </c>
      <c r="T10" s="69"/>
      <c r="U10" s="70"/>
      <c r="V10" s="71"/>
    </row>
    <row r="11" spans="1:23">
      <c r="A11" s="63">
        <f t="shared" si="2"/>
        <v>6</v>
      </c>
      <c r="B11" s="64"/>
      <c r="C11" s="64"/>
      <c r="D11" s="48"/>
      <c r="E11" s="79" t="str">
        <f t="shared" si="0"/>
        <v/>
      </c>
      <c r="F11" s="79" t="str">
        <f t="shared" si="1"/>
        <v/>
      </c>
      <c r="G11" s="48"/>
      <c r="H11" s="65"/>
      <c r="I11" s="66"/>
      <c r="J11" s="49"/>
      <c r="K11" s="75"/>
      <c r="L11" s="75"/>
      <c r="M11" s="81" t="str">
        <f t="shared" si="3"/>
        <v/>
      </c>
      <c r="N11" s="50"/>
      <c r="O11" s="67" t="str">
        <f>IFERROR(VLOOKUP(M11,計算用!$A$48:$B$55,2,FALSE),"")</f>
        <v/>
      </c>
      <c r="P11" s="68"/>
      <c r="Q11" s="68"/>
      <c r="R11" s="68"/>
      <c r="S11" s="80" t="str">
        <f t="shared" si="4"/>
        <v/>
      </c>
      <c r="T11" s="69"/>
      <c r="U11" s="70"/>
      <c r="V11" s="71"/>
    </row>
    <row r="12" spans="1:23">
      <c r="A12" s="63">
        <f t="shared" si="2"/>
        <v>7</v>
      </c>
      <c r="B12" s="64"/>
      <c r="C12" s="64"/>
      <c r="D12" s="48"/>
      <c r="E12" s="79" t="str">
        <f t="shared" si="0"/>
        <v/>
      </c>
      <c r="F12" s="79" t="str">
        <f t="shared" si="1"/>
        <v/>
      </c>
      <c r="G12" s="48"/>
      <c r="H12" s="65"/>
      <c r="I12" s="66"/>
      <c r="J12" s="49"/>
      <c r="K12" s="75"/>
      <c r="L12" s="75"/>
      <c r="M12" s="81" t="str">
        <f t="shared" si="3"/>
        <v/>
      </c>
      <c r="N12" s="50"/>
      <c r="O12" s="67" t="str">
        <f>IFERROR(VLOOKUP(M12,計算用!$A$48:$B$55,2,FALSE),"")</f>
        <v/>
      </c>
      <c r="P12" s="68"/>
      <c r="Q12" s="68"/>
      <c r="R12" s="68"/>
      <c r="S12" s="80" t="str">
        <f t="shared" si="4"/>
        <v/>
      </c>
      <c r="T12" s="69"/>
      <c r="U12" s="70"/>
      <c r="V12" s="71"/>
      <c r="W12" s="72"/>
    </row>
    <row r="13" spans="1:23">
      <c r="A13" s="63">
        <f t="shared" si="2"/>
        <v>8</v>
      </c>
      <c r="B13" s="64"/>
      <c r="C13" s="64"/>
      <c r="D13" s="48"/>
      <c r="E13" s="79" t="str">
        <f t="shared" ref="E13:E70" si="5">B13&amp;C13&amp;D13</f>
        <v/>
      </c>
      <c r="F13" s="79" t="str">
        <f t="shared" ref="F13:F70" si="6">IF(E13="","",COUNTIF($E$6:$E$85,E13))</f>
        <v/>
      </c>
      <c r="G13" s="48"/>
      <c r="H13" s="65"/>
      <c r="I13" s="66"/>
      <c r="J13" s="49"/>
      <c r="K13" s="75"/>
      <c r="L13" s="75"/>
      <c r="M13" s="81" t="str">
        <f t="shared" si="3"/>
        <v/>
      </c>
      <c r="N13" s="50"/>
      <c r="O13" s="67" t="str">
        <f>IFERROR(VLOOKUP(M13,計算用!$A$48:$B$55,2,FALSE),"")</f>
        <v/>
      </c>
      <c r="P13" s="68"/>
      <c r="Q13" s="68"/>
      <c r="R13" s="68"/>
      <c r="S13" s="80" t="str">
        <f>IF(F13&gt;=2,"","可")</f>
        <v/>
      </c>
      <c r="T13" s="69"/>
      <c r="U13" s="70"/>
      <c r="V13" s="71"/>
    </row>
    <row r="14" spans="1:23">
      <c r="A14" s="63">
        <f t="shared" si="2"/>
        <v>9</v>
      </c>
      <c r="B14" s="64"/>
      <c r="C14" s="64"/>
      <c r="D14" s="48"/>
      <c r="E14" s="79" t="str">
        <f t="shared" si="5"/>
        <v/>
      </c>
      <c r="F14" s="79" t="str">
        <f t="shared" si="6"/>
        <v/>
      </c>
      <c r="G14" s="48"/>
      <c r="H14" s="65"/>
      <c r="I14" s="66"/>
      <c r="J14" s="49"/>
      <c r="K14" s="75"/>
      <c r="L14" s="75"/>
      <c r="M14" s="81" t="str">
        <f t="shared" si="3"/>
        <v/>
      </c>
      <c r="N14" s="50"/>
      <c r="O14" s="67" t="str">
        <f>IFERROR(VLOOKUP(M14,計算用!$A$48:$B$55,2,FALSE),"")</f>
        <v/>
      </c>
      <c r="P14" s="68"/>
      <c r="Q14" s="68"/>
      <c r="R14" s="68"/>
      <c r="S14" s="80" t="str">
        <f t="shared" si="4"/>
        <v/>
      </c>
      <c r="T14" s="69"/>
      <c r="U14" s="70"/>
      <c r="V14" s="71"/>
    </row>
    <row r="15" spans="1:23">
      <c r="A15" s="63">
        <f t="shared" ref="A15" si="7">A14+1</f>
        <v>10</v>
      </c>
      <c r="B15" s="64"/>
      <c r="C15" s="64"/>
      <c r="D15" s="48"/>
      <c r="E15" s="79" t="str">
        <f t="shared" si="5"/>
        <v/>
      </c>
      <c r="F15" s="79" t="str">
        <f t="shared" si="6"/>
        <v/>
      </c>
      <c r="G15" s="48"/>
      <c r="H15" s="65"/>
      <c r="I15" s="66"/>
      <c r="J15" s="49"/>
      <c r="K15" s="75"/>
      <c r="L15" s="75"/>
      <c r="M15" s="81" t="str">
        <f t="shared" si="3"/>
        <v/>
      </c>
      <c r="N15" s="50"/>
      <c r="O15" s="67" t="str">
        <f>IFERROR(VLOOKUP(M15,計算用!$A$48:$B$55,2,FALSE),"")</f>
        <v/>
      </c>
      <c r="P15" s="68"/>
      <c r="Q15" s="68"/>
      <c r="R15" s="68"/>
      <c r="S15" s="80" t="str">
        <f t="shared" si="4"/>
        <v/>
      </c>
      <c r="T15" s="69"/>
      <c r="U15" s="70"/>
      <c r="V15" s="71"/>
      <c r="W15" s="72"/>
    </row>
    <row r="16" spans="1:23">
      <c r="A16" s="63">
        <f t="shared" ref="A16:A57" si="8">A15+1</f>
        <v>11</v>
      </c>
      <c r="B16" s="64"/>
      <c r="C16" s="64"/>
      <c r="D16" s="48"/>
      <c r="E16" s="79" t="str">
        <f t="shared" si="5"/>
        <v/>
      </c>
      <c r="F16" s="79" t="str">
        <f t="shared" si="6"/>
        <v/>
      </c>
      <c r="G16" s="48"/>
      <c r="H16" s="65"/>
      <c r="I16" s="66"/>
      <c r="J16" s="49"/>
      <c r="K16" s="75"/>
      <c r="L16" s="75"/>
      <c r="M16" s="81" t="str">
        <f t="shared" si="3"/>
        <v/>
      </c>
      <c r="N16" s="50"/>
      <c r="O16" s="67" t="str">
        <f>IFERROR(VLOOKUP(M16,計算用!$A$48:$B$55,2,FALSE),"")</f>
        <v/>
      </c>
      <c r="P16" s="68"/>
      <c r="Q16" s="68"/>
      <c r="R16" s="68"/>
      <c r="S16" s="80" t="str">
        <f t="shared" si="4"/>
        <v/>
      </c>
      <c r="T16" s="69"/>
      <c r="U16" s="70"/>
      <c r="V16" s="71"/>
    </row>
    <row r="17" spans="1:23">
      <c r="A17" s="63">
        <f t="shared" si="8"/>
        <v>12</v>
      </c>
      <c r="B17" s="64"/>
      <c r="C17" s="64"/>
      <c r="D17" s="48"/>
      <c r="E17" s="79" t="str">
        <f t="shared" si="5"/>
        <v/>
      </c>
      <c r="F17" s="79" t="str">
        <f t="shared" si="6"/>
        <v/>
      </c>
      <c r="G17" s="48"/>
      <c r="H17" s="65"/>
      <c r="I17" s="66"/>
      <c r="J17" s="49"/>
      <c r="K17" s="75"/>
      <c r="L17" s="75"/>
      <c r="M17" s="81" t="str">
        <f t="shared" si="3"/>
        <v/>
      </c>
      <c r="N17" s="50"/>
      <c r="O17" s="67" t="str">
        <f>IFERROR(VLOOKUP(M17,計算用!$A$48:$B$55,2,FALSE),"")</f>
        <v/>
      </c>
      <c r="P17" s="68"/>
      <c r="Q17" s="68"/>
      <c r="R17" s="68"/>
      <c r="S17" s="80" t="str">
        <f t="shared" si="4"/>
        <v/>
      </c>
      <c r="T17" s="69"/>
      <c r="U17" s="70"/>
      <c r="V17" s="71"/>
    </row>
    <row r="18" spans="1:23">
      <c r="A18" s="63">
        <f t="shared" si="8"/>
        <v>13</v>
      </c>
      <c r="B18" s="64"/>
      <c r="C18" s="64"/>
      <c r="D18" s="48"/>
      <c r="E18" s="79" t="str">
        <f t="shared" si="5"/>
        <v/>
      </c>
      <c r="F18" s="79" t="str">
        <f t="shared" si="6"/>
        <v/>
      </c>
      <c r="G18" s="48"/>
      <c r="H18" s="65"/>
      <c r="I18" s="66"/>
      <c r="J18" s="49"/>
      <c r="K18" s="75"/>
      <c r="L18" s="75"/>
      <c r="M18" s="81" t="str">
        <f t="shared" si="3"/>
        <v/>
      </c>
      <c r="N18" s="50"/>
      <c r="O18" s="67" t="str">
        <f>IFERROR(VLOOKUP(M18,計算用!$A$48:$B$55,2,FALSE),"")</f>
        <v/>
      </c>
      <c r="P18" s="68"/>
      <c r="Q18" s="68"/>
      <c r="R18" s="68"/>
      <c r="S18" s="80" t="str">
        <f t="shared" si="4"/>
        <v/>
      </c>
      <c r="T18" s="69"/>
      <c r="U18" s="70"/>
      <c r="V18" s="71"/>
    </row>
    <row r="19" spans="1:23">
      <c r="A19" s="63">
        <f t="shared" si="8"/>
        <v>14</v>
      </c>
      <c r="B19" s="64"/>
      <c r="C19" s="64"/>
      <c r="D19" s="48"/>
      <c r="E19" s="79" t="str">
        <f t="shared" si="5"/>
        <v/>
      </c>
      <c r="F19" s="79" t="str">
        <f t="shared" si="6"/>
        <v/>
      </c>
      <c r="G19" s="48"/>
      <c r="H19" s="65"/>
      <c r="I19" s="66"/>
      <c r="J19" s="49"/>
      <c r="K19" s="75"/>
      <c r="L19" s="75"/>
      <c r="M19" s="81" t="str">
        <f t="shared" si="3"/>
        <v/>
      </c>
      <c r="N19" s="50"/>
      <c r="O19" s="67" t="str">
        <f>IFERROR(VLOOKUP(M19,計算用!$A$48:$B$55,2,FALSE),"")</f>
        <v/>
      </c>
      <c r="P19" s="68"/>
      <c r="Q19" s="68"/>
      <c r="R19" s="68"/>
      <c r="S19" s="80" t="str">
        <f t="shared" si="4"/>
        <v/>
      </c>
      <c r="T19" s="69"/>
      <c r="U19" s="70"/>
      <c r="V19" s="71"/>
    </row>
    <row r="20" spans="1:23">
      <c r="A20" s="63">
        <f t="shared" si="8"/>
        <v>15</v>
      </c>
      <c r="B20" s="64"/>
      <c r="C20" s="64"/>
      <c r="D20" s="48"/>
      <c r="E20" s="79" t="str">
        <f t="shared" si="5"/>
        <v/>
      </c>
      <c r="F20" s="79" t="str">
        <f t="shared" si="6"/>
        <v/>
      </c>
      <c r="G20" s="48"/>
      <c r="H20" s="65"/>
      <c r="I20" s="66"/>
      <c r="J20" s="49"/>
      <c r="K20" s="75"/>
      <c r="L20" s="75"/>
      <c r="M20" s="81" t="str">
        <f t="shared" si="3"/>
        <v/>
      </c>
      <c r="N20" s="50"/>
      <c r="O20" s="67" t="str">
        <f>IFERROR(VLOOKUP(M20,計算用!$A$48:$B$55,2,FALSE),"")</f>
        <v/>
      </c>
      <c r="P20" s="68"/>
      <c r="Q20" s="68"/>
      <c r="R20" s="68"/>
      <c r="S20" s="80" t="str">
        <f t="shared" si="4"/>
        <v/>
      </c>
      <c r="T20" s="69"/>
      <c r="U20" s="70"/>
      <c r="V20" s="71"/>
    </row>
    <row r="21" spans="1:23">
      <c r="A21" s="63">
        <f t="shared" si="8"/>
        <v>16</v>
      </c>
      <c r="B21" s="64"/>
      <c r="C21" s="64"/>
      <c r="D21" s="48"/>
      <c r="E21" s="79" t="str">
        <f t="shared" si="5"/>
        <v/>
      </c>
      <c r="F21" s="79" t="str">
        <f t="shared" si="6"/>
        <v/>
      </c>
      <c r="G21" s="48"/>
      <c r="H21" s="65"/>
      <c r="I21" s="66"/>
      <c r="J21" s="49"/>
      <c r="K21" s="75"/>
      <c r="L21" s="75"/>
      <c r="M21" s="81" t="str">
        <f t="shared" si="3"/>
        <v/>
      </c>
      <c r="N21" s="50"/>
      <c r="O21" s="67" t="str">
        <f>IFERROR(VLOOKUP(M21,計算用!$A$48:$B$55,2,FALSE),"")</f>
        <v/>
      </c>
      <c r="P21" s="68"/>
      <c r="Q21" s="68"/>
      <c r="R21" s="68"/>
      <c r="S21" s="80" t="str">
        <f t="shared" si="4"/>
        <v/>
      </c>
      <c r="T21" s="69"/>
      <c r="U21" s="70"/>
      <c r="V21" s="71"/>
    </row>
    <row r="22" spans="1:23">
      <c r="A22" s="63">
        <f t="shared" si="8"/>
        <v>17</v>
      </c>
      <c r="B22" s="64"/>
      <c r="C22" s="64"/>
      <c r="D22" s="48"/>
      <c r="E22" s="79" t="str">
        <f t="shared" si="5"/>
        <v/>
      </c>
      <c r="F22" s="79" t="str">
        <f t="shared" si="6"/>
        <v/>
      </c>
      <c r="G22" s="48"/>
      <c r="H22" s="65"/>
      <c r="I22" s="66"/>
      <c r="J22" s="49"/>
      <c r="K22" s="75"/>
      <c r="L22" s="75"/>
      <c r="M22" s="81" t="str">
        <f t="shared" si="3"/>
        <v/>
      </c>
      <c r="N22" s="50"/>
      <c r="O22" s="67" t="str">
        <f>IFERROR(VLOOKUP(M22,計算用!$A$48:$B$55,2,FALSE),"")</f>
        <v/>
      </c>
      <c r="P22" s="68"/>
      <c r="Q22" s="68"/>
      <c r="R22" s="68"/>
      <c r="S22" s="80" t="str">
        <f t="shared" si="4"/>
        <v/>
      </c>
      <c r="T22" s="69"/>
      <c r="U22" s="70"/>
      <c r="V22" s="71"/>
    </row>
    <row r="23" spans="1:23">
      <c r="A23" s="63">
        <f t="shared" si="8"/>
        <v>18</v>
      </c>
      <c r="B23" s="64"/>
      <c r="C23" s="64"/>
      <c r="D23" s="48"/>
      <c r="E23" s="79" t="str">
        <f t="shared" si="5"/>
        <v/>
      </c>
      <c r="F23" s="79" t="str">
        <f t="shared" si="6"/>
        <v/>
      </c>
      <c r="G23" s="48"/>
      <c r="H23" s="65"/>
      <c r="I23" s="66"/>
      <c r="J23" s="49"/>
      <c r="K23" s="75"/>
      <c r="L23" s="75"/>
      <c r="M23" s="81" t="str">
        <f t="shared" si="3"/>
        <v/>
      </c>
      <c r="N23" s="50"/>
      <c r="O23" s="67" t="str">
        <f>IFERROR(VLOOKUP(M23,計算用!$A$48:$B$55,2,FALSE),"")</f>
        <v/>
      </c>
      <c r="P23" s="68"/>
      <c r="Q23" s="68"/>
      <c r="R23" s="68"/>
      <c r="S23" s="80" t="str">
        <f t="shared" si="4"/>
        <v/>
      </c>
      <c r="T23" s="69"/>
      <c r="U23" s="70"/>
      <c r="V23" s="71"/>
    </row>
    <row r="24" spans="1:23">
      <c r="A24" s="63">
        <f t="shared" si="8"/>
        <v>19</v>
      </c>
      <c r="B24" s="64"/>
      <c r="C24" s="64"/>
      <c r="D24" s="48"/>
      <c r="E24" s="79" t="str">
        <f t="shared" si="5"/>
        <v/>
      </c>
      <c r="F24" s="79" t="str">
        <f t="shared" si="6"/>
        <v/>
      </c>
      <c r="G24" s="48"/>
      <c r="H24" s="65"/>
      <c r="I24" s="66"/>
      <c r="J24" s="49"/>
      <c r="K24" s="75"/>
      <c r="L24" s="75"/>
      <c r="M24" s="81" t="str">
        <f t="shared" si="3"/>
        <v/>
      </c>
      <c r="N24" s="50"/>
      <c r="O24" s="67" t="str">
        <f>IFERROR(VLOOKUP(M24,計算用!$A$48:$B$55,2,FALSE),"")</f>
        <v/>
      </c>
      <c r="P24" s="68"/>
      <c r="Q24" s="68"/>
      <c r="R24" s="68"/>
      <c r="S24" s="80" t="str">
        <f t="shared" si="4"/>
        <v/>
      </c>
      <c r="T24" s="69"/>
      <c r="U24" s="70"/>
      <c r="V24" s="71"/>
    </row>
    <row r="25" spans="1:23">
      <c r="A25" s="63">
        <f t="shared" si="8"/>
        <v>20</v>
      </c>
      <c r="B25" s="64"/>
      <c r="C25" s="64"/>
      <c r="D25" s="48"/>
      <c r="E25" s="79" t="str">
        <f t="shared" si="5"/>
        <v/>
      </c>
      <c r="F25" s="79" t="str">
        <f t="shared" si="6"/>
        <v/>
      </c>
      <c r="G25" s="48"/>
      <c r="H25" s="65"/>
      <c r="I25" s="66"/>
      <c r="J25" s="49"/>
      <c r="K25" s="75"/>
      <c r="L25" s="75"/>
      <c r="M25" s="81" t="str">
        <f t="shared" si="3"/>
        <v/>
      </c>
      <c r="N25" s="50"/>
      <c r="O25" s="67" t="str">
        <f>IFERROR(VLOOKUP(M25,計算用!$A$48:$B$55,2,FALSE),"")</f>
        <v/>
      </c>
      <c r="P25" s="68"/>
      <c r="Q25" s="68"/>
      <c r="R25" s="68"/>
      <c r="S25" s="80" t="str">
        <f t="shared" si="4"/>
        <v/>
      </c>
      <c r="T25" s="69"/>
      <c r="U25" s="70"/>
      <c r="V25" s="71"/>
    </row>
    <row r="26" spans="1:23">
      <c r="A26" s="63">
        <f t="shared" si="8"/>
        <v>21</v>
      </c>
      <c r="B26" s="64"/>
      <c r="C26" s="64"/>
      <c r="D26" s="48"/>
      <c r="E26" s="79" t="str">
        <f t="shared" si="5"/>
        <v/>
      </c>
      <c r="F26" s="79" t="str">
        <f t="shared" si="6"/>
        <v/>
      </c>
      <c r="G26" s="48"/>
      <c r="H26" s="65"/>
      <c r="I26" s="66"/>
      <c r="J26" s="49"/>
      <c r="K26" s="75"/>
      <c r="L26" s="75"/>
      <c r="M26" s="81" t="str">
        <f t="shared" si="3"/>
        <v/>
      </c>
      <c r="N26" s="50"/>
      <c r="O26" s="67" t="str">
        <f>IFERROR(VLOOKUP(M26,計算用!$A$48:$B$55,2,FALSE),"")</f>
        <v/>
      </c>
      <c r="P26" s="68"/>
      <c r="Q26" s="68"/>
      <c r="R26" s="68"/>
      <c r="S26" s="80" t="str">
        <f t="shared" si="4"/>
        <v/>
      </c>
      <c r="T26" s="69"/>
      <c r="U26" s="70"/>
      <c r="V26" s="71"/>
    </row>
    <row r="27" spans="1:23">
      <c r="A27" s="63">
        <f t="shared" si="8"/>
        <v>22</v>
      </c>
      <c r="B27" s="64"/>
      <c r="C27" s="64"/>
      <c r="D27" s="48"/>
      <c r="E27" s="79" t="str">
        <f t="shared" si="5"/>
        <v/>
      </c>
      <c r="F27" s="79" t="str">
        <f t="shared" si="6"/>
        <v/>
      </c>
      <c r="G27" s="48"/>
      <c r="H27" s="65"/>
      <c r="I27" s="66"/>
      <c r="J27" s="49"/>
      <c r="K27" s="75"/>
      <c r="L27" s="75"/>
      <c r="M27" s="81" t="str">
        <f t="shared" si="3"/>
        <v/>
      </c>
      <c r="N27" s="50"/>
      <c r="O27" s="67" t="str">
        <f>IFERROR(VLOOKUP(M27,計算用!$A$48:$B$55,2,FALSE),"")</f>
        <v/>
      </c>
      <c r="P27" s="68"/>
      <c r="Q27" s="68"/>
      <c r="R27" s="68"/>
      <c r="S27" s="80" t="str">
        <f t="shared" si="4"/>
        <v/>
      </c>
      <c r="T27" s="69"/>
      <c r="U27" s="70"/>
      <c r="V27" s="71"/>
    </row>
    <row r="28" spans="1:23">
      <c r="A28" s="63">
        <f t="shared" si="8"/>
        <v>23</v>
      </c>
      <c r="B28" s="64"/>
      <c r="C28" s="64"/>
      <c r="D28" s="48"/>
      <c r="E28" s="79" t="str">
        <f t="shared" si="5"/>
        <v/>
      </c>
      <c r="F28" s="79" t="str">
        <f t="shared" si="6"/>
        <v/>
      </c>
      <c r="G28" s="48"/>
      <c r="H28" s="65"/>
      <c r="I28" s="66"/>
      <c r="J28" s="49"/>
      <c r="K28" s="75"/>
      <c r="L28" s="75"/>
      <c r="M28" s="81" t="str">
        <f t="shared" si="3"/>
        <v/>
      </c>
      <c r="N28" s="50"/>
      <c r="O28" s="67" t="str">
        <f>IFERROR(VLOOKUP(M28,計算用!$A$48:$B$55,2,FALSE),"")</f>
        <v/>
      </c>
      <c r="P28" s="68"/>
      <c r="Q28" s="68"/>
      <c r="R28" s="68"/>
      <c r="S28" s="80" t="str">
        <f t="shared" si="4"/>
        <v/>
      </c>
      <c r="T28" s="69"/>
      <c r="U28" s="70"/>
      <c r="V28" s="71"/>
    </row>
    <row r="29" spans="1:23">
      <c r="A29" s="63">
        <f t="shared" si="8"/>
        <v>24</v>
      </c>
      <c r="B29" s="64"/>
      <c r="C29" s="64"/>
      <c r="D29" s="48"/>
      <c r="E29" s="79" t="str">
        <f t="shared" si="5"/>
        <v/>
      </c>
      <c r="F29" s="79" t="str">
        <f t="shared" si="6"/>
        <v/>
      </c>
      <c r="G29" s="48"/>
      <c r="H29" s="65"/>
      <c r="I29" s="66"/>
      <c r="J29" s="49"/>
      <c r="K29" s="75"/>
      <c r="L29" s="75"/>
      <c r="M29" s="81" t="str">
        <f t="shared" si="3"/>
        <v/>
      </c>
      <c r="N29" s="50"/>
      <c r="O29" s="67" t="str">
        <f>IFERROR(VLOOKUP(M29,計算用!$A$48:$B$55,2,FALSE),"")</f>
        <v/>
      </c>
      <c r="P29" s="68"/>
      <c r="Q29" s="68"/>
      <c r="R29" s="68"/>
      <c r="S29" s="80" t="str">
        <f t="shared" si="4"/>
        <v/>
      </c>
      <c r="T29" s="69"/>
      <c r="U29" s="70"/>
      <c r="V29" s="71"/>
    </row>
    <row r="30" spans="1:23">
      <c r="A30" s="63">
        <f t="shared" si="8"/>
        <v>25</v>
      </c>
      <c r="B30" s="64"/>
      <c r="C30" s="64"/>
      <c r="D30" s="48"/>
      <c r="E30" s="79" t="str">
        <f t="shared" si="5"/>
        <v/>
      </c>
      <c r="F30" s="79" t="str">
        <f t="shared" si="6"/>
        <v/>
      </c>
      <c r="G30" s="48"/>
      <c r="H30" s="65"/>
      <c r="I30" s="66"/>
      <c r="J30" s="49"/>
      <c r="K30" s="75"/>
      <c r="L30" s="75"/>
      <c r="M30" s="81" t="str">
        <f t="shared" si="3"/>
        <v/>
      </c>
      <c r="N30" s="50"/>
      <c r="O30" s="67" t="str">
        <f>IFERROR(VLOOKUP(M30,計算用!$A$48:$B$55,2,FALSE),"")</f>
        <v/>
      </c>
      <c r="P30" s="68"/>
      <c r="Q30" s="68"/>
      <c r="R30" s="68"/>
      <c r="S30" s="80" t="str">
        <f t="shared" si="4"/>
        <v/>
      </c>
      <c r="T30" s="69"/>
      <c r="U30" s="70"/>
      <c r="V30" s="71"/>
    </row>
    <row r="31" spans="1:23">
      <c r="A31" s="63">
        <f t="shared" si="8"/>
        <v>26</v>
      </c>
      <c r="B31" s="64"/>
      <c r="C31" s="64"/>
      <c r="D31" s="48"/>
      <c r="E31" s="79" t="str">
        <f t="shared" si="5"/>
        <v/>
      </c>
      <c r="F31" s="79" t="str">
        <f t="shared" si="6"/>
        <v/>
      </c>
      <c r="G31" s="48"/>
      <c r="H31" s="65"/>
      <c r="I31" s="66"/>
      <c r="J31" s="49"/>
      <c r="K31" s="75"/>
      <c r="L31" s="75"/>
      <c r="M31" s="81" t="str">
        <f t="shared" si="3"/>
        <v/>
      </c>
      <c r="N31" s="50"/>
      <c r="O31" s="67" t="str">
        <f>IFERROR(VLOOKUP(M31,計算用!$A$48:$B$55,2,FALSE),"")</f>
        <v/>
      </c>
      <c r="P31" s="68"/>
      <c r="Q31" s="68"/>
      <c r="R31" s="68"/>
      <c r="S31" s="80" t="str">
        <f t="shared" si="4"/>
        <v/>
      </c>
      <c r="T31" s="69"/>
      <c r="U31" s="70"/>
      <c r="V31" s="71"/>
    </row>
    <row r="32" spans="1:23">
      <c r="A32" s="63">
        <f t="shared" si="8"/>
        <v>27</v>
      </c>
      <c r="B32" s="64"/>
      <c r="C32" s="64"/>
      <c r="D32" s="48"/>
      <c r="E32" s="79" t="str">
        <f t="shared" si="5"/>
        <v/>
      </c>
      <c r="F32" s="79" t="str">
        <f t="shared" si="6"/>
        <v/>
      </c>
      <c r="G32" s="48"/>
      <c r="H32" s="65"/>
      <c r="I32" s="66"/>
      <c r="J32" s="49"/>
      <c r="K32" s="75"/>
      <c r="L32" s="75"/>
      <c r="M32" s="81" t="str">
        <f t="shared" si="3"/>
        <v/>
      </c>
      <c r="N32" s="50"/>
      <c r="O32" s="67" t="str">
        <f>IFERROR(VLOOKUP(M32,計算用!$A$48:$B$55,2,FALSE),"")</f>
        <v/>
      </c>
      <c r="P32" s="68"/>
      <c r="Q32" s="68"/>
      <c r="R32" s="68"/>
      <c r="S32" s="80" t="str">
        <f t="shared" si="4"/>
        <v/>
      </c>
      <c r="T32" s="69"/>
      <c r="U32" s="70"/>
      <c r="V32" s="71"/>
      <c r="W32" s="72"/>
    </row>
    <row r="33" spans="1:22">
      <c r="A33" s="63">
        <f t="shared" si="8"/>
        <v>28</v>
      </c>
      <c r="B33" s="64"/>
      <c r="C33" s="64"/>
      <c r="D33" s="48"/>
      <c r="E33" s="79" t="str">
        <f t="shared" si="5"/>
        <v/>
      </c>
      <c r="F33" s="79" t="str">
        <f t="shared" si="6"/>
        <v/>
      </c>
      <c r="G33" s="48"/>
      <c r="H33" s="65"/>
      <c r="I33" s="66"/>
      <c r="J33" s="49"/>
      <c r="K33" s="75"/>
      <c r="L33" s="75"/>
      <c r="M33" s="81" t="str">
        <f t="shared" si="3"/>
        <v/>
      </c>
      <c r="N33" s="50"/>
      <c r="O33" s="67" t="str">
        <f>IFERROR(VLOOKUP(M33,計算用!$A$48:$B$55,2,FALSE),"")</f>
        <v/>
      </c>
      <c r="P33" s="68"/>
      <c r="Q33" s="68"/>
      <c r="R33" s="68"/>
      <c r="S33" s="80" t="str">
        <f t="shared" si="4"/>
        <v/>
      </c>
      <c r="T33" s="69"/>
      <c r="U33" s="70"/>
      <c r="V33" s="71"/>
    </row>
    <row r="34" spans="1:22">
      <c r="A34" s="63">
        <f t="shared" si="8"/>
        <v>29</v>
      </c>
      <c r="B34" s="64"/>
      <c r="C34" s="64"/>
      <c r="D34" s="48"/>
      <c r="E34" s="79" t="str">
        <f t="shared" si="5"/>
        <v/>
      </c>
      <c r="F34" s="79" t="str">
        <f t="shared" si="6"/>
        <v/>
      </c>
      <c r="G34" s="48"/>
      <c r="H34" s="65"/>
      <c r="I34" s="66"/>
      <c r="J34" s="49"/>
      <c r="K34" s="75"/>
      <c r="L34" s="75"/>
      <c r="M34" s="81" t="str">
        <f t="shared" si="3"/>
        <v/>
      </c>
      <c r="N34" s="50"/>
      <c r="O34" s="67" t="str">
        <f>IFERROR(VLOOKUP(M34,計算用!$A$48:$B$55,2,FALSE),"")</f>
        <v/>
      </c>
      <c r="P34" s="68"/>
      <c r="Q34" s="68"/>
      <c r="R34" s="68"/>
      <c r="S34" s="80" t="str">
        <f t="shared" si="4"/>
        <v/>
      </c>
      <c r="T34" s="69"/>
      <c r="U34" s="70"/>
      <c r="V34" s="71"/>
    </row>
    <row r="35" spans="1:22">
      <c r="A35" s="63">
        <f t="shared" si="8"/>
        <v>30</v>
      </c>
      <c r="B35" s="64"/>
      <c r="C35" s="64"/>
      <c r="D35" s="48"/>
      <c r="E35" s="79" t="str">
        <f t="shared" si="5"/>
        <v/>
      </c>
      <c r="F35" s="79" t="str">
        <f t="shared" si="6"/>
        <v/>
      </c>
      <c r="G35" s="48"/>
      <c r="H35" s="65"/>
      <c r="I35" s="66"/>
      <c r="J35" s="49"/>
      <c r="K35" s="75"/>
      <c r="L35" s="75"/>
      <c r="M35" s="81" t="str">
        <f t="shared" si="3"/>
        <v/>
      </c>
      <c r="N35" s="50"/>
      <c r="O35" s="67" t="str">
        <f>IFERROR(VLOOKUP(M35,計算用!$A$48:$B$55,2,FALSE),"")</f>
        <v/>
      </c>
      <c r="P35" s="68"/>
      <c r="Q35" s="68"/>
      <c r="R35" s="68"/>
      <c r="S35" s="80" t="str">
        <f t="shared" si="4"/>
        <v/>
      </c>
      <c r="T35" s="69"/>
      <c r="U35" s="70"/>
      <c r="V35" s="71"/>
    </row>
    <row r="36" spans="1:22">
      <c r="A36" s="63">
        <f t="shared" si="8"/>
        <v>31</v>
      </c>
      <c r="B36" s="64"/>
      <c r="C36" s="64"/>
      <c r="D36" s="48"/>
      <c r="E36" s="79" t="str">
        <f t="shared" si="5"/>
        <v/>
      </c>
      <c r="F36" s="79" t="str">
        <f t="shared" si="6"/>
        <v/>
      </c>
      <c r="G36" s="48"/>
      <c r="H36" s="65"/>
      <c r="I36" s="66"/>
      <c r="J36" s="49"/>
      <c r="K36" s="75"/>
      <c r="L36" s="75"/>
      <c r="M36" s="81" t="str">
        <f t="shared" si="3"/>
        <v/>
      </c>
      <c r="N36" s="50"/>
      <c r="O36" s="67" t="str">
        <f>IFERROR(VLOOKUP(M36,計算用!$A$48:$B$55,2,FALSE),"")</f>
        <v/>
      </c>
      <c r="P36" s="68"/>
      <c r="Q36" s="68"/>
      <c r="R36" s="68"/>
      <c r="S36" s="80" t="str">
        <f t="shared" si="4"/>
        <v/>
      </c>
      <c r="T36" s="69"/>
      <c r="U36" s="70"/>
      <c r="V36" s="71"/>
    </row>
    <row r="37" spans="1:22">
      <c r="A37" s="63">
        <f t="shared" si="8"/>
        <v>32</v>
      </c>
      <c r="B37" s="64"/>
      <c r="C37" s="64"/>
      <c r="D37" s="48"/>
      <c r="E37" s="79" t="str">
        <f t="shared" si="5"/>
        <v/>
      </c>
      <c r="F37" s="79" t="str">
        <f t="shared" si="6"/>
        <v/>
      </c>
      <c r="G37" s="48"/>
      <c r="H37" s="65"/>
      <c r="I37" s="66"/>
      <c r="J37" s="49"/>
      <c r="K37" s="75"/>
      <c r="L37" s="75"/>
      <c r="M37" s="81" t="str">
        <f t="shared" si="3"/>
        <v/>
      </c>
      <c r="N37" s="50"/>
      <c r="O37" s="67" t="str">
        <f>IFERROR(VLOOKUP(M37,計算用!$A$48:$B$55,2,FALSE),"")</f>
        <v/>
      </c>
      <c r="P37" s="68"/>
      <c r="Q37" s="68"/>
      <c r="R37" s="68"/>
      <c r="S37" s="80" t="str">
        <f t="shared" si="4"/>
        <v/>
      </c>
      <c r="T37" s="69"/>
      <c r="U37" s="70"/>
      <c r="V37" s="71"/>
    </row>
    <row r="38" spans="1:22">
      <c r="A38" s="63">
        <f t="shared" si="8"/>
        <v>33</v>
      </c>
      <c r="B38" s="64"/>
      <c r="C38" s="64"/>
      <c r="D38" s="48"/>
      <c r="E38" s="79" t="str">
        <f t="shared" si="5"/>
        <v/>
      </c>
      <c r="F38" s="79" t="str">
        <f t="shared" si="6"/>
        <v/>
      </c>
      <c r="G38" s="48"/>
      <c r="H38" s="65"/>
      <c r="I38" s="66"/>
      <c r="J38" s="49"/>
      <c r="K38" s="75"/>
      <c r="L38" s="75"/>
      <c r="M38" s="81" t="str">
        <f t="shared" si="3"/>
        <v/>
      </c>
      <c r="N38" s="50"/>
      <c r="O38" s="67" t="str">
        <f>IFERROR(VLOOKUP(M38,計算用!$A$48:$B$55,2,FALSE),"")</f>
        <v/>
      </c>
      <c r="P38" s="68"/>
      <c r="Q38" s="68"/>
      <c r="R38" s="68"/>
      <c r="S38" s="80" t="str">
        <f t="shared" si="4"/>
        <v/>
      </c>
      <c r="T38" s="69"/>
      <c r="U38" s="70"/>
      <c r="V38" s="71"/>
    </row>
    <row r="39" spans="1:22">
      <c r="A39" s="63">
        <f t="shared" si="8"/>
        <v>34</v>
      </c>
      <c r="B39" s="64"/>
      <c r="C39" s="64"/>
      <c r="D39" s="48"/>
      <c r="E39" s="79" t="str">
        <f t="shared" si="5"/>
        <v/>
      </c>
      <c r="F39" s="79" t="str">
        <f t="shared" si="6"/>
        <v/>
      </c>
      <c r="G39" s="48"/>
      <c r="H39" s="65"/>
      <c r="I39" s="66"/>
      <c r="J39" s="49"/>
      <c r="K39" s="75"/>
      <c r="L39" s="75"/>
      <c r="M39" s="81" t="str">
        <f t="shared" si="3"/>
        <v/>
      </c>
      <c r="N39" s="50"/>
      <c r="O39" s="67" t="str">
        <f>IFERROR(VLOOKUP(M39,計算用!$A$48:$B$55,2,FALSE),"")</f>
        <v/>
      </c>
      <c r="P39" s="68"/>
      <c r="Q39" s="68"/>
      <c r="R39" s="68"/>
      <c r="S39" s="80" t="str">
        <f t="shared" si="4"/>
        <v/>
      </c>
      <c r="T39" s="69"/>
      <c r="U39" s="70"/>
      <c r="V39" s="71"/>
    </row>
    <row r="40" spans="1:22">
      <c r="A40" s="63">
        <f t="shared" si="8"/>
        <v>35</v>
      </c>
      <c r="B40" s="64"/>
      <c r="C40" s="64"/>
      <c r="D40" s="48"/>
      <c r="E40" s="79" t="str">
        <f t="shared" si="5"/>
        <v/>
      </c>
      <c r="F40" s="79" t="str">
        <f t="shared" si="6"/>
        <v/>
      </c>
      <c r="G40" s="48"/>
      <c r="H40" s="65"/>
      <c r="I40" s="66"/>
      <c r="J40" s="49"/>
      <c r="K40" s="75"/>
      <c r="L40" s="75"/>
      <c r="M40" s="81" t="str">
        <f t="shared" si="3"/>
        <v/>
      </c>
      <c r="N40" s="50"/>
      <c r="O40" s="67" t="str">
        <f>IFERROR(VLOOKUP(M40,計算用!$A$48:$B$55,2,FALSE),"")</f>
        <v/>
      </c>
      <c r="P40" s="68"/>
      <c r="Q40" s="68"/>
      <c r="R40" s="68"/>
      <c r="S40" s="80" t="str">
        <f t="shared" si="4"/>
        <v/>
      </c>
      <c r="T40" s="69"/>
      <c r="U40" s="70"/>
      <c r="V40" s="71"/>
    </row>
    <row r="41" spans="1:22">
      <c r="A41" s="63">
        <f t="shared" si="8"/>
        <v>36</v>
      </c>
      <c r="B41" s="64"/>
      <c r="C41" s="64"/>
      <c r="D41" s="48"/>
      <c r="E41" s="79" t="str">
        <f t="shared" si="5"/>
        <v/>
      </c>
      <c r="F41" s="79" t="str">
        <f t="shared" si="6"/>
        <v/>
      </c>
      <c r="G41" s="48"/>
      <c r="H41" s="65"/>
      <c r="I41" s="66"/>
      <c r="J41" s="49"/>
      <c r="K41" s="75"/>
      <c r="L41" s="75"/>
      <c r="M41" s="81" t="str">
        <f t="shared" si="3"/>
        <v/>
      </c>
      <c r="N41" s="50"/>
      <c r="O41" s="67" t="str">
        <f>IFERROR(VLOOKUP(M41,計算用!$A$48:$B$55,2,FALSE),"")</f>
        <v/>
      </c>
      <c r="P41" s="68"/>
      <c r="Q41" s="68"/>
      <c r="R41" s="68"/>
      <c r="S41" s="80" t="str">
        <f t="shared" si="4"/>
        <v/>
      </c>
      <c r="T41" s="69"/>
      <c r="U41" s="70"/>
      <c r="V41" s="71"/>
    </row>
    <row r="42" spans="1:22">
      <c r="A42" s="63">
        <f t="shared" si="8"/>
        <v>37</v>
      </c>
      <c r="B42" s="64"/>
      <c r="C42" s="64"/>
      <c r="D42" s="48"/>
      <c r="E42" s="79" t="str">
        <f t="shared" si="5"/>
        <v/>
      </c>
      <c r="F42" s="79" t="str">
        <f t="shared" si="6"/>
        <v/>
      </c>
      <c r="G42" s="48"/>
      <c r="H42" s="65"/>
      <c r="I42" s="66"/>
      <c r="J42" s="49"/>
      <c r="K42" s="75"/>
      <c r="L42" s="75"/>
      <c r="M42" s="81" t="str">
        <f t="shared" si="3"/>
        <v/>
      </c>
      <c r="N42" s="50"/>
      <c r="O42" s="67" t="str">
        <f>IFERROR(VLOOKUP(M42,計算用!$A$48:$B$55,2,FALSE),"")</f>
        <v/>
      </c>
      <c r="P42" s="68"/>
      <c r="Q42" s="68"/>
      <c r="R42" s="68"/>
      <c r="S42" s="80" t="str">
        <f t="shared" si="4"/>
        <v/>
      </c>
      <c r="T42" s="69"/>
      <c r="U42" s="70"/>
      <c r="V42" s="71"/>
    </row>
    <row r="43" spans="1:22">
      <c r="A43" s="63">
        <f t="shared" si="8"/>
        <v>38</v>
      </c>
      <c r="B43" s="64"/>
      <c r="C43" s="64"/>
      <c r="D43" s="48"/>
      <c r="E43" s="79" t="str">
        <f t="shared" si="5"/>
        <v/>
      </c>
      <c r="F43" s="79" t="str">
        <f t="shared" si="6"/>
        <v/>
      </c>
      <c r="G43" s="48"/>
      <c r="H43" s="65"/>
      <c r="I43" s="66"/>
      <c r="J43" s="49"/>
      <c r="K43" s="75"/>
      <c r="L43" s="75"/>
      <c r="M43" s="81" t="str">
        <f t="shared" si="3"/>
        <v/>
      </c>
      <c r="N43" s="50"/>
      <c r="O43" s="67" t="str">
        <f>IFERROR(VLOOKUP(M43,計算用!$A$48:$B$55,2,FALSE),"")</f>
        <v/>
      </c>
      <c r="P43" s="68"/>
      <c r="Q43" s="68"/>
      <c r="R43" s="68"/>
      <c r="S43" s="80" t="str">
        <f t="shared" si="4"/>
        <v/>
      </c>
      <c r="T43" s="69"/>
      <c r="U43" s="70"/>
      <c r="V43" s="71"/>
    </row>
    <row r="44" spans="1:22">
      <c r="A44" s="63">
        <f t="shared" si="8"/>
        <v>39</v>
      </c>
      <c r="B44" s="64"/>
      <c r="C44" s="64"/>
      <c r="D44" s="48"/>
      <c r="E44" s="79" t="str">
        <f t="shared" si="5"/>
        <v/>
      </c>
      <c r="F44" s="79" t="str">
        <f t="shared" si="6"/>
        <v/>
      </c>
      <c r="G44" s="48"/>
      <c r="H44" s="65"/>
      <c r="I44" s="66"/>
      <c r="J44" s="49"/>
      <c r="K44" s="75"/>
      <c r="L44" s="75"/>
      <c r="M44" s="81" t="str">
        <f t="shared" si="3"/>
        <v/>
      </c>
      <c r="N44" s="50"/>
      <c r="O44" s="67" t="str">
        <f>IFERROR(VLOOKUP(M44,計算用!$A$48:$B$55,2,FALSE),"")</f>
        <v/>
      </c>
      <c r="P44" s="68"/>
      <c r="Q44" s="68"/>
      <c r="R44" s="68"/>
      <c r="S44" s="80" t="str">
        <f t="shared" si="4"/>
        <v/>
      </c>
      <c r="T44" s="69"/>
      <c r="U44" s="70"/>
      <c r="V44" s="71"/>
    </row>
    <row r="45" spans="1:22">
      <c r="A45" s="63">
        <f t="shared" si="8"/>
        <v>40</v>
      </c>
      <c r="B45" s="64"/>
      <c r="C45" s="64"/>
      <c r="D45" s="48"/>
      <c r="E45" s="79" t="str">
        <f t="shared" si="5"/>
        <v/>
      </c>
      <c r="F45" s="79" t="str">
        <f t="shared" si="6"/>
        <v/>
      </c>
      <c r="G45" s="48"/>
      <c r="H45" s="65"/>
      <c r="I45" s="66"/>
      <c r="J45" s="49"/>
      <c r="K45" s="75"/>
      <c r="L45" s="75"/>
      <c r="M45" s="81" t="str">
        <f t="shared" si="3"/>
        <v/>
      </c>
      <c r="N45" s="50"/>
      <c r="O45" s="67" t="str">
        <f>IFERROR(VLOOKUP(M45,計算用!$A$48:$B$55,2,FALSE),"")</f>
        <v/>
      </c>
      <c r="P45" s="68"/>
      <c r="Q45" s="68"/>
      <c r="R45" s="68"/>
      <c r="S45" s="80" t="str">
        <f t="shared" si="4"/>
        <v/>
      </c>
      <c r="T45" s="69"/>
      <c r="U45" s="70"/>
      <c r="V45" s="71"/>
    </row>
    <row r="46" spans="1:22">
      <c r="A46" s="63">
        <f t="shared" si="8"/>
        <v>41</v>
      </c>
      <c r="B46" s="64"/>
      <c r="C46" s="64"/>
      <c r="D46" s="48"/>
      <c r="E46" s="79" t="str">
        <f t="shared" si="5"/>
        <v/>
      </c>
      <c r="F46" s="79" t="str">
        <f t="shared" si="6"/>
        <v/>
      </c>
      <c r="G46" s="48"/>
      <c r="H46" s="65"/>
      <c r="I46" s="66"/>
      <c r="J46" s="49"/>
      <c r="K46" s="75"/>
      <c r="L46" s="75"/>
      <c r="M46" s="81" t="str">
        <f t="shared" si="3"/>
        <v/>
      </c>
      <c r="N46" s="50"/>
      <c r="O46" s="67" t="str">
        <f>IFERROR(VLOOKUP(M46,計算用!$A$48:$B$55,2,FALSE),"")</f>
        <v/>
      </c>
      <c r="P46" s="68"/>
      <c r="Q46" s="68"/>
      <c r="R46" s="68"/>
      <c r="S46" s="80" t="str">
        <f t="shared" si="4"/>
        <v/>
      </c>
      <c r="T46" s="69"/>
      <c r="U46" s="70"/>
      <c r="V46" s="71"/>
    </row>
    <row r="47" spans="1:22">
      <c r="A47" s="63">
        <f t="shared" si="8"/>
        <v>42</v>
      </c>
      <c r="B47" s="64"/>
      <c r="C47" s="64"/>
      <c r="D47" s="48"/>
      <c r="E47" s="79" t="str">
        <f t="shared" si="5"/>
        <v/>
      </c>
      <c r="F47" s="79" t="str">
        <f t="shared" si="6"/>
        <v/>
      </c>
      <c r="G47" s="48"/>
      <c r="H47" s="65"/>
      <c r="I47" s="66"/>
      <c r="J47" s="49"/>
      <c r="K47" s="75"/>
      <c r="L47" s="75"/>
      <c r="M47" s="81" t="str">
        <f t="shared" si="3"/>
        <v/>
      </c>
      <c r="N47" s="50"/>
      <c r="O47" s="67" t="str">
        <f>IFERROR(VLOOKUP(M47,計算用!$A$48:$B$55,2,FALSE),"")</f>
        <v/>
      </c>
      <c r="P47" s="68"/>
      <c r="Q47" s="68"/>
      <c r="R47" s="68"/>
      <c r="S47" s="80" t="str">
        <f t="shared" si="4"/>
        <v/>
      </c>
      <c r="T47" s="69"/>
      <c r="U47" s="70"/>
      <c r="V47" s="71"/>
    </row>
    <row r="48" spans="1:22">
      <c r="A48" s="63">
        <f t="shared" si="8"/>
        <v>43</v>
      </c>
      <c r="B48" s="64"/>
      <c r="C48" s="64"/>
      <c r="D48" s="48"/>
      <c r="E48" s="79" t="str">
        <f t="shared" si="5"/>
        <v/>
      </c>
      <c r="F48" s="79" t="str">
        <f t="shared" si="6"/>
        <v/>
      </c>
      <c r="G48" s="48"/>
      <c r="H48" s="65"/>
      <c r="I48" s="66"/>
      <c r="J48" s="49"/>
      <c r="K48" s="75"/>
      <c r="L48" s="75"/>
      <c r="M48" s="81" t="str">
        <f t="shared" si="3"/>
        <v/>
      </c>
      <c r="N48" s="50"/>
      <c r="O48" s="67" t="str">
        <f>IFERROR(VLOOKUP(M48,計算用!$A$48:$B$55,2,FALSE),"")</f>
        <v/>
      </c>
      <c r="P48" s="68"/>
      <c r="Q48" s="68"/>
      <c r="R48" s="68"/>
      <c r="S48" s="80" t="str">
        <f t="shared" si="4"/>
        <v/>
      </c>
      <c r="T48" s="69"/>
      <c r="U48" s="70"/>
      <c r="V48" s="71"/>
    </row>
    <row r="49" spans="1:22">
      <c r="A49" s="63">
        <f t="shared" si="8"/>
        <v>44</v>
      </c>
      <c r="B49" s="64"/>
      <c r="C49" s="64"/>
      <c r="D49" s="48"/>
      <c r="E49" s="79" t="str">
        <f t="shared" si="5"/>
        <v/>
      </c>
      <c r="F49" s="79" t="str">
        <f t="shared" si="6"/>
        <v/>
      </c>
      <c r="G49" s="48"/>
      <c r="H49" s="65"/>
      <c r="I49" s="66"/>
      <c r="J49" s="49"/>
      <c r="K49" s="75"/>
      <c r="L49" s="75"/>
      <c r="M49" s="81" t="str">
        <f t="shared" si="3"/>
        <v/>
      </c>
      <c r="N49" s="50"/>
      <c r="O49" s="67" t="str">
        <f>IFERROR(VLOOKUP(M49,計算用!$A$48:$B$55,2,FALSE),"")</f>
        <v/>
      </c>
      <c r="P49" s="68"/>
      <c r="Q49" s="68"/>
      <c r="R49" s="68"/>
      <c r="S49" s="80" t="str">
        <f t="shared" si="4"/>
        <v/>
      </c>
      <c r="T49" s="69"/>
      <c r="U49" s="70"/>
      <c r="V49" s="71"/>
    </row>
    <row r="50" spans="1:22">
      <c r="A50" s="63">
        <f t="shared" si="8"/>
        <v>45</v>
      </c>
      <c r="B50" s="64"/>
      <c r="C50" s="64"/>
      <c r="D50" s="48"/>
      <c r="E50" s="79" t="str">
        <f t="shared" si="5"/>
        <v/>
      </c>
      <c r="F50" s="79" t="str">
        <f t="shared" si="6"/>
        <v/>
      </c>
      <c r="G50" s="48"/>
      <c r="H50" s="65"/>
      <c r="I50" s="66"/>
      <c r="J50" s="49"/>
      <c r="K50" s="75"/>
      <c r="L50" s="75"/>
      <c r="M50" s="81" t="str">
        <f t="shared" si="3"/>
        <v/>
      </c>
      <c r="N50" s="50"/>
      <c r="O50" s="67" t="str">
        <f>IFERROR(VLOOKUP(M50,計算用!$A$48:$B$55,2,FALSE),"")</f>
        <v/>
      </c>
      <c r="P50" s="68"/>
      <c r="Q50" s="68"/>
      <c r="R50" s="68"/>
      <c r="S50" s="80" t="str">
        <f t="shared" si="4"/>
        <v/>
      </c>
      <c r="T50" s="69"/>
      <c r="U50" s="70"/>
      <c r="V50" s="71"/>
    </row>
    <row r="51" spans="1:22">
      <c r="A51" s="63">
        <f t="shared" si="8"/>
        <v>46</v>
      </c>
      <c r="B51" s="64"/>
      <c r="C51" s="64"/>
      <c r="D51" s="48"/>
      <c r="E51" s="79" t="str">
        <f t="shared" si="5"/>
        <v/>
      </c>
      <c r="F51" s="79" t="str">
        <f t="shared" si="6"/>
        <v/>
      </c>
      <c r="G51" s="48"/>
      <c r="H51" s="65"/>
      <c r="I51" s="66"/>
      <c r="J51" s="49"/>
      <c r="K51" s="75"/>
      <c r="L51" s="75"/>
      <c r="M51" s="81" t="str">
        <f t="shared" si="3"/>
        <v/>
      </c>
      <c r="N51" s="50"/>
      <c r="O51" s="67" t="str">
        <f>IFERROR(VLOOKUP(M51,計算用!$A$48:$B$55,2,FALSE),"")</f>
        <v/>
      </c>
      <c r="P51" s="68"/>
      <c r="Q51" s="68"/>
      <c r="R51" s="68"/>
      <c r="S51" s="80" t="str">
        <f t="shared" si="4"/>
        <v/>
      </c>
      <c r="T51" s="69"/>
      <c r="U51" s="70"/>
      <c r="V51" s="71"/>
    </row>
    <row r="52" spans="1:22">
      <c r="A52" s="63">
        <f t="shared" si="8"/>
        <v>47</v>
      </c>
      <c r="B52" s="64"/>
      <c r="C52" s="64"/>
      <c r="D52" s="48"/>
      <c r="E52" s="79" t="str">
        <f t="shared" si="5"/>
        <v/>
      </c>
      <c r="F52" s="79" t="str">
        <f t="shared" si="6"/>
        <v/>
      </c>
      <c r="G52" s="48"/>
      <c r="H52" s="65"/>
      <c r="I52" s="66"/>
      <c r="J52" s="49"/>
      <c r="K52" s="75"/>
      <c r="L52" s="75"/>
      <c r="M52" s="81" t="str">
        <f t="shared" si="3"/>
        <v/>
      </c>
      <c r="N52" s="50"/>
      <c r="O52" s="67" t="str">
        <f>IFERROR(VLOOKUP(M52,計算用!$A$48:$B$55,2,FALSE),"")</f>
        <v/>
      </c>
      <c r="P52" s="68"/>
      <c r="Q52" s="68"/>
      <c r="R52" s="68"/>
      <c r="S52" s="80" t="str">
        <f t="shared" si="4"/>
        <v/>
      </c>
      <c r="T52" s="69"/>
      <c r="U52" s="70"/>
      <c r="V52" s="71"/>
    </row>
    <row r="53" spans="1:22">
      <c r="A53" s="63">
        <f t="shared" si="8"/>
        <v>48</v>
      </c>
      <c r="B53" s="64"/>
      <c r="C53" s="64"/>
      <c r="D53" s="48"/>
      <c r="E53" s="79" t="str">
        <f t="shared" si="5"/>
        <v/>
      </c>
      <c r="F53" s="79" t="str">
        <f t="shared" si="6"/>
        <v/>
      </c>
      <c r="G53" s="48"/>
      <c r="H53" s="65"/>
      <c r="I53" s="66"/>
      <c r="J53" s="49"/>
      <c r="K53" s="75"/>
      <c r="L53" s="75"/>
      <c r="M53" s="81" t="str">
        <f t="shared" si="3"/>
        <v/>
      </c>
      <c r="N53" s="50"/>
      <c r="O53" s="67" t="str">
        <f>IFERROR(VLOOKUP(M53,計算用!$A$48:$B$55,2,FALSE),"")</f>
        <v/>
      </c>
      <c r="P53" s="68"/>
      <c r="Q53" s="68"/>
      <c r="R53" s="68"/>
      <c r="S53" s="80" t="str">
        <f t="shared" si="4"/>
        <v/>
      </c>
      <c r="T53" s="69"/>
      <c r="U53" s="70"/>
      <c r="V53" s="71"/>
    </row>
    <row r="54" spans="1:22">
      <c r="A54" s="63">
        <f t="shared" si="8"/>
        <v>49</v>
      </c>
      <c r="B54" s="64"/>
      <c r="C54" s="64"/>
      <c r="D54" s="48"/>
      <c r="E54" s="79" t="str">
        <f t="shared" si="5"/>
        <v/>
      </c>
      <c r="F54" s="79" t="str">
        <f t="shared" si="6"/>
        <v/>
      </c>
      <c r="G54" s="48"/>
      <c r="H54" s="65"/>
      <c r="I54" s="66"/>
      <c r="J54" s="49"/>
      <c r="K54" s="75"/>
      <c r="L54" s="75"/>
      <c r="M54" s="81" t="str">
        <f t="shared" si="3"/>
        <v/>
      </c>
      <c r="N54" s="50"/>
      <c r="O54" s="67" t="str">
        <f>IFERROR(VLOOKUP(M54,計算用!$A$48:$B$55,2,FALSE),"")</f>
        <v/>
      </c>
      <c r="P54" s="68"/>
      <c r="Q54" s="68"/>
      <c r="R54" s="68"/>
      <c r="S54" s="80" t="str">
        <f t="shared" si="4"/>
        <v/>
      </c>
      <c r="T54" s="69"/>
      <c r="U54" s="70"/>
      <c r="V54" s="71"/>
    </row>
    <row r="55" spans="1:22">
      <c r="A55" s="63">
        <f t="shared" si="8"/>
        <v>50</v>
      </c>
      <c r="B55" s="64"/>
      <c r="C55" s="64"/>
      <c r="D55" s="48"/>
      <c r="E55" s="79" t="str">
        <f t="shared" si="5"/>
        <v/>
      </c>
      <c r="F55" s="79" t="str">
        <f t="shared" si="6"/>
        <v/>
      </c>
      <c r="G55" s="48"/>
      <c r="H55" s="65"/>
      <c r="I55" s="66"/>
      <c r="J55" s="49"/>
      <c r="K55" s="75"/>
      <c r="L55" s="75"/>
      <c r="M55" s="81" t="str">
        <f t="shared" si="3"/>
        <v/>
      </c>
      <c r="N55" s="50"/>
      <c r="O55" s="67" t="str">
        <f>IFERROR(VLOOKUP(M55,計算用!$A$48:$B$55,2,FALSE),"")</f>
        <v/>
      </c>
      <c r="P55" s="68"/>
      <c r="Q55" s="68"/>
      <c r="R55" s="68"/>
      <c r="S55" s="80" t="str">
        <f t="shared" si="4"/>
        <v/>
      </c>
      <c r="T55" s="69"/>
      <c r="U55" s="70"/>
      <c r="V55" s="71"/>
    </row>
    <row r="56" spans="1:22">
      <c r="A56" s="63">
        <f t="shared" si="8"/>
        <v>51</v>
      </c>
      <c r="B56" s="64"/>
      <c r="C56" s="64"/>
      <c r="D56" s="48"/>
      <c r="E56" s="79" t="str">
        <f t="shared" si="5"/>
        <v/>
      </c>
      <c r="F56" s="79" t="str">
        <f t="shared" si="6"/>
        <v/>
      </c>
      <c r="G56" s="48"/>
      <c r="H56" s="65"/>
      <c r="I56" s="66"/>
      <c r="J56" s="49"/>
      <c r="K56" s="75"/>
      <c r="L56" s="75"/>
      <c r="M56" s="81" t="str">
        <f t="shared" si="3"/>
        <v/>
      </c>
      <c r="N56" s="50"/>
      <c r="O56" s="67" t="str">
        <f>IFERROR(VLOOKUP(M56,計算用!$A$48:$B$55,2,FALSE),"")</f>
        <v/>
      </c>
      <c r="P56" s="68"/>
      <c r="Q56" s="68"/>
      <c r="R56" s="68"/>
      <c r="S56" s="80" t="str">
        <f t="shared" si="4"/>
        <v/>
      </c>
      <c r="T56" s="69"/>
      <c r="U56" s="70"/>
      <c r="V56" s="71"/>
    </row>
    <row r="57" spans="1:22">
      <c r="A57" s="63">
        <f t="shared" si="8"/>
        <v>52</v>
      </c>
      <c r="B57" s="64"/>
      <c r="C57" s="64"/>
      <c r="D57" s="48"/>
      <c r="E57" s="79" t="str">
        <f t="shared" si="5"/>
        <v/>
      </c>
      <c r="F57" s="79" t="str">
        <f t="shared" si="6"/>
        <v/>
      </c>
      <c r="G57" s="48"/>
      <c r="H57" s="65"/>
      <c r="I57" s="66"/>
      <c r="J57" s="49"/>
      <c r="K57" s="75"/>
      <c r="L57" s="75"/>
      <c r="M57" s="81" t="str">
        <f t="shared" si="3"/>
        <v/>
      </c>
      <c r="N57" s="50"/>
      <c r="O57" s="67" t="str">
        <f>IFERROR(VLOOKUP(M57,計算用!$A$48:$B$55,2,FALSE),"")</f>
        <v/>
      </c>
      <c r="P57" s="68"/>
      <c r="Q57" s="68"/>
      <c r="R57" s="68"/>
      <c r="S57" s="80" t="str">
        <f t="shared" si="4"/>
        <v/>
      </c>
      <c r="T57" s="69"/>
      <c r="U57" s="70"/>
      <c r="V57" s="71"/>
    </row>
    <row r="58" spans="1:22">
      <c r="A58" s="63">
        <f t="shared" ref="A58:A85" si="9">A57+1</f>
        <v>53</v>
      </c>
      <c r="B58" s="64"/>
      <c r="C58" s="64"/>
      <c r="D58" s="48"/>
      <c r="E58" s="79" t="str">
        <f t="shared" si="5"/>
        <v/>
      </c>
      <c r="F58" s="79" t="str">
        <f t="shared" si="6"/>
        <v/>
      </c>
      <c r="G58" s="48"/>
      <c r="H58" s="65"/>
      <c r="I58" s="66"/>
      <c r="J58" s="49"/>
      <c r="K58" s="75"/>
      <c r="L58" s="75"/>
      <c r="M58" s="81" t="str">
        <f t="shared" si="3"/>
        <v/>
      </c>
      <c r="N58" s="50"/>
      <c r="O58" s="67" t="str">
        <f>IFERROR(VLOOKUP(M58,計算用!$A$48:$B$55,2,FALSE),"")</f>
        <v/>
      </c>
      <c r="P58" s="68"/>
      <c r="Q58" s="68"/>
      <c r="R58" s="68"/>
      <c r="S58" s="80" t="str">
        <f t="shared" si="4"/>
        <v/>
      </c>
      <c r="T58" s="69"/>
      <c r="U58" s="70"/>
      <c r="V58" s="71"/>
    </row>
    <row r="59" spans="1:22">
      <c r="A59" s="63">
        <f t="shared" si="9"/>
        <v>54</v>
      </c>
      <c r="B59" s="64"/>
      <c r="C59" s="64"/>
      <c r="D59" s="48"/>
      <c r="E59" s="79" t="str">
        <f t="shared" si="5"/>
        <v/>
      </c>
      <c r="F59" s="79" t="str">
        <f t="shared" si="6"/>
        <v/>
      </c>
      <c r="G59" s="48"/>
      <c r="H59" s="65"/>
      <c r="I59" s="66"/>
      <c r="J59" s="49"/>
      <c r="K59" s="75"/>
      <c r="L59" s="75"/>
      <c r="M59" s="81" t="str">
        <f t="shared" si="3"/>
        <v/>
      </c>
      <c r="N59" s="50"/>
      <c r="O59" s="67" t="str">
        <f>IFERROR(VLOOKUP(M59,計算用!$A$48:$B$55,2,FALSE),"")</f>
        <v/>
      </c>
      <c r="P59" s="68"/>
      <c r="Q59" s="68"/>
      <c r="R59" s="68"/>
      <c r="S59" s="80" t="str">
        <f t="shared" si="4"/>
        <v/>
      </c>
      <c r="T59" s="69"/>
      <c r="U59" s="70"/>
      <c r="V59" s="71"/>
    </row>
    <row r="60" spans="1:22">
      <c r="A60" s="63">
        <f t="shared" si="9"/>
        <v>55</v>
      </c>
      <c r="B60" s="64"/>
      <c r="C60" s="64"/>
      <c r="D60" s="48"/>
      <c r="E60" s="79" t="str">
        <f t="shared" si="5"/>
        <v/>
      </c>
      <c r="F60" s="79" t="str">
        <f t="shared" si="6"/>
        <v/>
      </c>
      <c r="G60" s="48"/>
      <c r="H60" s="65"/>
      <c r="I60" s="66"/>
      <c r="J60" s="49"/>
      <c r="K60" s="75"/>
      <c r="L60" s="75"/>
      <c r="M60" s="81" t="str">
        <f t="shared" si="3"/>
        <v/>
      </c>
      <c r="N60" s="50"/>
      <c r="O60" s="67" t="str">
        <f>IFERROR(VLOOKUP(M60,計算用!$A$48:$B$55,2,FALSE),"")</f>
        <v/>
      </c>
      <c r="P60" s="68"/>
      <c r="Q60" s="68"/>
      <c r="R60" s="68"/>
      <c r="S60" s="80" t="str">
        <f t="shared" si="4"/>
        <v/>
      </c>
      <c r="T60" s="69"/>
      <c r="U60" s="70"/>
      <c r="V60" s="71"/>
    </row>
    <row r="61" spans="1:22">
      <c r="A61" s="63">
        <f t="shared" si="9"/>
        <v>56</v>
      </c>
      <c r="B61" s="64"/>
      <c r="C61" s="64"/>
      <c r="D61" s="48"/>
      <c r="E61" s="79" t="str">
        <f t="shared" si="5"/>
        <v/>
      </c>
      <c r="F61" s="79" t="str">
        <f t="shared" si="6"/>
        <v/>
      </c>
      <c r="G61" s="48"/>
      <c r="H61" s="65"/>
      <c r="I61" s="66"/>
      <c r="J61" s="49"/>
      <c r="K61" s="75"/>
      <c r="L61" s="75"/>
      <c r="M61" s="81" t="str">
        <f t="shared" si="3"/>
        <v/>
      </c>
      <c r="N61" s="50"/>
      <c r="O61" s="67" t="str">
        <f>IFERROR(VLOOKUP(M61,計算用!$A$48:$B$55,2,FALSE),"")</f>
        <v/>
      </c>
      <c r="P61" s="68"/>
      <c r="Q61" s="68"/>
      <c r="R61" s="68"/>
      <c r="S61" s="80" t="str">
        <f t="shared" si="4"/>
        <v/>
      </c>
      <c r="T61" s="69"/>
      <c r="U61" s="70"/>
      <c r="V61" s="71"/>
    </row>
    <row r="62" spans="1:22">
      <c r="A62" s="63">
        <f t="shared" si="9"/>
        <v>57</v>
      </c>
      <c r="B62" s="64"/>
      <c r="C62" s="64"/>
      <c r="D62" s="48"/>
      <c r="E62" s="79" t="str">
        <f t="shared" si="5"/>
        <v/>
      </c>
      <c r="F62" s="79" t="str">
        <f t="shared" si="6"/>
        <v/>
      </c>
      <c r="G62" s="48"/>
      <c r="H62" s="65"/>
      <c r="I62" s="66"/>
      <c r="J62" s="49"/>
      <c r="K62" s="75"/>
      <c r="L62" s="75"/>
      <c r="M62" s="81" t="str">
        <f t="shared" si="3"/>
        <v/>
      </c>
      <c r="N62" s="50"/>
      <c r="O62" s="67" t="str">
        <f>IFERROR(VLOOKUP(M62,計算用!$A$48:$B$55,2,FALSE),"")</f>
        <v/>
      </c>
      <c r="P62" s="68"/>
      <c r="Q62" s="68"/>
      <c r="R62" s="68"/>
      <c r="S62" s="80" t="str">
        <f t="shared" si="4"/>
        <v/>
      </c>
      <c r="T62" s="69"/>
      <c r="U62" s="70"/>
      <c r="V62" s="71"/>
    </row>
    <row r="63" spans="1:22">
      <c r="A63" s="63">
        <f t="shared" si="9"/>
        <v>58</v>
      </c>
      <c r="B63" s="64"/>
      <c r="C63" s="64"/>
      <c r="D63" s="48"/>
      <c r="E63" s="79" t="str">
        <f t="shared" si="5"/>
        <v/>
      </c>
      <c r="F63" s="79" t="str">
        <f t="shared" si="6"/>
        <v/>
      </c>
      <c r="G63" s="48"/>
      <c r="H63" s="65"/>
      <c r="I63" s="66"/>
      <c r="J63" s="49"/>
      <c r="K63" s="75"/>
      <c r="L63" s="75"/>
      <c r="M63" s="81" t="str">
        <f t="shared" si="3"/>
        <v/>
      </c>
      <c r="N63" s="50"/>
      <c r="O63" s="67" t="str">
        <f>IFERROR(VLOOKUP(M63,計算用!$A$48:$B$55,2,FALSE),"")</f>
        <v/>
      </c>
      <c r="P63" s="68"/>
      <c r="Q63" s="68"/>
      <c r="R63" s="68"/>
      <c r="S63" s="80" t="str">
        <f t="shared" si="4"/>
        <v/>
      </c>
      <c r="T63" s="69"/>
      <c r="U63" s="70"/>
      <c r="V63" s="71"/>
    </row>
    <row r="64" spans="1:22">
      <c r="A64" s="63">
        <f t="shared" si="9"/>
        <v>59</v>
      </c>
      <c r="B64" s="64"/>
      <c r="C64" s="64"/>
      <c r="D64" s="48"/>
      <c r="E64" s="79" t="str">
        <f t="shared" si="5"/>
        <v/>
      </c>
      <c r="F64" s="79" t="str">
        <f t="shared" si="6"/>
        <v/>
      </c>
      <c r="G64" s="48"/>
      <c r="H64" s="65"/>
      <c r="I64" s="66"/>
      <c r="J64" s="49"/>
      <c r="K64" s="75"/>
      <c r="L64" s="75"/>
      <c r="M64" s="81" t="str">
        <f t="shared" si="3"/>
        <v/>
      </c>
      <c r="N64" s="50"/>
      <c r="O64" s="67" t="str">
        <f>IFERROR(VLOOKUP(M64,計算用!$A$48:$B$55,2,FALSE),"")</f>
        <v/>
      </c>
      <c r="P64" s="68"/>
      <c r="Q64" s="68"/>
      <c r="R64" s="68"/>
      <c r="S64" s="80" t="str">
        <f t="shared" si="4"/>
        <v/>
      </c>
      <c r="T64" s="69"/>
      <c r="U64" s="70"/>
      <c r="V64" s="71"/>
    </row>
    <row r="65" spans="1:22">
      <c r="A65" s="63">
        <f t="shared" si="9"/>
        <v>60</v>
      </c>
      <c r="B65" s="64"/>
      <c r="C65" s="64"/>
      <c r="D65" s="48"/>
      <c r="E65" s="79" t="str">
        <f t="shared" si="5"/>
        <v/>
      </c>
      <c r="F65" s="79" t="str">
        <f t="shared" si="6"/>
        <v/>
      </c>
      <c r="G65" s="48"/>
      <c r="H65" s="65"/>
      <c r="I65" s="66"/>
      <c r="J65" s="49"/>
      <c r="K65" s="75"/>
      <c r="L65" s="75"/>
      <c r="M65" s="81" t="str">
        <f t="shared" si="3"/>
        <v/>
      </c>
      <c r="N65" s="50"/>
      <c r="O65" s="67" t="str">
        <f>IFERROR(VLOOKUP(M65,計算用!$A$48:$B$55,2,FALSE),"")</f>
        <v/>
      </c>
      <c r="P65" s="68"/>
      <c r="Q65" s="68"/>
      <c r="R65" s="68"/>
      <c r="S65" s="80" t="str">
        <f t="shared" si="4"/>
        <v/>
      </c>
      <c r="T65" s="69"/>
      <c r="U65" s="70"/>
      <c r="V65" s="71"/>
    </row>
    <row r="66" spans="1:22">
      <c r="A66" s="63">
        <f t="shared" si="9"/>
        <v>61</v>
      </c>
      <c r="B66" s="64"/>
      <c r="C66" s="64"/>
      <c r="D66" s="48"/>
      <c r="E66" s="79" t="str">
        <f t="shared" si="5"/>
        <v/>
      </c>
      <c r="F66" s="79" t="str">
        <f t="shared" si="6"/>
        <v/>
      </c>
      <c r="G66" s="48"/>
      <c r="H66" s="65"/>
      <c r="I66" s="66"/>
      <c r="J66" s="49"/>
      <c r="K66" s="75"/>
      <c r="L66" s="75"/>
      <c r="M66" s="81" t="str">
        <f t="shared" si="3"/>
        <v/>
      </c>
      <c r="N66" s="50"/>
      <c r="O66" s="67" t="str">
        <f>IFERROR(VLOOKUP(M66,計算用!$A$48:$B$55,2,FALSE),"")</f>
        <v/>
      </c>
      <c r="P66" s="68"/>
      <c r="Q66" s="68"/>
      <c r="R66" s="68"/>
      <c r="S66" s="80" t="str">
        <f t="shared" si="4"/>
        <v/>
      </c>
      <c r="T66" s="69"/>
      <c r="U66" s="70"/>
      <c r="V66" s="71"/>
    </row>
    <row r="67" spans="1:22">
      <c r="A67" s="63">
        <f t="shared" si="9"/>
        <v>62</v>
      </c>
      <c r="B67" s="64"/>
      <c r="C67" s="64"/>
      <c r="D67" s="48"/>
      <c r="E67" s="79" t="str">
        <f t="shared" si="5"/>
        <v/>
      </c>
      <c r="F67" s="79" t="str">
        <f t="shared" si="6"/>
        <v/>
      </c>
      <c r="G67" s="48"/>
      <c r="H67" s="65"/>
      <c r="I67" s="66"/>
      <c r="J67" s="49"/>
      <c r="K67" s="75"/>
      <c r="L67" s="75"/>
      <c r="M67" s="81" t="str">
        <f t="shared" si="3"/>
        <v/>
      </c>
      <c r="N67" s="50"/>
      <c r="O67" s="67" t="str">
        <f>IFERROR(VLOOKUP(M67,計算用!$A$48:$B$55,2,FALSE),"")</f>
        <v/>
      </c>
      <c r="P67" s="68"/>
      <c r="Q67" s="68"/>
      <c r="R67" s="68"/>
      <c r="S67" s="80" t="str">
        <f t="shared" si="4"/>
        <v/>
      </c>
      <c r="T67" s="69"/>
      <c r="U67" s="70"/>
      <c r="V67" s="71"/>
    </row>
    <row r="68" spans="1:22">
      <c r="A68" s="63">
        <f t="shared" si="9"/>
        <v>63</v>
      </c>
      <c r="B68" s="64"/>
      <c r="C68" s="64"/>
      <c r="D68" s="48"/>
      <c r="E68" s="79" t="str">
        <f t="shared" si="5"/>
        <v/>
      </c>
      <c r="F68" s="79" t="str">
        <f t="shared" si="6"/>
        <v/>
      </c>
      <c r="G68" s="48"/>
      <c r="H68" s="65"/>
      <c r="I68" s="66"/>
      <c r="J68" s="49"/>
      <c r="K68" s="75"/>
      <c r="L68" s="75"/>
      <c r="M68" s="81" t="str">
        <f t="shared" si="3"/>
        <v/>
      </c>
      <c r="N68" s="50"/>
      <c r="O68" s="67" t="str">
        <f>IFERROR(VLOOKUP(M68,計算用!$A$48:$B$55,2,FALSE),"")</f>
        <v/>
      </c>
      <c r="P68" s="68"/>
      <c r="Q68" s="68"/>
      <c r="R68" s="68"/>
      <c r="S68" s="80" t="str">
        <f t="shared" si="4"/>
        <v/>
      </c>
      <c r="T68" s="69"/>
      <c r="U68" s="70"/>
      <c r="V68" s="71"/>
    </row>
    <row r="69" spans="1:22">
      <c r="A69" s="63">
        <f t="shared" si="9"/>
        <v>64</v>
      </c>
      <c r="B69" s="64"/>
      <c r="C69" s="64"/>
      <c r="D69" s="48"/>
      <c r="E69" s="79" t="str">
        <f t="shared" si="5"/>
        <v/>
      </c>
      <c r="F69" s="79" t="str">
        <f t="shared" si="6"/>
        <v/>
      </c>
      <c r="G69" s="48"/>
      <c r="H69" s="65"/>
      <c r="I69" s="66"/>
      <c r="J69" s="49"/>
      <c r="K69" s="75"/>
      <c r="L69" s="75"/>
      <c r="M69" s="81" t="str">
        <f t="shared" si="3"/>
        <v/>
      </c>
      <c r="N69" s="50"/>
      <c r="O69" s="67" t="str">
        <f>IFERROR(VLOOKUP(M69,計算用!$A$48:$B$55,2,FALSE),"")</f>
        <v/>
      </c>
      <c r="P69" s="68"/>
      <c r="Q69" s="68"/>
      <c r="R69" s="68"/>
      <c r="S69" s="80" t="str">
        <f t="shared" si="4"/>
        <v/>
      </c>
      <c r="T69" s="69"/>
      <c r="U69" s="70"/>
      <c r="V69" s="71"/>
    </row>
    <row r="70" spans="1:22">
      <c r="A70" s="63">
        <f t="shared" si="9"/>
        <v>65</v>
      </c>
      <c r="B70" s="64"/>
      <c r="C70" s="64"/>
      <c r="D70" s="48"/>
      <c r="E70" s="79" t="str">
        <f t="shared" si="5"/>
        <v/>
      </c>
      <c r="F70" s="79" t="str">
        <f t="shared" si="6"/>
        <v/>
      </c>
      <c r="G70" s="48"/>
      <c r="H70" s="65"/>
      <c r="I70" s="66"/>
      <c r="J70" s="49"/>
      <c r="K70" s="75"/>
      <c r="L70" s="75"/>
      <c r="M70" s="81" t="str">
        <f t="shared" si="3"/>
        <v/>
      </c>
      <c r="N70" s="50"/>
      <c r="O70" s="67" t="str">
        <f>IFERROR(VLOOKUP(M70,計算用!$A$48:$B$55,2,FALSE),"")</f>
        <v/>
      </c>
      <c r="P70" s="68"/>
      <c r="Q70" s="68"/>
      <c r="R70" s="68"/>
      <c r="S70" s="80" t="str">
        <f t="shared" si="4"/>
        <v/>
      </c>
      <c r="T70" s="69"/>
      <c r="U70" s="70"/>
      <c r="V70" s="71"/>
    </row>
    <row r="71" spans="1:22">
      <c r="A71" s="63">
        <f t="shared" si="9"/>
        <v>66</v>
      </c>
      <c r="B71" s="64"/>
      <c r="C71" s="64"/>
      <c r="D71" s="48"/>
      <c r="E71" s="79" t="str">
        <f t="shared" ref="E71:E85" si="10">B71&amp;C71&amp;D71</f>
        <v/>
      </c>
      <c r="F71" s="79" t="str">
        <f t="shared" ref="F71:F85" si="11">IF(E71="","",COUNTIF($E$6:$E$85,E71))</f>
        <v/>
      </c>
      <c r="G71" s="48"/>
      <c r="H71" s="65"/>
      <c r="I71" s="66"/>
      <c r="J71" s="49"/>
      <c r="K71" s="75"/>
      <c r="L71" s="75"/>
      <c r="M71" s="81" t="str">
        <f t="shared" si="3"/>
        <v/>
      </c>
      <c r="N71" s="50"/>
      <c r="O71" s="67" t="str">
        <f>IFERROR(VLOOKUP(M71,計算用!$A$48:$B$55,2,FALSE),"")</f>
        <v/>
      </c>
      <c r="P71" s="68"/>
      <c r="Q71" s="68"/>
      <c r="R71" s="68"/>
      <c r="S71" s="80" t="str">
        <f t="shared" ref="S71:S85" si="12">IF(F71&gt;=2,"","可")</f>
        <v/>
      </c>
      <c r="T71" s="69"/>
      <c r="U71" s="70"/>
      <c r="V71" s="71"/>
    </row>
    <row r="72" spans="1:22">
      <c r="A72" s="63">
        <f t="shared" si="9"/>
        <v>67</v>
      </c>
      <c r="B72" s="64"/>
      <c r="C72" s="64"/>
      <c r="D72" s="48"/>
      <c r="E72" s="79" t="str">
        <f t="shared" si="10"/>
        <v/>
      </c>
      <c r="F72" s="79" t="str">
        <f t="shared" si="11"/>
        <v/>
      </c>
      <c r="G72" s="48"/>
      <c r="H72" s="65"/>
      <c r="I72" s="66"/>
      <c r="J72" s="49"/>
      <c r="K72" s="75"/>
      <c r="L72" s="75"/>
      <c r="M72" s="81" t="str">
        <f t="shared" ref="M72:M85" si="13">K72&amp;L72</f>
        <v/>
      </c>
      <c r="N72" s="50"/>
      <c r="O72" s="67" t="str">
        <f>IFERROR(VLOOKUP(M72,計算用!$A$48:$B$55,2,FALSE),"")</f>
        <v/>
      </c>
      <c r="P72" s="68"/>
      <c r="Q72" s="68"/>
      <c r="R72" s="68"/>
      <c r="S72" s="80" t="str">
        <f t="shared" si="12"/>
        <v/>
      </c>
      <c r="T72" s="69"/>
      <c r="U72" s="70"/>
      <c r="V72" s="71"/>
    </row>
    <row r="73" spans="1:22">
      <c r="A73" s="63">
        <f t="shared" si="9"/>
        <v>68</v>
      </c>
      <c r="B73" s="64"/>
      <c r="C73" s="64"/>
      <c r="D73" s="48"/>
      <c r="E73" s="79" t="str">
        <f t="shared" si="10"/>
        <v/>
      </c>
      <c r="F73" s="79" t="str">
        <f t="shared" si="11"/>
        <v/>
      </c>
      <c r="G73" s="48"/>
      <c r="H73" s="65"/>
      <c r="I73" s="66"/>
      <c r="J73" s="49"/>
      <c r="K73" s="75"/>
      <c r="L73" s="75"/>
      <c r="M73" s="81" t="str">
        <f t="shared" si="13"/>
        <v/>
      </c>
      <c r="N73" s="50"/>
      <c r="O73" s="67" t="str">
        <f>IFERROR(VLOOKUP(M73,計算用!$A$48:$B$55,2,FALSE),"")</f>
        <v/>
      </c>
      <c r="P73" s="68"/>
      <c r="Q73" s="68"/>
      <c r="R73" s="68"/>
      <c r="S73" s="80" t="str">
        <f t="shared" si="12"/>
        <v/>
      </c>
      <c r="T73" s="69"/>
      <c r="U73" s="70"/>
      <c r="V73" s="71"/>
    </row>
    <row r="74" spans="1:22">
      <c r="A74" s="63">
        <f t="shared" si="9"/>
        <v>69</v>
      </c>
      <c r="B74" s="64"/>
      <c r="C74" s="64"/>
      <c r="D74" s="48"/>
      <c r="E74" s="79" t="str">
        <f t="shared" si="10"/>
        <v/>
      </c>
      <c r="F74" s="79" t="str">
        <f t="shared" si="11"/>
        <v/>
      </c>
      <c r="G74" s="48"/>
      <c r="H74" s="65"/>
      <c r="I74" s="66"/>
      <c r="J74" s="49"/>
      <c r="K74" s="75"/>
      <c r="L74" s="75"/>
      <c r="M74" s="81" t="str">
        <f t="shared" si="13"/>
        <v/>
      </c>
      <c r="N74" s="50"/>
      <c r="O74" s="67" t="str">
        <f>IFERROR(VLOOKUP(M74,計算用!$A$48:$B$55,2,FALSE),"")</f>
        <v/>
      </c>
      <c r="P74" s="68"/>
      <c r="Q74" s="68"/>
      <c r="R74" s="68"/>
      <c r="S74" s="80" t="str">
        <f t="shared" si="12"/>
        <v/>
      </c>
      <c r="T74" s="69"/>
      <c r="U74" s="70"/>
      <c r="V74" s="71"/>
    </row>
    <row r="75" spans="1:22">
      <c r="A75" s="63">
        <f t="shared" si="9"/>
        <v>70</v>
      </c>
      <c r="B75" s="64"/>
      <c r="C75" s="64"/>
      <c r="D75" s="48"/>
      <c r="E75" s="79" t="str">
        <f t="shared" si="10"/>
        <v/>
      </c>
      <c r="F75" s="79" t="str">
        <f t="shared" si="11"/>
        <v/>
      </c>
      <c r="G75" s="48"/>
      <c r="H75" s="65"/>
      <c r="I75" s="66"/>
      <c r="J75" s="49"/>
      <c r="K75" s="75"/>
      <c r="L75" s="75"/>
      <c r="M75" s="81" t="str">
        <f t="shared" si="13"/>
        <v/>
      </c>
      <c r="N75" s="50"/>
      <c r="O75" s="67" t="str">
        <f>IFERROR(VLOOKUP(M75,計算用!$A$48:$B$55,2,FALSE),"")</f>
        <v/>
      </c>
      <c r="P75" s="68"/>
      <c r="Q75" s="68"/>
      <c r="R75" s="68"/>
      <c r="S75" s="80" t="str">
        <f t="shared" si="12"/>
        <v/>
      </c>
      <c r="T75" s="69"/>
      <c r="U75" s="70"/>
      <c r="V75" s="71"/>
    </row>
    <row r="76" spans="1:22">
      <c r="A76" s="63">
        <f t="shared" si="9"/>
        <v>71</v>
      </c>
      <c r="B76" s="64"/>
      <c r="C76" s="64"/>
      <c r="D76" s="48"/>
      <c r="E76" s="79" t="str">
        <f t="shared" si="10"/>
        <v/>
      </c>
      <c r="F76" s="79" t="str">
        <f t="shared" si="11"/>
        <v/>
      </c>
      <c r="G76" s="48"/>
      <c r="H76" s="65"/>
      <c r="I76" s="66"/>
      <c r="J76" s="49"/>
      <c r="K76" s="75"/>
      <c r="L76" s="75"/>
      <c r="M76" s="81" t="str">
        <f t="shared" si="13"/>
        <v/>
      </c>
      <c r="N76" s="50"/>
      <c r="O76" s="67" t="str">
        <f>IFERROR(VLOOKUP(M76,計算用!$A$48:$B$55,2,FALSE),"")</f>
        <v/>
      </c>
      <c r="P76" s="68"/>
      <c r="Q76" s="68"/>
      <c r="R76" s="68"/>
      <c r="S76" s="80" t="str">
        <f t="shared" si="12"/>
        <v/>
      </c>
      <c r="T76" s="69"/>
      <c r="U76" s="70"/>
      <c r="V76" s="71"/>
    </row>
    <row r="77" spans="1:22">
      <c r="A77" s="63">
        <f t="shared" si="9"/>
        <v>72</v>
      </c>
      <c r="B77" s="64"/>
      <c r="C77" s="64"/>
      <c r="D77" s="48"/>
      <c r="E77" s="79" t="str">
        <f t="shared" si="10"/>
        <v/>
      </c>
      <c r="F77" s="79" t="str">
        <f t="shared" si="11"/>
        <v/>
      </c>
      <c r="G77" s="48"/>
      <c r="H77" s="65"/>
      <c r="I77" s="66"/>
      <c r="J77" s="49"/>
      <c r="K77" s="75"/>
      <c r="L77" s="75"/>
      <c r="M77" s="81" t="str">
        <f t="shared" si="13"/>
        <v/>
      </c>
      <c r="N77" s="50"/>
      <c r="O77" s="67" t="str">
        <f>IFERROR(VLOOKUP(M77,計算用!$A$48:$B$55,2,FALSE),"")</f>
        <v/>
      </c>
      <c r="P77" s="68"/>
      <c r="Q77" s="68"/>
      <c r="R77" s="68"/>
      <c r="S77" s="80" t="str">
        <f t="shared" si="12"/>
        <v/>
      </c>
      <c r="T77" s="69"/>
      <c r="U77" s="70"/>
      <c r="V77" s="71"/>
    </row>
    <row r="78" spans="1:22">
      <c r="A78" s="63">
        <f t="shared" si="9"/>
        <v>73</v>
      </c>
      <c r="B78" s="64"/>
      <c r="C78" s="64"/>
      <c r="D78" s="48"/>
      <c r="E78" s="79" t="str">
        <f t="shared" si="10"/>
        <v/>
      </c>
      <c r="F78" s="79" t="str">
        <f t="shared" si="11"/>
        <v/>
      </c>
      <c r="G78" s="48"/>
      <c r="H78" s="65"/>
      <c r="I78" s="66"/>
      <c r="J78" s="49"/>
      <c r="K78" s="75"/>
      <c r="L78" s="75"/>
      <c r="M78" s="81" t="str">
        <f t="shared" si="13"/>
        <v/>
      </c>
      <c r="N78" s="50"/>
      <c r="O78" s="67" t="str">
        <f>IFERROR(VLOOKUP(M78,計算用!$A$48:$B$55,2,FALSE),"")</f>
        <v/>
      </c>
      <c r="P78" s="68"/>
      <c r="Q78" s="68"/>
      <c r="R78" s="68"/>
      <c r="S78" s="80" t="str">
        <f t="shared" si="12"/>
        <v/>
      </c>
      <c r="T78" s="69"/>
      <c r="U78" s="70"/>
      <c r="V78" s="71"/>
    </row>
    <row r="79" spans="1:22">
      <c r="A79" s="63">
        <f t="shared" si="9"/>
        <v>74</v>
      </c>
      <c r="B79" s="64"/>
      <c r="C79" s="64"/>
      <c r="D79" s="48"/>
      <c r="E79" s="79" t="str">
        <f t="shared" si="10"/>
        <v/>
      </c>
      <c r="F79" s="79" t="str">
        <f t="shared" si="11"/>
        <v/>
      </c>
      <c r="G79" s="48"/>
      <c r="H79" s="65"/>
      <c r="I79" s="66"/>
      <c r="J79" s="49"/>
      <c r="K79" s="75"/>
      <c r="L79" s="75"/>
      <c r="M79" s="81" t="str">
        <f t="shared" si="13"/>
        <v/>
      </c>
      <c r="N79" s="50"/>
      <c r="O79" s="67" t="str">
        <f>IFERROR(VLOOKUP(M79,計算用!$A$48:$B$55,2,FALSE),"")</f>
        <v/>
      </c>
      <c r="P79" s="68"/>
      <c r="Q79" s="68"/>
      <c r="R79" s="68"/>
      <c r="S79" s="80" t="str">
        <f t="shared" si="12"/>
        <v/>
      </c>
      <c r="T79" s="69"/>
      <c r="U79" s="70"/>
      <c r="V79" s="71"/>
    </row>
    <row r="80" spans="1:22">
      <c r="A80" s="63">
        <f t="shared" si="9"/>
        <v>75</v>
      </c>
      <c r="B80" s="64"/>
      <c r="C80" s="64"/>
      <c r="D80" s="48"/>
      <c r="E80" s="79" t="str">
        <f t="shared" si="10"/>
        <v/>
      </c>
      <c r="F80" s="79" t="str">
        <f t="shared" si="11"/>
        <v/>
      </c>
      <c r="G80" s="48"/>
      <c r="H80" s="65"/>
      <c r="I80" s="66"/>
      <c r="J80" s="49"/>
      <c r="K80" s="75"/>
      <c r="L80" s="75"/>
      <c r="M80" s="81" t="str">
        <f t="shared" si="13"/>
        <v/>
      </c>
      <c r="N80" s="50"/>
      <c r="O80" s="67" t="str">
        <f>IFERROR(VLOOKUP(M80,計算用!$A$48:$B$55,2,FALSE),"")</f>
        <v/>
      </c>
      <c r="P80" s="68"/>
      <c r="Q80" s="68"/>
      <c r="R80" s="68"/>
      <c r="S80" s="80" t="str">
        <f t="shared" si="12"/>
        <v/>
      </c>
      <c r="T80" s="69"/>
      <c r="U80" s="70"/>
      <c r="V80" s="71"/>
    </row>
    <row r="81" spans="1:22">
      <c r="A81" s="63">
        <f t="shared" si="9"/>
        <v>76</v>
      </c>
      <c r="B81" s="64"/>
      <c r="C81" s="64"/>
      <c r="D81" s="48"/>
      <c r="E81" s="79" t="str">
        <f t="shared" si="10"/>
        <v/>
      </c>
      <c r="F81" s="79" t="str">
        <f t="shared" si="11"/>
        <v/>
      </c>
      <c r="G81" s="48"/>
      <c r="H81" s="65"/>
      <c r="I81" s="66"/>
      <c r="J81" s="49"/>
      <c r="K81" s="75"/>
      <c r="L81" s="75"/>
      <c r="M81" s="81" t="str">
        <f t="shared" si="13"/>
        <v/>
      </c>
      <c r="N81" s="50"/>
      <c r="O81" s="67" t="str">
        <f>IFERROR(VLOOKUP(M81,計算用!$A$48:$B$55,2,FALSE),"")</f>
        <v/>
      </c>
      <c r="P81" s="68"/>
      <c r="Q81" s="68"/>
      <c r="R81" s="68"/>
      <c r="S81" s="80" t="str">
        <f t="shared" si="12"/>
        <v/>
      </c>
      <c r="T81" s="69"/>
      <c r="U81" s="70"/>
      <c r="V81" s="71"/>
    </row>
    <row r="82" spans="1:22">
      <c r="A82" s="63">
        <f t="shared" si="9"/>
        <v>77</v>
      </c>
      <c r="B82" s="64"/>
      <c r="C82" s="64"/>
      <c r="D82" s="48"/>
      <c r="E82" s="79" t="str">
        <f t="shared" si="10"/>
        <v/>
      </c>
      <c r="F82" s="79" t="str">
        <f t="shared" si="11"/>
        <v/>
      </c>
      <c r="G82" s="48"/>
      <c r="H82" s="65"/>
      <c r="I82" s="66"/>
      <c r="J82" s="49"/>
      <c r="K82" s="75"/>
      <c r="L82" s="75"/>
      <c r="M82" s="81" t="str">
        <f t="shared" si="13"/>
        <v/>
      </c>
      <c r="N82" s="50"/>
      <c r="O82" s="67" t="str">
        <f>IFERROR(VLOOKUP(M82,計算用!$A$48:$B$55,2,FALSE),"")</f>
        <v/>
      </c>
      <c r="P82" s="68"/>
      <c r="Q82" s="68"/>
      <c r="R82" s="68"/>
      <c r="S82" s="80" t="str">
        <f t="shared" si="12"/>
        <v/>
      </c>
      <c r="T82" s="69"/>
      <c r="U82" s="70"/>
      <c r="V82" s="71"/>
    </row>
    <row r="83" spans="1:22">
      <c r="A83" s="63">
        <f t="shared" si="9"/>
        <v>78</v>
      </c>
      <c r="B83" s="64"/>
      <c r="C83" s="64"/>
      <c r="D83" s="48"/>
      <c r="E83" s="79" t="str">
        <f t="shared" si="10"/>
        <v/>
      </c>
      <c r="F83" s="79" t="str">
        <f t="shared" si="11"/>
        <v/>
      </c>
      <c r="G83" s="48"/>
      <c r="H83" s="65"/>
      <c r="I83" s="66"/>
      <c r="J83" s="49"/>
      <c r="K83" s="75"/>
      <c r="L83" s="75"/>
      <c r="M83" s="81" t="str">
        <f t="shared" si="13"/>
        <v/>
      </c>
      <c r="N83" s="50"/>
      <c r="O83" s="67" t="str">
        <f>IFERROR(VLOOKUP(M83,計算用!$A$48:$B$55,2,FALSE),"")</f>
        <v/>
      </c>
      <c r="P83" s="68"/>
      <c r="Q83" s="68"/>
      <c r="R83" s="68"/>
      <c r="S83" s="80" t="str">
        <f t="shared" si="12"/>
        <v/>
      </c>
      <c r="T83" s="69"/>
      <c r="U83" s="70"/>
      <c r="V83" s="71"/>
    </row>
    <row r="84" spans="1:22">
      <c r="A84" s="63">
        <f t="shared" si="9"/>
        <v>79</v>
      </c>
      <c r="B84" s="64"/>
      <c r="C84" s="64"/>
      <c r="D84" s="48"/>
      <c r="E84" s="79" t="str">
        <f t="shared" si="10"/>
        <v/>
      </c>
      <c r="F84" s="79" t="str">
        <f t="shared" si="11"/>
        <v/>
      </c>
      <c r="G84" s="48"/>
      <c r="H84" s="65"/>
      <c r="I84" s="66"/>
      <c r="J84" s="49"/>
      <c r="K84" s="75"/>
      <c r="L84" s="75"/>
      <c r="M84" s="81" t="str">
        <f t="shared" si="13"/>
        <v/>
      </c>
      <c r="N84" s="50"/>
      <c r="O84" s="67" t="str">
        <f>IFERROR(VLOOKUP(M84,計算用!$A$48:$B$55,2,FALSE),"")</f>
        <v/>
      </c>
      <c r="P84" s="68"/>
      <c r="Q84" s="68"/>
      <c r="R84" s="68"/>
      <c r="S84" s="80" t="str">
        <f t="shared" si="12"/>
        <v/>
      </c>
      <c r="T84" s="69"/>
      <c r="U84" s="70"/>
      <c r="V84" s="71"/>
    </row>
    <row r="85" spans="1:22">
      <c r="A85" s="63">
        <f t="shared" si="9"/>
        <v>80</v>
      </c>
      <c r="B85" s="64"/>
      <c r="C85" s="64"/>
      <c r="D85" s="48"/>
      <c r="E85" s="79" t="str">
        <f t="shared" si="10"/>
        <v/>
      </c>
      <c r="F85" s="79" t="str">
        <f t="shared" si="11"/>
        <v/>
      </c>
      <c r="G85" s="48"/>
      <c r="H85" s="65"/>
      <c r="I85" s="66"/>
      <c r="J85" s="49"/>
      <c r="K85" s="75"/>
      <c r="L85" s="75"/>
      <c r="M85" s="81" t="str">
        <f t="shared" si="13"/>
        <v/>
      </c>
      <c r="N85" s="50"/>
      <c r="O85" s="67" t="str">
        <f>IFERROR(VLOOKUP(M85,計算用!$A$48:$B$55,2,FALSE),"")</f>
        <v/>
      </c>
      <c r="P85" s="68"/>
      <c r="Q85" s="68"/>
      <c r="R85" s="68"/>
      <c r="S85" s="80" t="str">
        <f t="shared" si="12"/>
        <v/>
      </c>
      <c r="T85" s="69"/>
      <c r="U85" s="70"/>
      <c r="V85" s="71"/>
    </row>
    <row r="86" spans="1:22">
      <c r="S86" s="17"/>
    </row>
  </sheetData>
  <sheetProtection formatCells="0" formatColumns="0" formatRows="0" insertColumns="0" insertRows="0" insertHyperlinks="0" deleteColumns="0" deleteRows="0" sort="0" autoFilter="0" pivotTables="0"/>
  <mergeCells count="10">
    <mergeCell ref="T4:U4"/>
    <mergeCell ref="P4:S4"/>
    <mergeCell ref="A4:A5"/>
    <mergeCell ref="G4:G5"/>
    <mergeCell ref="H4:J4"/>
    <mergeCell ref="O4:O5"/>
    <mergeCell ref="B4:B5"/>
    <mergeCell ref="C4:C5"/>
    <mergeCell ref="D4:D5"/>
    <mergeCell ref="K4:N4"/>
  </mergeCells>
  <phoneticPr fontId="5"/>
  <dataValidations count="1">
    <dataValidation type="list" allowBlank="1" showInputMessage="1" showErrorMessage="1" sqref="R6:R85">
      <formula1>"該当"</formula1>
    </dataValidation>
  </dataValidations>
  <pageMargins left="0.70866141732283472" right="0.70866141732283472" top="0.74803149606299213" bottom="0.55118110236220474" header="0.31496062992125984" footer="0.31496062992125984"/>
  <pageSetup paperSize="9" scale="61" fitToHeight="0" orientation="landscape" r:id="rId1"/>
  <legacyDrawing r:id="rId2"/>
  <extLst>
    <ext xmlns:x14="http://schemas.microsoft.com/office/spreadsheetml/2009/9/main" uri="{CCE6A557-97BC-4b89-ADB6-D9C93CAAB3DF}">
      <x14:dataValidations xmlns:xm="http://schemas.microsoft.com/office/excel/2006/main" count="4">
        <x14:dataValidation type="list" allowBlank="1" showInputMessage="1" showErrorMessage="1">
          <x14:formula1>
            <xm:f>計算用!$A$110:$A$150</xm:f>
          </x14:formula1>
          <xm:sqref>I6:I85</xm:sqref>
        </x14:dataValidation>
        <x14:dataValidation type="list" allowBlank="1" showInputMessage="1" showErrorMessage="1">
          <x14:formula1>
            <xm:f>計算用!$A$43:$A$44</xm:f>
          </x14:formula1>
          <xm:sqref>K6:K85</xm:sqref>
        </x14:dataValidation>
        <x14:dataValidation type="list" allowBlank="1" showInputMessage="1" showErrorMessage="1">
          <x14:formula1>
            <xm:f>計算用!$A$57:$A$58</xm:f>
          </x14:formula1>
          <xm:sqref>P6:Q85</xm:sqref>
        </x14:dataValidation>
        <x14:dataValidation type="list" allowBlank="1" showInputMessage="1" showErrorMessage="1">
          <x14:formula1>
            <xm:f>OFFSET(計算用!$A$42,MATCH(K6,計算用!$A$43:$A$45,0),1,1,2)</xm:f>
          </x14:formula1>
          <xm:sqref>L6:L85</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50"/>
  <sheetViews>
    <sheetView topLeftCell="A103" workbookViewId="0">
      <selection activeCell="A146" sqref="A146"/>
    </sheetView>
  </sheetViews>
  <sheetFormatPr defaultRowHeight="13.5"/>
  <cols>
    <col min="1" max="1" width="61" customWidth="1"/>
    <col min="2" max="2" width="9.125" customWidth="1"/>
    <col min="5" max="5" width="13" bestFit="1" customWidth="1"/>
  </cols>
  <sheetData>
    <row r="1" spans="1:12">
      <c r="A1" s="10"/>
      <c r="B1" s="44" t="s">
        <v>155</v>
      </c>
      <c r="C1" s="45"/>
      <c r="D1" s="45"/>
      <c r="E1" s="45" t="s">
        <v>156</v>
      </c>
      <c r="F1" s="44">
        <v>4</v>
      </c>
      <c r="G1" s="10"/>
      <c r="L1" s="8" t="s">
        <v>16</v>
      </c>
    </row>
    <row r="2" spans="1:12">
      <c r="A2" s="10"/>
      <c r="B2" s="15" t="s">
        <v>39</v>
      </c>
      <c r="C2" s="15"/>
      <c r="D2" s="15"/>
      <c r="E2" s="15" t="s">
        <v>137</v>
      </c>
      <c r="F2" s="15" t="s">
        <v>39</v>
      </c>
      <c r="G2" s="10"/>
    </row>
    <row r="3" spans="1:12">
      <c r="A3" s="41" t="s">
        <v>264</v>
      </c>
      <c r="B3" s="2">
        <v>2374</v>
      </c>
      <c r="C3" t="s">
        <v>265</v>
      </c>
      <c r="E3" s="36"/>
      <c r="F3" s="2">
        <v>200</v>
      </c>
      <c r="G3" t="s">
        <v>265</v>
      </c>
      <c r="H3" s="2"/>
      <c r="I3" s="2"/>
      <c r="J3" s="2"/>
      <c r="K3" s="2"/>
    </row>
    <row r="4" spans="1:12">
      <c r="A4" s="41" t="s">
        <v>266</v>
      </c>
      <c r="B4" s="2">
        <v>757</v>
      </c>
      <c r="C4" t="s">
        <v>265</v>
      </c>
      <c r="E4" s="36"/>
      <c r="F4" s="2">
        <v>200</v>
      </c>
      <c r="G4" t="s">
        <v>265</v>
      </c>
      <c r="H4" s="2"/>
      <c r="I4" s="2"/>
      <c r="J4" s="2"/>
      <c r="K4" s="2"/>
    </row>
    <row r="5" spans="1:12">
      <c r="A5" s="41" t="s">
        <v>267</v>
      </c>
      <c r="B5" s="2">
        <v>346</v>
      </c>
      <c r="C5" t="s">
        <v>265</v>
      </c>
      <c r="E5" s="36"/>
      <c r="F5" s="2">
        <v>200</v>
      </c>
      <c r="G5" t="s">
        <v>265</v>
      </c>
      <c r="H5" s="2"/>
      <c r="I5" s="2"/>
      <c r="J5" s="2"/>
      <c r="K5" s="2"/>
    </row>
    <row r="6" spans="1:12">
      <c r="A6" s="42" t="s">
        <v>268</v>
      </c>
      <c r="B6" s="2">
        <v>273</v>
      </c>
      <c r="C6" t="s">
        <v>265</v>
      </c>
      <c r="E6" s="2"/>
      <c r="F6" s="2">
        <v>200</v>
      </c>
      <c r="G6" t="s">
        <v>265</v>
      </c>
      <c r="H6" s="2"/>
      <c r="I6" s="2"/>
      <c r="J6" s="2"/>
      <c r="K6" s="2"/>
    </row>
    <row r="7" spans="1:12">
      <c r="A7" s="47" t="s">
        <v>160</v>
      </c>
      <c r="B7" s="2">
        <v>273</v>
      </c>
      <c r="C7" t="s">
        <v>265</v>
      </c>
      <c r="E7" s="2">
        <v>3000</v>
      </c>
      <c r="F7" s="2">
        <v>200</v>
      </c>
      <c r="G7" t="s">
        <v>265</v>
      </c>
      <c r="H7" s="2"/>
      <c r="I7" s="2"/>
      <c r="J7" s="2"/>
      <c r="K7" s="2"/>
    </row>
    <row r="8" spans="1:12">
      <c r="A8" s="41" t="s">
        <v>269</v>
      </c>
      <c r="B8" s="2">
        <v>265</v>
      </c>
      <c r="C8" t="s">
        <v>265</v>
      </c>
      <c r="E8" s="36"/>
      <c r="F8" s="2">
        <v>200</v>
      </c>
      <c r="G8" t="s">
        <v>265</v>
      </c>
      <c r="H8" s="2"/>
      <c r="I8" s="2"/>
      <c r="J8" s="2"/>
      <c r="K8" s="2"/>
    </row>
    <row r="9" spans="1:12">
      <c r="A9" s="41" t="s">
        <v>270</v>
      </c>
      <c r="B9" s="2">
        <v>265</v>
      </c>
      <c r="C9" t="s">
        <v>265</v>
      </c>
      <c r="E9" s="36"/>
      <c r="F9" s="2">
        <v>200</v>
      </c>
      <c r="G9" t="s">
        <v>265</v>
      </c>
      <c r="H9" s="2"/>
      <c r="I9" s="2"/>
      <c r="J9" s="2"/>
      <c r="K9" s="2"/>
    </row>
    <row r="10" spans="1:12">
      <c r="A10" s="41" t="s">
        <v>271</v>
      </c>
      <c r="B10" s="2">
        <v>335</v>
      </c>
      <c r="C10" t="s">
        <v>265</v>
      </c>
      <c r="E10" s="36"/>
      <c r="F10" s="2">
        <v>200</v>
      </c>
      <c r="G10" t="s">
        <v>265</v>
      </c>
      <c r="H10" s="2"/>
      <c r="I10" s="2"/>
      <c r="J10" s="2"/>
      <c r="K10" s="2"/>
    </row>
    <row r="11" spans="1:12">
      <c r="A11" s="41" t="s">
        <v>272</v>
      </c>
      <c r="B11" s="2">
        <v>353</v>
      </c>
      <c r="C11" t="s">
        <v>265</v>
      </c>
      <c r="E11" s="36"/>
      <c r="F11" s="2">
        <v>200</v>
      </c>
      <c r="G11" t="s">
        <v>265</v>
      </c>
      <c r="H11" s="2"/>
      <c r="I11" s="2"/>
      <c r="J11" s="2"/>
      <c r="K11" s="2"/>
    </row>
    <row r="12" spans="1:12">
      <c r="A12" s="41" t="s">
        <v>273</v>
      </c>
      <c r="B12" s="2">
        <v>52</v>
      </c>
      <c r="C12" t="s">
        <v>265</v>
      </c>
      <c r="E12" s="36"/>
      <c r="F12" s="2">
        <v>200</v>
      </c>
      <c r="G12" t="s">
        <v>265</v>
      </c>
      <c r="H12" s="2"/>
      <c r="I12" s="2"/>
      <c r="J12" s="2"/>
      <c r="K12" s="2"/>
    </row>
    <row r="13" spans="1:12">
      <c r="A13" s="41" t="s">
        <v>274</v>
      </c>
      <c r="B13" s="2">
        <v>27</v>
      </c>
      <c r="C13" t="s">
        <v>265</v>
      </c>
      <c r="E13" s="36"/>
      <c r="F13" s="2">
        <v>200</v>
      </c>
      <c r="G13" t="s">
        <v>265</v>
      </c>
      <c r="H13" s="2"/>
      <c r="I13" s="2"/>
      <c r="J13" s="2"/>
      <c r="K13" s="2"/>
    </row>
    <row r="14" spans="1:12">
      <c r="A14" s="41" t="s">
        <v>275</v>
      </c>
      <c r="B14" s="2">
        <v>380</v>
      </c>
      <c r="C14" t="s">
        <v>265</v>
      </c>
      <c r="E14" s="36"/>
      <c r="F14" s="2">
        <v>200</v>
      </c>
      <c r="G14" t="s">
        <v>265</v>
      </c>
      <c r="H14" s="2"/>
      <c r="I14" s="2"/>
      <c r="J14" s="2"/>
      <c r="K14" s="2"/>
    </row>
    <row r="15" spans="1:12">
      <c r="A15" s="41" t="s">
        <v>276</v>
      </c>
      <c r="B15" s="2">
        <v>240</v>
      </c>
      <c r="C15" t="s">
        <v>265</v>
      </c>
      <c r="E15" s="36"/>
      <c r="F15" s="2">
        <v>200</v>
      </c>
      <c r="G15" t="s">
        <v>265</v>
      </c>
      <c r="H15" s="2"/>
      <c r="I15" s="2"/>
      <c r="J15" s="2"/>
      <c r="K15" s="2"/>
    </row>
    <row r="16" spans="1:12">
      <c r="A16" s="41" t="s">
        <v>277</v>
      </c>
      <c r="B16" s="2">
        <v>360</v>
      </c>
      <c r="C16" t="s">
        <v>265</v>
      </c>
      <c r="E16" s="36"/>
      <c r="F16" s="2">
        <v>200</v>
      </c>
      <c r="G16" t="s">
        <v>265</v>
      </c>
      <c r="H16" s="2"/>
      <c r="I16" s="2"/>
      <c r="J16" s="2"/>
      <c r="K16" s="2"/>
    </row>
    <row r="17" spans="1:11">
      <c r="A17" s="41" t="s">
        <v>278</v>
      </c>
      <c r="B17" s="2">
        <v>204</v>
      </c>
      <c r="C17" t="s">
        <v>265</v>
      </c>
      <c r="E17" s="2">
        <v>3000</v>
      </c>
      <c r="F17" s="2">
        <v>200</v>
      </c>
      <c r="G17" t="s">
        <v>265</v>
      </c>
      <c r="H17" s="2"/>
      <c r="I17" s="2"/>
      <c r="J17" s="2"/>
      <c r="K17" s="2"/>
    </row>
    <row r="18" spans="1:11">
      <c r="A18" s="41" t="s">
        <v>279</v>
      </c>
      <c r="B18" s="2">
        <v>1215</v>
      </c>
      <c r="C18" t="s">
        <v>280</v>
      </c>
      <c r="E18" s="2">
        <v>3000</v>
      </c>
      <c r="F18" s="36"/>
      <c r="H18" s="2"/>
      <c r="I18" s="2"/>
      <c r="J18" s="2"/>
      <c r="K18" s="2"/>
    </row>
    <row r="19" spans="1:11">
      <c r="A19" s="41" t="s">
        <v>281</v>
      </c>
      <c r="B19" s="2">
        <v>402</v>
      </c>
      <c r="C19" t="s">
        <v>265</v>
      </c>
      <c r="E19" s="2">
        <v>3000</v>
      </c>
      <c r="F19" s="36"/>
      <c r="H19" s="2"/>
      <c r="I19" s="2"/>
      <c r="J19" s="2"/>
      <c r="K19" s="2"/>
    </row>
    <row r="20" spans="1:11">
      <c r="A20" s="41" t="s">
        <v>282</v>
      </c>
      <c r="B20" s="2">
        <v>358</v>
      </c>
      <c r="C20" t="s">
        <v>265</v>
      </c>
      <c r="E20" s="2">
        <v>3000</v>
      </c>
      <c r="F20" s="36"/>
      <c r="H20" s="2"/>
      <c r="I20" s="2"/>
      <c r="J20" s="2"/>
      <c r="K20" s="2"/>
    </row>
    <row r="21" spans="1:11">
      <c r="A21" s="41" t="s">
        <v>283</v>
      </c>
      <c r="B21" s="2">
        <v>180</v>
      </c>
      <c r="C21" t="s">
        <v>265</v>
      </c>
      <c r="E21" s="2">
        <v>3000</v>
      </c>
      <c r="F21" s="36"/>
      <c r="H21" s="2"/>
      <c r="I21" s="2"/>
      <c r="J21" s="2"/>
      <c r="K21" s="2"/>
    </row>
    <row r="22" spans="1:11">
      <c r="A22" s="41" t="s">
        <v>284</v>
      </c>
      <c r="B22" s="2">
        <v>1182</v>
      </c>
      <c r="C22" t="s">
        <v>280</v>
      </c>
      <c r="E22" s="2">
        <v>3000</v>
      </c>
      <c r="F22" s="36"/>
      <c r="H22" s="2"/>
      <c r="I22" s="2"/>
      <c r="J22" s="2"/>
      <c r="K22" s="2"/>
    </row>
    <row r="23" spans="1:11">
      <c r="A23" s="43" t="s">
        <v>285</v>
      </c>
      <c r="B23" s="2">
        <v>635</v>
      </c>
      <c r="C23" t="s">
        <v>280</v>
      </c>
      <c r="E23" s="2">
        <v>3000</v>
      </c>
      <c r="F23" s="36"/>
      <c r="H23" s="2"/>
      <c r="I23" s="2"/>
      <c r="J23" s="2"/>
      <c r="K23" s="2"/>
    </row>
    <row r="24" spans="1:11">
      <c r="A24" s="41" t="s">
        <v>286</v>
      </c>
      <c r="B24" s="2">
        <v>115</v>
      </c>
      <c r="C24" t="s">
        <v>265</v>
      </c>
      <c r="E24" s="36"/>
      <c r="F24" s="2">
        <v>200</v>
      </c>
      <c r="G24" t="s">
        <v>265</v>
      </c>
      <c r="H24" s="2"/>
      <c r="I24" s="2"/>
      <c r="J24" s="2"/>
      <c r="K24" s="2"/>
    </row>
    <row r="25" spans="1:11">
      <c r="A25" s="41" t="s">
        <v>287</v>
      </c>
      <c r="B25" s="2">
        <v>188</v>
      </c>
      <c r="C25" t="s">
        <v>265</v>
      </c>
      <c r="E25" s="36"/>
      <c r="F25" s="2">
        <v>200</v>
      </c>
      <c r="G25" t="s">
        <v>265</v>
      </c>
      <c r="H25" s="2"/>
      <c r="I25" s="2"/>
      <c r="J25" s="2"/>
      <c r="K25" s="2"/>
    </row>
    <row r="26" spans="1:11">
      <c r="A26" s="41" t="s">
        <v>288</v>
      </c>
      <c r="B26" s="2">
        <v>65</v>
      </c>
      <c r="C26" t="s">
        <v>265</v>
      </c>
      <c r="D26" s="2"/>
      <c r="E26" s="36"/>
      <c r="F26" s="2">
        <v>200</v>
      </c>
      <c r="G26" t="s">
        <v>265</v>
      </c>
      <c r="H26" s="2"/>
      <c r="I26" s="2"/>
      <c r="J26" s="2"/>
      <c r="K26" s="2"/>
    </row>
    <row r="27" spans="1:11">
      <c r="A27" s="41" t="s">
        <v>289</v>
      </c>
      <c r="B27" s="2">
        <v>115</v>
      </c>
      <c r="C27" t="s">
        <v>265</v>
      </c>
      <c r="D27" s="2"/>
      <c r="E27" s="36"/>
      <c r="F27" s="2">
        <v>200</v>
      </c>
      <c r="G27" t="s">
        <v>265</v>
      </c>
      <c r="H27" s="2"/>
      <c r="I27" s="2"/>
      <c r="J27" s="2"/>
      <c r="K27" s="2"/>
    </row>
    <row r="28" spans="1:11">
      <c r="A28" s="41" t="s">
        <v>290</v>
      </c>
      <c r="B28" s="2">
        <v>46</v>
      </c>
      <c r="C28" t="s">
        <v>265</v>
      </c>
      <c r="D28" s="2"/>
      <c r="E28" s="36"/>
      <c r="F28" s="2">
        <v>200</v>
      </c>
      <c r="G28" t="s">
        <v>265</v>
      </c>
      <c r="H28" s="2"/>
      <c r="I28" s="2"/>
      <c r="J28" s="2"/>
      <c r="K28" s="2"/>
    </row>
    <row r="29" spans="1:11">
      <c r="A29" s="41" t="s">
        <v>291</v>
      </c>
      <c r="B29" s="2">
        <v>38</v>
      </c>
      <c r="C29" t="s">
        <v>265</v>
      </c>
      <c r="D29" s="2"/>
      <c r="E29" s="36"/>
      <c r="F29" s="2">
        <v>200</v>
      </c>
      <c r="G29" t="s">
        <v>265</v>
      </c>
      <c r="H29" s="2"/>
      <c r="I29" s="2"/>
      <c r="J29" s="2"/>
      <c r="K29" s="2"/>
    </row>
    <row r="30" spans="1:11">
      <c r="A30" s="41" t="s">
        <v>292</v>
      </c>
      <c r="B30" s="2">
        <v>60</v>
      </c>
      <c r="C30" t="s">
        <v>265</v>
      </c>
      <c r="D30" s="2"/>
      <c r="E30" s="36"/>
      <c r="F30" s="2">
        <v>200</v>
      </c>
      <c r="G30" t="s">
        <v>265</v>
      </c>
      <c r="H30" s="2"/>
      <c r="I30" s="2"/>
      <c r="J30" s="2"/>
      <c r="K30" s="2"/>
    </row>
    <row r="31" spans="1:11">
      <c r="A31" s="41" t="s">
        <v>293</v>
      </c>
      <c r="B31" s="2">
        <v>44</v>
      </c>
      <c r="C31" t="s">
        <v>265</v>
      </c>
      <c r="D31" s="2"/>
      <c r="E31" s="36"/>
      <c r="F31" s="2">
        <v>200</v>
      </c>
      <c r="G31" t="s">
        <v>265</v>
      </c>
      <c r="H31" s="2"/>
      <c r="I31" s="2"/>
      <c r="J31" s="2"/>
      <c r="K31" s="2"/>
    </row>
    <row r="32" spans="1:11">
      <c r="A32" s="41" t="s">
        <v>294</v>
      </c>
      <c r="B32" s="2">
        <v>46</v>
      </c>
      <c r="C32" t="s">
        <v>265</v>
      </c>
      <c r="D32" s="2"/>
      <c r="E32" s="36"/>
      <c r="F32" s="36"/>
      <c r="G32" s="2"/>
      <c r="H32" s="2"/>
      <c r="I32" s="2"/>
      <c r="J32" s="2"/>
      <c r="K32" s="2"/>
    </row>
    <row r="33" spans="1:11">
      <c r="A33" s="41" t="s">
        <v>295</v>
      </c>
      <c r="B33" s="2">
        <v>44</v>
      </c>
      <c r="C33" t="s">
        <v>265</v>
      </c>
      <c r="D33" s="2"/>
      <c r="E33" s="36"/>
      <c r="F33" s="2">
        <v>200</v>
      </c>
      <c r="G33" t="s">
        <v>265</v>
      </c>
      <c r="H33" s="2"/>
      <c r="I33" s="2"/>
      <c r="J33" s="2"/>
      <c r="K33" s="2"/>
    </row>
    <row r="34" spans="1:11">
      <c r="A34" s="41" t="s">
        <v>140</v>
      </c>
      <c r="B34" s="2"/>
      <c r="D34" s="2"/>
      <c r="E34" s="2"/>
      <c r="F34" s="2"/>
      <c r="G34" s="2"/>
      <c r="H34" s="2"/>
      <c r="I34" s="2"/>
      <c r="J34" s="2"/>
      <c r="K34" s="2"/>
    </row>
    <row r="35" spans="1:11">
      <c r="B35" s="2"/>
      <c r="D35" s="2"/>
      <c r="E35" s="2"/>
      <c r="F35" s="2"/>
      <c r="G35" s="2"/>
      <c r="H35" s="2"/>
      <c r="I35" s="2"/>
      <c r="J35" s="2"/>
      <c r="K35" s="2"/>
    </row>
    <row r="37" spans="1:11">
      <c r="A37" t="s">
        <v>7</v>
      </c>
      <c r="B37" s="3"/>
      <c r="C37" s="3"/>
    </row>
    <row r="38" spans="1:11">
      <c r="A38" t="s">
        <v>8</v>
      </c>
      <c r="B38" s="5"/>
      <c r="C38" s="5"/>
      <c r="D38" s="11"/>
      <c r="E38" s="11"/>
    </row>
    <row r="39" spans="1:11">
      <c r="A39" t="s">
        <v>9</v>
      </c>
      <c r="D39" s="11"/>
      <c r="E39" s="11"/>
    </row>
    <row r="40" spans="1:11">
      <c r="A40" t="s">
        <v>10</v>
      </c>
      <c r="D40" s="11"/>
      <c r="E40" s="11"/>
    </row>
    <row r="42" spans="1:11">
      <c r="A42" s="10" t="s">
        <v>25</v>
      </c>
    </row>
    <row r="43" spans="1:11">
      <c r="A43" t="s">
        <v>296</v>
      </c>
      <c r="B43" s="11" t="s">
        <v>297</v>
      </c>
      <c r="C43" s="11" t="s">
        <v>298</v>
      </c>
      <c r="D43" s="11"/>
    </row>
    <row r="44" spans="1:11">
      <c r="A44" t="s">
        <v>28</v>
      </c>
      <c r="B44" s="11" t="s">
        <v>299</v>
      </c>
      <c r="C44" s="11"/>
      <c r="D44" s="11"/>
    </row>
    <row r="45" spans="1:11">
      <c r="B45" s="11"/>
      <c r="C45" s="11"/>
    </row>
    <row r="47" spans="1:11">
      <c r="A47" s="10" t="s">
        <v>29</v>
      </c>
    </row>
    <row r="48" spans="1:11">
      <c r="A48" t="str">
        <f>A43&amp;B43</f>
        <v>陽性者(濃厚接触者)発生施設訪問系で陽性者等に1日以上対応又は訪問系以外で1日以上勤務</v>
      </c>
      <c r="B48">
        <v>20</v>
      </c>
    </row>
    <row r="49" spans="1:2">
      <c r="A49" t="str">
        <f>A43&amp;C43</f>
        <v>陽性者(濃厚接触者)発生施設訪問系で陽性者等への対応はないが対象期間に10日以上勤務</v>
      </c>
      <c r="B49">
        <v>5</v>
      </c>
    </row>
    <row r="51" spans="1:2">
      <c r="A51" t="str">
        <f>A44&amp;B44</f>
        <v>その他の施設対象期間に10日以上勤務</v>
      </c>
      <c r="B51">
        <v>5</v>
      </c>
    </row>
    <row r="57" spans="1:2">
      <c r="A57" t="s">
        <v>32</v>
      </c>
    </row>
    <row r="58" spans="1:2">
      <c r="A58" t="s">
        <v>33</v>
      </c>
    </row>
    <row r="61" spans="1:2">
      <c r="A61" t="s">
        <v>49</v>
      </c>
    </row>
    <row r="62" spans="1:2">
      <c r="A62" t="s">
        <v>50</v>
      </c>
    </row>
    <row r="63" spans="1:2">
      <c r="A63" t="s">
        <v>51</v>
      </c>
    </row>
    <row r="64" spans="1:2">
      <c r="A64" t="s">
        <v>52</v>
      </c>
    </row>
    <row r="65" spans="1:1">
      <c r="A65" t="s">
        <v>53</v>
      </c>
    </row>
    <row r="66" spans="1:1">
      <c r="A66" t="s">
        <v>54</v>
      </c>
    </row>
    <row r="67" spans="1:1">
      <c r="A67" t="s">
        <v>55</v>
      </c>
    </row>
    <row r="68" spans="1:1">
      <c r="A68" t="s">
        <v>56</v>
      </c>
    </row>
    <row r="69" spans="1:1">
      <c r="A69" t="s">
        <v>57</v>
      </c>
    </row>
    <row r="70" spans="1:1">
      <c r="A70" t="s">
        <v>58</v>
      </c>
    </row>
    <row r="71" spans="1:1">
      <c r="A71" t="s">
        <v>59</v>
      </c>
    </row>
    <row r="72" spans="1:1">
      <c r="A72" t="s">
        <v>60</v>
      </c>
    </row>
    <row r="73" spans="1:1">
      <c r="A73" t="s">
        <v>61</v>
      </c>
    </row>
    <row r="74" spans="1:1">
      <c r="A74" t="s">
        <v>62</v>
      </c>
    </row>
    <row r="75" spans="1:1">
      <c r="A75" t="s">
        <v>63</v>
      </c>
    </row>
    <row r="76" spans="1:1">
      <c r="A76" t="s">
        <v>64</v>
      </c>
    </row>
    <row r="77" spans="1:1">
      <c r="A77" t="s">
        <v>65</v>
      </c>
    </row>
    <row r="78" spans="1:1">
      <c r="A78" t="s">
        <v>66</v>
      </c>
    </row>
    <row r="79" spans="1:1">
      <c r="A79" t="s">
        <v>67</v>
      </c>
    </row>
    <row r="80" spans="1:1">
      <c r="A80" t="s">
        <v>68</v>
      </c>
    </row>
    <row r="81" spans="1:1">
      <c r="A81" t="s">
        <v>69</v>
      </c>
    </row>
    <row r="82" spans="1:1">
      <c r="A82" t="s">
        <v>70</v>
      </c>
    </row>
    <row r="83" spans="1:1">
      <c r="A83" t="s">
        <v>71</v>
      </c>
    </row>
    <row r="84" spans="1:1">
      <c r="A84" t="s">
        <v>72</v>
      </c>
    </row>
    <row r="85" spans="1:1">
      <c r="A85" t="s">
        <v>73</v>
      </c>
    </row>
    <row r="86" spans="1:1">
      <c r="A86" t="s">
        <v>74</v>
      </c>
    </row>
    <row r="87" spans="1:1">
      <c r="A87" t="s">
        <v>75</v>
      </c>
    </row>
    <row r="88" spans="1:1">
      <c r="A88" t="s">
        <v>76</v>
      </c>
    </row>
    <row r="89" spans="1:1">
      <c r="A89" t="s">
        <v>77</v>
      </c>
    </row>
    <row r="90" spans="1:1">
      <c r="A90" t="s">
        <v>78</v>
      </c>
    </row>
    <row r="91" spans="1:1">
      <c r="A91" t="s">
        <v>79</v>
      </c>
    </row>
    <row r="92" spans="1:1">
      <c r="A92" t="s">
        <v>80</v>
      </c>
    </row>
    <row r="93" spans="1:1">
      <c r="A93" t="s">
        <v>81</v>
      </c>
    </row>
    <row r="94" spans="1:1">
      <c r="A94" t="s">
        <v>82</v>
      </c>
    </row>
    <row r="95" spans="1:1">
      <c r="A95" t="s">
        <v>83</v>
      </c>
    </row>
    <row r="96" spans="1:1">
      <c r="A96" t="s">
        <v>84</v>
      </c>
    </row>
    <row r="97" spans="1:1">
      <c r="A97" t="s">
        <v>85</v>
      </c>
    </row>
    <row r="98" spans="1:1">
      <c r="A98" t="s">
        <v>86</v>
      </c>
    </row>
    <row r="99" spans="1:1">
      <c r="A99" t="s">
        <v>87</v>
      </c>
    </row>
    <row r="100" spans="1:1">
      <c r="A100" t="s">
        <v>88</v>
      </c>
    </row>
    <row r="101" spans="1:1">
      <c r="A101" t="s">
        <v>89</v>
      </c>
    </row>
    <row r="102" spans="1:1">
      <c r="A102" t="s">
        <v>90</v>
      </c>
    </row>
    <row r="103" spans="1:1">
      <c r="A103" t="s">
        <v>91</v>
      </c>
    </row>
    <row r="104" spans="1:1">
      <c r="A104" t="s">
        <v>92</v>
      </c>
    </row>
    <row r="105" spans="1:1">
      <c r="A105" t="s">
        <v>93</v>
      </c>
    </row>
    <row r="106" spans="1:1">
      <c r="A106" t="s">
        <v>94</v>
      </c>
    </row>
    <row r="107" spans="1:1">
      <c r="A107" t="s">
        <v>95</v>
      </c>
    </row>
    <row r="110" spans="1:1">
      <c r="A110" s="41" t="s">
        <v>264</v>
      </c>
    </row>
    <row r="111" spans="1:1">
      <c r="A111" s="41" t="s">
        <v>266</v>
      </c>
    </row>
    <row r="112" spans="1:1">
      <c r="A112" s="41" t="s">
        <v>267</v>
      </c>
    </row>
    <row r="113" spans="1:1">
      <c r="A113" s="42" t="s">
        <v>268</v>
      </c>
    </row>
    <row r="114" spans="1:1">
      <c r="A114" s="47" t="s">
        <v>160</v>
      </c>
    </row>
    <row r="115" spans="1:1">
      <c r="A115" s="41" t="s">
        <v>269</v>
      </c>
    </row>
    <row r="116" spans="1:1">
      <c r="A116" s="41" t="s">
        <v>270</v>
      </c>
    </row>
    <row r="117" spans="1:1">
      <c r="A117" s="41" t="s">
        <v>271</v>
      </c>
    </row>
    <row r="118" spans="1:1">
      <c r="A118" s="41" t="s">
        <v>272</v>
      </c>
    </row>
    <row r="119" spans="1:1">
      <c r="A119" s="41" t="s">
        <v>273</v>
      </c>
    </row>
    <row r="120" spans="1:1">
      <c r="A120" s="41" t="s">
        <v>274</v>
      </c>
    </row>
    <row r="121" spans="1:1">
      <c r="A121" s="41" t="s">
        <v>275</v>
      </c>
    </row>
    <row r="122" spans="1:1">
      <c r="A122" s="41" t="s">
        <v>276</v>
      </c>
    </row>
    <row r="123" spans="1:1">
      <c r="A123" s="41" t="s">
        <v>277</v>
      </c>
    </row>
    <row r="124" spans="1:1">
      <c r="A124" s="41" t="s">
        <v>278</v>
      </c>
    </row>
    <row r="125" spans="1:1">
      <c r="A125" s="41" t="s">
        <v>279</v>
      </c>
    </row>
    <row r="126" spans="1:1">
      <c r="A126" s="41" t="s">
        <v>281</v>
      </c>
    </row>
    <row r="127" spans="1:1">
      <c r="A127" s="41" t="s">
        <v>282</v>
      </c>
    </row>
    <row r="128" spans="1:1">
      <c r="A128" s="41" t="s">
        <v>283</v>
      </c>
    </row>
    <row r="129" spans="1:1">
      <c r="A129" s="41" t="s">
        <v>284</v>
      </c>
    </row>
    <row r="130" spans="1:1">
      <c r="A130" s="43" t="s">
        <v>285</v>
      </c>
    </row>
    <row r="131" spans="1:1">
      <c r="A131" s="41" t="s">
        <v>286</v>
      </c>
    </row>
    <row r="132" spans="1:1">
      <c r="A132" s="41" t="s">
        <v>287</v>
      </c>
    </row>
    <row r="133" spans="1:1">
      <c r="A133" s="41" t="s">
        <v>288</v>
      </c>
    </row>
    <row r="134" spans="1:1">
      <c r="A134" s="41" t="s">
        <v>289</v>
      </c>
    </row>
    <row r="135" spans="1:1">
      <c r="A135" s="41" t="s">
        <v>290</v>
      </c>
    </row>
    <row r="136" spans="1:1">
      <c r="A136" s="41" t="s">
        <v>291</v>
      </c>
    </row>
    <row r="137" spans="1:1">
      <c r="A137" s="41" t="s">
        <v>292</v>
      </c>
    </row>
    <row r="138" spans="1:1">
      <c r="A138" s="41" t="s">
        <v>293</v>
      </c>
    </row>
    <row r="139" spans="1:1">
      <c r="A139" s="41" t="s">
        <v>294</v>
      </c>
    </row>
    <row r="140" spans="1:1">
      <c r="A140" s="41" t="s">
        <v>295</v>
      </c>
    </row>
    <row r="141" spans="1:1">
      <c r="A141" s="41" t="s">
        <v>140</v>
      </c>
    </row>
    <row r="142" spans="1:1">
      <c r="A142" s="41" t="s">
        <v>334</v>
      </c>
    </row>
    <row r="143" spans="1:1">
      <c r="A143" s="41" t="s">
        <v>335</v>
      </c>
    </row>
    <row r="144" spans="1:1">
      <c r="A144" s="41" t="s">
        <v>336</v>
      </c>
    </row>
    <row r="145" spans="1:1">
      <c r="A145" s="41" t="s">
        <v>337</v>
      </c>
    </row>
    <row r="146" spans="1:1">
      <c r="A146" s="41" t="s">
        <v>338</v>
      </c>
    </row>
    <row r="147" spans="1:1">
      <c r="A147" s="41" t="s">
        <v>339</v>
      </c>
    </row>
    <row r="148" spans="1:1">
      <c r="A148" s="41" t="s">
        <v>340</v>
      </c>
    </row>
    <row r="149" spans="1:1">
      <c r="A149" s="41" t="s">
        <v>341</v>
      </c>
    </row>
    <row r="150" spans="1:1">
      <c r="A150" s="41" t="s">
        <v>342</v>
      </c>
    </row>
  </sheetData>
  <sheetProtection selectLockedCells="1" selectUnlockedCells="1"/>
  <phoneticPr fontId="5"/>
  <pageMargins left="0.7" right="0.7" top="0.75" bottom="0.75" header="0.3" footer="0.3"/>
  <pageSetup paperSize="9" scale="68"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vt:i4>
      </vt:variant>
    </vt:vector>
  </HeadingPairs>
  <TitlesOfParts>
    <vt:vector size="11" baseType="lpstr">
      <vt:lpstr>（はじめにお読みください）本実績報告の使い方、報告の手順</vt:lpstr>
      <vt:lpstr>実績報告書</vt:lpstr>
      <vt:lpstr>実績額一覧</vt:lpstr>
      <vt:lpstr>個票1</vt:lpstr>
      <vt:lpstr>職員表</vt:lpstr>
      <vt:lpstr>計算用</vt:lpstr>
      <vt:lpstr>個票1!Print_Area</vt:lpstr>
      <vt:lpstr>実績額一覧!Print_Area</vt:lpstr>
      <vt:lpstr>実績報告書!Print_Area</vt:lpstr>
      <vt:lpstr>職員表!Print_Area</vt:lpstr>
      <vt:lpstr>職員表!Print_Titles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廣田 泰寿</dc:creator>
  <cp:lastModifiedBy>千葉県</cp:lastModifiedBy>
  <cp:lastPrinted>2020-10-28T05:46:05Z</cp:lastPrinted>
  <dcterms:created xsi:type="dcterms:W3CDTF">2018-06-19T01:27:02Z</dcterms:created>
  <dcterms:modified xsi:type="dcterms:W3CDTF">2021-03-03T07:28:14Z</dcterms:modified>
</cp:coreProperties>
</file>