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Dstfs05\新型コロナウイルス感染症対策本部$\15 感染症対策班（PCR検査G）\45ワクチン検査パッケージ\★HP添付資料\"/>
    </mc:Choice>
  </mc:AlternateContent>
  <xr:revisionPtr revIDLastSave="0" documentId="13_ncr:1_{37A72653-9443-4579-841F-DA757CD1F9C4}" xr6:coauthVersionLast="47" xr6:coauthVersionMax="47" xr10:uidLastSave="{00000000-0000-0000-0000-000000000000}"/>
  <bookViews>
    <workbookView xWindow="-30" yWindow="-16320" windowWidth="29040" windowHeight="15720" activeTab="1" xr2:uid="{00000000-000D-0000-FFFF-FFFF00000000}"/>
  </bookViews>
  <sheets>
    <sheet name="〇月入力シート(※こちらに入力してください)" sheetId="2" r:id="rId1"/>
    <sheet name="〇月対象経費・基準額（補助上限額）計算書" sheetId="3" r:id="rId2"/>
  </sheets>
  <definedNames>
    <definedName name="_xlnm.Print_Area" localSheetId="1">'〇月対象経費・基準額（補助上限額）計算書'!$A$1:$AA$51</definedName>
    <definedName name="_xlnm.Print_Area" localSheetId="0">'〇月入力シート(※こちらに入力してください)'!$A$1:$W$47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 i="3" l="1"/>
  <c r="Z32" i="3"/>
  <c r="X11" i="3"/>
  <c r="R4" i="3" l="1"/>
  <c r="V4" i="3"/>
  <c r="D41" i="2" l="1"/>
  <c r="F41" i="2" s="1"/>
  <c r="M40" i="3" s="1"/>
  <c r="C40" i="3"/>
  <c r="M31" i="3"/>
  <c r="M30" i="3"/>
  <c r="M29" i="3"/>
  <c r="M28" i="3"/>
  <c r="M27" i="3"/>
  <c r="M22" i="3"/>
  <c r="M21" i="3"/>
  <c r="M20" i="3"/>
  <c r="M19" i="3"/>
  <c r="M18" i="3"/>
  <c r="M15" i="3"/>
  <c r="M14" i="3"/>
  <c r="M13" i="3"/>
  <c r="M12" i="3"/>
  <c r="M11" i="3"/>
  <c r="K31" i="3"/>
  <c r="K30" i="3"/>
  <c r="K29" i="3"/>
  <c r="K28" i="3"/>
  <c r="K27" i="3"/>
  <c r="K22" i="3"/>
  <c r="K21" i="3"/>
  <c r="K20" i="3"/>
  <c r="K19" i="3"/>
  <c r="K18" i="3"/>
  <c r="K15" i="3"/>
  <c r="K14" i="3"/>
  <c r="K13" i="3"/>
  <c r="K12" i="3"/>
  <c r="K11" i="3"/>
  <c r="O20" i="3" l="1"/>
  <c r="O38" i="2" l="1"/>
  <c r="O30" i="2"/>
  <c r="O22" i="2"/>
  <c r="M23" i="3" l="1"/>
  <c r="O11" i="3"/>
  <c r="O13" i="3"/>
  <c r="O15" i="3"/>
  <c r="O19" i="3"/>
  <c r="O21" i="3"/>
  <c r="O27" i="3"/>
  <c r="O12" i="3"/>
  <c r="O28" i="3"/>
  <c r="O30" i="3"/>
  <c r="M16" i="3"/>
  <c r="O22" i="3"/>
  <c r="O14" i="3"/>
  <c r="O29" i="3"/>
  <c r="O31" i="3"/>
  <c r="M32" i="3"/>
  <c r="O18" i="3"/>
  <c r="G30" i="2"/>
  <c r="S30" i="2" s="1"/>
  <c r="O16" i="3" l="1"/>
  <c r="O32" i="3"/>
  <c r="O33" i="3" s="1"/>
  <c r="O23" i="3"/>
  <c r="G49" i="3"/>
  <c r="O25" i="3" l="1"/>
  <c r="G22" i="2"/>
  <c r="S22" i="2" s="1"/>
  <c r="S29" i="2" l="1"/>
  <c r="S21" i="2"/>
  <c r="G38" i="2"/>
  <c r="S38" i="2" s="1"/>
  <c r="S37" i="2" s="1"/>
  <c r="X12" i="3"/>
  <c r="X13" i="3" l="1"/>
  <c r="Z12" i="3"/>
  <c r="C42" i="3" l="1"/>
  <c r="C41" i="3"/>
  <c r="E31" i="3"/>
  <c r="C31" i="3"/>
  <c r="E30" i="3"/>
  <c r="C30" i="3"/>
  <c r="E29" i="3"/>
  <c r="C29" i="3"/>
  <c r="E28" i="3"/>
  <c r="C28" i="3"/>
  <c r="X27" i="3"/>
  <c r="X28" i="3" s="1"/>
  <c r="E27" i="3"/>
  <c r="C27" i="3"/>
  <c r="E22" i="3"/>
  <c r="C22" i="3"/>
  <c r="G22" i="3" s="1"/>
  <c r="E21" i="3"/>
  <c r="C21" i="3"/>
  <c r="E20" i="3"/>
  <c r="C20" i="3"/>
  <c r="E19" i="3"/>
  <c r="C19" i="3"/>
  <c r="E18" i="3"/>
  <c r="C18" i="3"/>
  <c r="E15" i="3"/>
  <c r="C15" i="3"/>
  <c r="E14" i="3"/>
  <c r="C14" i="3"/>
  <c r="E13" i="3"/>
  <c r="C13" i="3"/>
  <c r="E12" i="3"/>
  <c r="C12" i="3"/>
  <c r="E11" i="3"/>
  <c r="C11" i="3"/>
  <c r="G11" i="3" l="1"/>
  <c r="G21" i="3"/>
  <c r="G18" i="3"/>
  <c r="G31" i="3"/>
  <c r="G13" i="3"/>
  <c r="G20" i="3"/>
  <c r="G12" i="3"/>
  <c r="G14" i="3"/>
  <c r="G28" i="3"/>
  <c r="G30" i="3"/>
  <c r="E23" i="3"/>
  <c r="G15" i="3"/>
  <c r="E32" i="3"/>
  <c r="G29" i="3"/>
  <c r="E16" i="3"/>
  <c r="Z11" i="3"/>
  <c r="Z13" i="3" s="1"/>
  <c r="G19" i="3"/>
  <c r="G27" i="3"/>
  <c r="Z27" i="3"/>
  <c r="Z28" i="3" s="1"/>
  <c r="Z33" i="3" s="1"/>
  <c r="D42" i="2"/>
  <c r="F42" i="2" s="1"/>
  <c r="F9" i="2"/>
  <c r="D11" i="2"/>
  <c r="D9" i="2"/>
  <c r="G32" i="3" l="1"/>
  <c r="G33" i="3" s="1"/>
  <c r="R33" i="3" s="1"/>
  <c r="R32" i="3" s="1"/>
  <c r="G23" i="3"/>
  <c r="G16" i="3"/>
  <c r="M41" i="3"/>
  <c r="F11" i="2"/>
  <c r="I11" i="2" s="1"/>
  <c r="K11" i="2" s="1"/>
  <c r="G25" i="3" l="1"/>
  <c r="R25" i="3" s="1"/>
  <c r="E40" i="3"/>
  <c r="G40" i="3" s="1"/>
  <c r="M42" i="3"/>
  <c r="O40" i="3"/>
  <c r="E41" i="3"/>
  <c r="O41" i="3"/>
  <c r="I9" i="2"/>
  <c r="K9" i="2" s="1"/>
  <c r="X18" i="3" s="1"/>
  <c r="X19" i="3" l="1"/>
  <c r="X20" i="3" s="1"/>
  <c r="O42" i="3"/>
  <c r="O43" i="3" s="1"/>
  <c r="O44" i="3" s="1"/>
  <c r="O54" i="3" s="1"/>
  <c r="E42" i="3"/>
  <c r="G42" i="3" s="1"/>
  <c r="M43" i="3"/>
  <c r="G41" i="3"/>
  <c r="X21" i="3" l="1"/>
  <c r="Z19" i="3"/>
  <c r="Z18" i="3"/>
  <c r="E43" i="3"/>
  <c r="G43" i="3"/>
  <c r="G44" i="3" s="1"/>
  <c r="Z20" i="3" l="1"/>
  <c r="Z21" i="3" s="1"/>
  <c r="Z25" i="3" s="1"/>
  <c r="Z23" i="3" s="1"/>
  <c r="Z24" i="3" l="1"/>
  <c r="R24" i="3"/>
</calcChain>
</file>

<file path=xl/sharedStrings.xml><?xml version="1.0" encoding="utf-8"?>
<sst xmlns="http://schemas.openxmlformats.org/spreadsheetml/2006/main" count="418" uniqueCount="120">
  <si>
    <t>対象経費</t>
    <rPh sb="0" eb="2">
      <t>タイショウ</t>
    </rPh>
    <rPh sb="2" eb="4">
      <t>ケイヒ</t>
    </rPh>
    <phoneticPr fontId="1"/>
  </si>
  <si>
    <t>検査原価</t>
    <rPh sb="0" eb="2">
      <t>ケンサ</t>
    </rPh>
    <rPh sb="2" eb="4">
      <t>ゲンカ</t>
    </rPh>
    <phoneticPr fontId="1"/>
  </si>
  <si>
    <t>実施回数</t>
    <rPh sb="0" eb="2">
      <t>ジッシ</t>
    </rPh>
    <rPh sb="2" eb="4">
      <t>カイスウ</t>
    </rPh>
    <phoneticPr fontId="1"/>
  </si>
  <si>
    <t>計</t>
    <rPh sb="0" eb="1">
      <t>ケイ</t>
    </rPh>
    <phoneticPr fontId="1"/>
  </si>
  <si>
    <t>基準額
（補助上限額）</t>
    <rPh sb="0" eb="2">
      <t>キジュン</t>
    </rPh>
    <rPh sb="2" eb="3">
      <t>ガク</t>
    </rPh>
    <rPh sb="5" eb="7">
      <t>ホジョ</t>
    </rPh>
    <rPh sb="7" eb="10">
      <t>ジョウゲンガク</t>
    </rPh>
    <phoneticPr fontId="1"/>
  </si>
  <si>
    <t>×</t>
    <phoneticPr fontId="1"/>
  </si>
  <si>
    <t>=</t>
    <phoneticPr fontId="1"/>
  </si>
  <si>
    <t>初期費用</t>
    <rPh sb="0" eb="2">
      <t>ショキ</t>
    </rPh>
    <rPh sb="2" eb="4">
      <t>ヒヨウ</t>
    </rPh>
    <phoneticPr fontId="1"/>
  </si>
  <si>
    <t>事業を実施する事業所
1箇所あたりの上限額</t>
    <rPh sb="0" eb="2">
      <t>ジギョウ</t>
    </rPh>
    <rPh sb="3" eb="5">
      <t>ジッシ</t>
    </rPh>
    <rPh sb="7" eb="10">
      <t>ジギョウショ</t>
    </rPh>
    <rPh sb="12" eb="14">
      <t>カショ</t>
    </rPh>
    <rPh sb="18" eb="21">
      <t>ジョウゲンガク</t>
    </rPh>
    <phoneticPr fontId="1"/>
  </si>
  <si>
    <t>対象経費・基準額（補助上限額）計算書</t>
    <rPh sb="0" eb="2">
      <t>タイショウ</t>
    </rPh>
    <rPh sb="2" eb="4">
      <t>ケイヒ</t>
    </rPh>
    <rPh sb="5" eb="7">
      <t>キジュン</t>
    </rPh>
    <rPh sb="7" eb="8">
      <t>ガク</t>
    </rPh>
    <rPh sb="9" eb="11">
      <t>ホジョ</t>
    </rPh>
    <rPh sb="11" eb="14">
      <t>ジョウゲンガク</t>
    </rPh>
    <rPh sb="15" eb="18">
      <t>ケイサンショ</t>
    </rPh>
    <phoneticPr fontId="1"/>
  </si>
  <si>
    <t>事業実施に係る設備整備</t>
    <rPh sb="0" eb="2">
      <t>ジギョウ</t>
    </rPh>
    <rPh sb="2" eb="4">
      <t>ジッシ</t>
    </rPh>
    <rPh sb="5" eb="6">
      <t>カカ</t>
    </rPh>
    <rPh sb="7" eb="9">
      <t>セツビ</t>
    </rPh>
    <rPh sb="9" eb="11">
      <t>セイビ</t>
    </rPh>
    <phoneticPr fontId="1"/>
  </si>
  <si>
    <t>ＰＣＲ検査等①</t>
    <rPh sb="3" eb="5">
      <t>ケンサ</t>
    </rPh>
    <rPh sb="5" eb="6">
      <t>ナド</t>
    </rPh>
    <phoneticPr fontId="1"/>
  </si>
  <si>
    <t>ＰＣＲ検査等②</t>
    <rPh sb="3" eb="5">
      <t>ケンサ</t>
    </rPh>
    <rPh sb="5" eb="6">
      <t>ナド</t>
    </rPh>
    <phoneticPr fontId="1"/>
  </si>
  <si>
    <t>抗原定性検査①</t>
    <rPh sb="0" eb="2">
      <t>コウゲン</t>
    </rPh>
    <rPh sb="2" eb="4">
      <t>テイセイ</t>
    </rPh>
    <rPh sb="4" eb="6">
      <t>ケンサ</t>
    </rPh>
    <phoneticPr fontId="1"/>
  </si>
  <si>
    <t>抗原定性検査②</t>
    <rPh sb="0" eb="2">
      <t>コウゲン</t>
    </rPh>
    <rPh sb="2" eb="4">
      <t>テイセイ</t>
    </rPh>
    <rPh sb="4" eb="6">
      <t>ケンサ</t>
    </rPh>
    <phoneticPr fontId="1"/>
  </si>
  <si>
    <t>（単価）</t>
    <rPh sb="1" eb="3">
      <t>タンカ</t>
    </rPh>
    <phoneticPr fontId="1"/>
  </si>
  <si>
    <t>ＰＣＲ検査等③</t>
    <rPh sb="3" eb="5">
      <t>ケンサ</t>
    </rPh>
    <rPh sb="5" eb="6">
      <t>ナド</t>
    </rPh>
    <phoneticPr fontId="1"/>
  </si>
  <si>
    <t>抗原定性検査③</t>
    <rPh sb="0" eb="2">
      <t>コウゲン</t>
    </rPh>
    <rPh sb="2" eb="4">
      <t>テイセイ</t>
    </rPh>
    <rPh sb="4" eb="6">
      <t>ケンサ</t>
    </rPh>
    <phoneticPr fontId="1"/>
  </si>
  <si>
    <t>＝</t>
    <phoneticPr fontId="1"/>
  </si>
  <si>
    <t>↑小数点以下は切り捨て</t>
    <rPh sb="1" eb="6">
      <t>ショウスウテンイカ</t>
    </rPh>
    <rPh sb="7" eb="8">
      <t>キ</t>
    </rPh>
    <rPh sb="9" eb="10">
      <t>ス</t>
    </rPh>
    <phoneticPr fontId="1"/>
  </si>
  <si>
    <t>⇒</t>
    <phoneticPr fontId="1"/>
  </si>
  <si>
    <t>日</t>
    <rPh sb="0" eb="1">
      <t>ニチ</t>
    </rPh>
    <phoneticPr fontId="1"/>
  </si>
  <si>
    <t>仕入単価①</t>
    <rPh sb="0" eb="4">
      <t>シイレタンカ</t>
    </rPh>
    <phoneticPr fontId="1"/>
  </si>
  <si>
    <t>円</t>
    <rPh sb="0" eb="1">
      <t>エン</t>
    </rPh>
    <phoneticPr fontId="1"/>
  </si>
  <si>
    <t>仕入単価②</t>
    <rPh sb="0" eb="4">
      <t>シイレタンカ</t>
    </rPh>
    <phoneticPr fontId="1"/>
  </si>
  <si>
    <t>仕入単価③</t>
    <rPh sb="0" eb="4">
      <t>シイレタンカ</t>
    </rPh>
    <phoneticPr fontId="1"/>
  </si>
  <si>
    <t>利用回数</t>
    <rPh sb="0" eb="4">
      <t>リヨウカイスウ</t>
    </rPh>
    <phoneticPr fontId="1"/>
  </si>
  <si>
    <t>回</t>
    <rPh sb="0" eb="1">
      <t>カイ</t>
    </rPh>
    <phoneticPr fontId="1"/>
  </si>
  <si>
    <t>色のセルに数を入力</t>
    <rPh sb="0" eb="1">
      <t>イロ</t>
    </rPh>
    <rPh sb="5" eb="6">
      <t>カズ</t>
    </rPh>
    <rPh sb="7" eb="9">
      <t>ニュウリョク</t>
    </rPh>
    <phoneticPr fontId="1"/>
  </si>
  <si>
    <t>各種経費等①</t>
    <rPh sb="0" eb="4">
      <t>カクシュケイヒ</t>
    </rPh>
    <rPh sb="4" eb="5">
      <t>トウ</t>
    </rPh>
    <phoneticPr fontId="1"/>
  </si>
  <si>
    <t>各種経費等②</t>
    <rPh sb="0" eb="4">
      <t>カクシュケイヒ</t>
    </rPh>
    <rPh sb="4" eb="5">
      <t>ナド</t>
    </rPh>
    <phoneticPr fontId="1"/>
  </si>
  <si>
    <t>各種経費等③</t>
    <rPh sb="0" eb="4">
      <t>カクシュケイヒ</t>
    </rPh>
    <rPh sb="4" eb="5">
      <t>トウ</t>
    </rPh>
    <phoneticPr fontId="1"/>
  </si>
  <si>
    <t>〈各種経費〉</t>
    <rPh sb="1" eb="5">
      <t>カクシュケイヒ</t>
    </rPh>
    <phoneticPr fontId="1"/>
  </si>
  <si>
    <t>×</t>
    <phoneticPr fontId="1"/>
  </si>
  <si>
    <t>分までPCR検査キット補助上限額5,000円</t>
    <rPh sb="0" eb="1">
      <t>ブン</t>
    </rPh>
    <rPh sb="6" eb="8">
      <t>ケンサ</t>
    </rPh>
    <rPh sb="11" eb="15">
      <t>ホジョジョウゲン</t>
    </rPh>
    <rPh sb="15" eb="16">
      <t>ガク</t>
    </rPh>
    <rPh sb="21" eb="22">
      <t>エン</t>
    </rPh>
    <phoneticPr fontId="1"/>
  </si>
  <si>
    <t>分までPCR検査キット補助上限額7,000円</t>
    <rPh sb="0" eb="1">
      <t>ブン</t>
    </rPh>
    <rPh sb="6" eb="8">
      <t>ケンサ</t>
    </rPh>
    <rPh sb="11" eb="13">
      <t>ホジョ</t>
    </rPh>
    <rPh sb="13" eb="15">
      <t>ジョウゲン</t>
    </rPh>
    <rPh sb="15" eb="16">
      <t>ガク</t>
    </rPh>
    <rPh sb="21" eb="22">
      <t>エン</t>
    </rPh>
    <phoneticPr fontId="1"/>
  </si>
  <si>
    <t>分まで各種経費補助上限額2,500円</t>
    <rPh sb="0" eb="1">
      <t>ブン</t>
    </rPh>
    <rPh sb="3" eb="7">
      <t>カクシュケイヒ</t>
    </rPh>
    <rPh sb="7" eb="9">
      <t>ホジョ</t>
    </rPh>
    <rPh sb="9" eb="12">
      <t>ジョウゲンガク</t>
    </rPh>
    <rPh sb="17" eb="18">
      <t>エン</t>
    </rPh>
    <phoneticPr fontId="1"/>
  </si>
  <si>
    <t>分まで各種経費補助上限額1,800円</t>
    <rPh sb="0" eb="1">
      <t>ブン</t>
    </rPh>
    <rPh sb="3" eb="7">
      <t>カクシュケイヒ</t>
    </rPh>
    <rPh sb="7" eb="9">
      <t>ホジョ</t>
    </rPh>
    <rPh sb="9" eb="12">
      <t>ジョウゲンガク</t>
    </rPh>
    <rPh sb="17" eb="18">
      <t>エン</t>
    </rPh>
    <phoneticPr fontId="1"/>
  </si>
  <si>
    <t>仕入単価④</t>
    <rPh sb="0" eb="4">
      <t>シイレタンカ</t>
    </rPh>
    <phoneticPr fontId="1"/>
  </si>
  <si>
    <t>仕入単価⑤</t>
    <rPh sb="0" eb="4">
      <t>シイレタンカ</t>
    </rPh>
    <phoneticPr fontId="1"/>
  </si>
  <si>
    <t>ＰＣＲ検査等④</t>
    <rPh sb="3" eb="5">
      <t>ケンサ</t>
    </rPh>
    <rPh sb="5" eb="6">
      <t>ナド</t>
    </rPh>
    <phoneticPr fontId="1"/>
  </si>
  <si>
    <t>ＰＣＲ検査等⑤</t>
    <rPh sb="3" eb="5">
      <t>ケンサ</t>
    </rPh>
    <rPh sb="5" eb="6">
      <t>ナド</t>
    </rPh>
    <phoneticPr fontId="1"/>
  </si>
  <si>
    <t>仕入単価Ⓑ</t>
    <rPh sb="0" eb="4">
      <t>シイレタンカ</t>
    </rPh>
    <phoneticPr fontId="1"/>
  </si>
  <si>
    <t>仕入単価Ⓐ</t>
    <rPh sb="0" eb="4">
      <t>シイレタンカ</t>
    </rPh>
    <phoneticPr fontId="1"/>
  </si>
  <si>
    <t>仕入単価Ⓒ</t>
    <rPh sb="0" eb="4">
      <t>シイレタンカ</t>
    </rPh>
    <phoneticPr fontId="1"/>
  </si>
  <si>
    <t>仕入単価Ⓓ</t>
    <rPh sb="0" eb="4">
      <t>シイレタンカ</t>
    </rPh>
    <phoneticPr fontId="1"/>
  </si>
  <si>
    <t>仕入単価Ⓔ</t>
    <rPh sb="0" eb="4">
      <t>シイレタンカ</t>
    </rPh>
    <phoneticPr fontId="1"/>
  </si>
  <si>
    <t>抗原定性検査④</t>
    <rPh sb="0" eb="2">
      <t>コウゲン</t>
    </rPh>
    <rPh sb="2" eb="4">
      <t>テイセイ</t>
    </rPh>
    <rPh sb="4" eb="6">
      <t>ケンサ</t>
    </rPh>
    <phoneticPr fontId="1"/>
  </si>
  <si>
    <t>抗原定性検査⑤</t>
    <rPh sb="0" eb="2">
      <t>コウゲン</t>
    </rPh>
    <rPh sb="2" eb="4">
      <t>テイセイ</t>
    </rPh>
    <rPh sb="4" eb="6">
      <t>ケンサ</t>
    </rPh>
    <phoneticPr fontId="1"/>
  </si>
  <si>
    <t>ＰＣＲ検査等Ⓐ</t>
    <rPh sb="3" eb="5">
      <t>ケンサ</t>
    </rPh>
    <rPh sb="5" eb="6">
      <t>ナド</t>
    </rPh>
    <phoneticPr fontId="1"/>
  </si>
  <si>
    <t>ＰＣＲ検査等Ⓑ</t>
    <rPh sb="3" eb="5">
      <t>ケンサ</t>
    </rPh>
    <rPh sb="5" eb="6">
      <t>ナド</t>
    </rPh>
    <phoneticPr fontId="1"/>
  </si>
  <si>
    <t>ＰＣＲ検査等Ⓒ</t>
    <rPh sb="3" eb="5">
      <t>ケンサ</t>
    </rPh>
    <rPh sb="5" eb="6">
      <t>ナド</t>
    </rPh>
    <phoneticPr fontId="1"/>
  </si>
  <si>
    <t>ＰＣＲ検査等Ⓓ</t>
    <rPh sb="3" eb="5">
      <t>ケンサ</t>
    </rPh>
    <rPh sb="5" eb="6">
      <t>ナド</t>
    </rPh>
    <phoneticPr fontId="1"/>
  </si>
  <si>
    <t>ＰＣＲ検査等Ⓔ</t>
    <rPh sb="3" eb="5">
      <t>ケンサ</t>
    </rPh>
    <rPh sb="5" eb="6">
      <t>ナド</t>
    </rPh>
    <phoneticPr fontId="1"/>
  </si>
  <si>
    <t>※入力シートにて仕入単価の行を追加した場合はこちらの行も追加してください。</t>
    <rPh sb="1" eb="3">
      <t>ニュウリョク</t>
    </rPh>
    <rPh sb="2" eb="3">
      <t>シイレ</t>
    </rPh>
    <rPh sb="8" eb="10">
      <t>シイレ</t>
    </rPh>
    <rPh sb="10" eb="12">
      <t>タンカ</t>
    </rPh>
    <rPh sb="13" eb="14">
      <t>ギョウ</t>
    </rPh>
    <rPh sb="15" eb="17">
      <t>ツイカ</t>
    </rPh>
    <rPh sb="19" eb="21">
      <t>バアイ</t>
    </rPh>
    <rPh sb="26" eb="27">
      <t>ギョウ</t>
    </rPh>
    <rPh sb="28" eb="30">
      <t>ツイカ</t>
    </rPh>
    <phoneticPr fontId="1"/>
  </si>
  <si>
    <t>回</t>
    <rPh sb="0" eb="1">
      <t>カイ</t>
    </rPh>
    <phoneticPr fontId="1"/>
  </si>
  <si>
    <t>…(a)</t>
    <phoneticPr fontId="1"/>
  </si>
  <si>
    <t>…(b)</t>
  </si>
  <si>
    <t>合計</t>
    <rPh sb="0" eb="2">
      <t>ゴウケイ</t>
    </rPh>
    <phoneticPr fontId="1"/>
  </si>
  <si>
    <t>合計</t>
    <rPh sb="0" eb="2">
      <t>ゴウケイ</t>
    </rPh>
    <phoneticPr fontId="1"/>
  </si>
  <si>
    <t>〈PCR検査キット〉※行が不足する場合は追加してください。</t>
    <rPh sb="4" eb="6">
      <t>ケンサ</t>
    </rPh>
    <rPh sb="11" eb="12">
      <t>ギョウ</t>
    </rPh>
    <rPh sb="13" eb="15">
      <t>フソク</t>
    </rPh>
    <rPh sb="17" eb="19">
      <t>バアイ</t>
    </rPh>
    <rPh sb="20" eb="22">
      <t>ツイカ</t>
    </rPh>
    <phoneticPr fontId="1"/>
  </si>
  <si>
    <t>〈抗原定性検査キット〉※行が不足する場合は追加してください。</t>
    <rPh sb="1" eb="7">
      <t>コウゲンテイセイケンサ</t>
    </rPh>
    <rPh sb="12" eb="13">
      <t>ギョウ</t>
    </rPh>
    <rPh sb="14" eb="16">
      <t>フソク</t>
    </rPh>
    <rPh sb="18" eb="20">
      <t>バアイ</t>
    </rPh>
    <rPh sb="21" eb="23">
      <t>ツイカ</t>
    </rPh>
    <phoneticPr fontId="1"/>
  </si>
  <si>
    <r>
      <t>○仕入日が令和4年9月1日</t>
    </r>
    <r>
      <rPr>
        <b/>
        <sz val="14"/>
        <color theme="1"/>
        <rFont val="ＭＳ ゴシック"/>
        <family val="3"/>
        <charset val="128"/>
      </rPr>
      <t>以後</t>
    </r>
    <r>
      <rPr>
        <sz val="14"/>
        <color theme="1"/>
        <rFont val="ＭＳ ゴシック"/>
        <family val="3"/>
        <charset val="128"/>
      </rPr>
      <t>のキットを利用した検査実施分</t>
    </r>
    <rPh sb="1" eb="3">
      <t>シイレ</t>
    </rPh>
    <rPh sb="3" eb="4">
      <t>ビ</t>
    </rPh>
    <rPh sb="5" eb="9">
      <t>ｒ</t>
    </rPh>
    <rPh sb="10" eb="11">
      <t>ガツ</t>
    </rPh>
    <rPh sb="12" eb="13">
      <t>ニチ</t>
    </rPh>
    <rPh sb="13" eb="15">
      <t>イゴ</t>
    </rPh>
    <rPh sb="20" eb="22">
      <t>リヨウ</t>
    </rPh>
    <rPh sb="24" eb="26">
      <t>ケンサ</t>
    </rPh>
    <rPh sb="26" eb="28">
      <t>ジッシ</t>
    </rPh>
    <rPh sb="28" eb="29">
      <t>ブン</t>
    </rPh>
    <phoneticPr fontId="1"/>
  </si>
  <si>
    <r>
      <t>○仕入日が令和4年9月1日</t>
    </r>
    <r>
      <rPr>
        <b/>
        <sz val="14"/>
        <color theme="1"/>
        <rFont val="ＭＳ ゴシック"/>
        <family val="3"/>
        <charset val="128"/>
      </rPr>
      <t>以前</t>
    </r>
    <r>
      <rPr>
        <sz val="14"/>
        <color theme="1"/>
        <rFont val="ＭＳ ゴシック"/>
        <family val="3"/>
        <charset val="128"/>
      </rPr>
      <t>のキットを利用した検査実施分</t>
    </r>
    <rPh sb="1" eb="3">
      <t>シイレ</t>
    </rPh>
    <rPh sb="3" eb="4">
      <t>ビ</t>
    </rPh>
    <rPh sb="5" eb="9">
      <t>ｒ</t>
    </rPh>
    <rPh sb="10" eb="11">
      <t>ガツ</t>
    </rPh>
    <rPh sb="12" eb="13">
      <t>ニチ</t>
    </rPh>
    <rPh sb="13" eb="15">
      <t>イゼン</t>
    </rPh>
    <rPh sb="20" eb="22">
      <t>リヨウ</t>
    </rPh>
    <rPh sb="24" eb="26">
      <t>ケンサ</t>
    </rPh>
    <rPh sb="26" eb="28">
      <t>ジッシ</t>
    </rPh>
    <rPh sb="28" eb="29">
      <t>ブン</t>
    </rPh>
    <phoneticPr fontId="1"/>
  </si>
  <si>
    <t>○仕入日が令和4年9月1日以降のキットを利用した場合</t>
    <rPh sb="1" eb="3">
      <t>シイレ</t>
    </rPh>
    <rPh sb="3" eb="4">
      <t>ビ</t>
    </rPh>
    <rPh sb="5" eb="9">
      <t>ｒ</t>
    </rPh>
    <rPh sb="10" eb="11">
      <t>ガツ</t>
    </rPh>
    <rPh sb="12" eb="13">
      <t>ニチ</t>
    </rPh>
    <rPh sb="13" eb="15">
      <t>イコウ</t>
    </rPh>
    <rPh sb="20" eb="22">
      <t>リヨウ</t>
    </rPh>
    <rPh sb="24" eb="26">
      <t>バアイ</t>
    </rPh>
    <phoneticPr fontId="1"/>
  </si>
  <si>
    <t xml:space="preserve">PCR検査等対象経費合計 </t>
    <rPh sb="3" eb="5">
      <t>ケンサ</t>
    </rPh>
    <rPh sb="5" eb="6">
      <t>トウ</t>
    </rPh>
    <rPh sb="6" eb="8">
      <t>タイショウ</t>
    </rPh>
    <rPh sb="8" eb="10">
      <t>ケイヒ</t>
    </rPh>
    <rPh sb="10" eb="12">
      <t>ゴウケイ</t>
    </rPh>
    <phoneticPr fontId="1"/>
  </si>
  <si>
    <t xml:space="preserve">各種経費等対象経費合計 </t>
    <rPh sb="0" eb="5">
      <t>カクシュケイヒトウ</t>
    </rPh>
    <rPh sb="5" eb="7">
      <t>タイショウ</t>
    </rPh>
    <rPh sb="7" eb="9">
      <t>ケイヒ</t>
    </rPh>
    <rPh sb="9" eb="11">
      <t>ゴウケイ</t>
    </rPh>
    <phoneticPr fontId="1"/>
  </si>
  <si>
    <t xml:space="preserve">各種経費等基準額合計 </t>
    <rPh sb="0" eb="4">
      <t>カクシュケイヒ</t>
    </rPh>
    <rPh sb="4" eb="5">
      <t>トウ</t>
    </rPh>
    <rPh sb="5" eb="7">
      <t>キジュン</t>
    </rPh>
    <rPh sb="7" eb="8">
      <t>ガク</t>
    </rPh>
    <rPh sb="8" eb="10">
      <t>ゴウケイ</t>
    </rPh>
    <phoneticPr fontId="1"/>
  </si>
  <si>
    <t>回</t>
    <rPh sb="0" eb="1">
      <t>カイ</t>
    </rPh>
    <phoneticPr fontId="1"/>
  </si>
  <si>
    <t>○仕入日が令和4年9月1日より前のキットを利用した場合</t>
    <rPh sb="1" eb="3">
      <t>シイレ</t>
    </rPh>
    <rPh sb="3" eb="4">
      <t>ビ</t>
    </rPh>
    <rPh sb="5" eb="9">
      <t>ｒ</t>
    </rPh>
    <rPh sb="10" eb="11">
      <t>ガツ</t>
    </rPh>
    <rPh sb="12" eb="13">
      <t>ニチ</t>
    </rPh>
    <rPh sb="15" eb="16">
      <t>マエ</t>
    </rPh>
    <rPh sb="21" eb="23">
      <t>リヨウ</t>
    </rPh>
    <rPh sb="25" eb="27">
      <t>バアイ</t>
    </rPh>
    <phoneticPr fontId="1"/>
  </si>
  <si>
    <t>　∟うち仕入日が令和4年7月1日より前のキットを利用した件数…(1)</t>
    <rPh sb="4" eb="6">
      <t>シイレ</t>
    </rPh>
    <rPh sb="6" eb="7">
      <t>ビ</t>
    </rPh>
    <rPh sb="8" eb="12">
      <t>ｒ</t>
    </rPh>
    <rPh sb="13" eb="14">
      <t>ガツ</t>
    </rPh>
    <rPh sb="15" eb="16">
      <t>ニチ</t>
    </rPh>
    <rPh sb="18" eb="19">
      <t>マエ</t>
    </rPh>
    <rPh sb="24" eb="26">
      <t>リヨウ</t>
    </rPh>
    <rPh sb="28" eb="30">
      <t>ケンスウ</t>
    </rPh>
    <phoneticPr fontId="1"/>
  </si>
  <si>
    <t>　∟うち仕入日が令和4年7月1日～8月31日のキットを利用した件数…(2)</t>
    <rPh sb="4" eb="6">
      <t>シイレ</t>
    </rPh>
    <rPh sb="6" eb="7">
      <t>ビ</t>
    </rPh>
    <rPh sb="8" eb="12">
      <t>ｒ</t>
    </rPh>
    <rPh sb="13" eb="14">
      <t>ガツ</t>
    </rPh>
    <rPh sb="15" eb="16">
      <t>ニチ</t>
    </rPh>
    <rPh sb="18" eb="19">
      <t>ガツ</t>
    </rPh>
    <rPh sb="21" eb="22">
      <t>ニチ</t>
    </rPh>
    <rPh sb="27" eb="29">
      <t>リヨウ</t>
    </rPh>
    <rPh sb="31" eb="33">
      <t>ケンスウ</t>
    </rPh>
    <phoneticPr fontId="1"/>
  </si>
  <si>
    <t>※医療機関が、検体採取から検査まで自院
　で実施する場合はすべて(2)に入力</t>
    <phoneticPr fontId="1"/>
  </si>
  <si>
    <t>…(c )</t>
    <phoneticPr fontId="1"/>
  </si>
  <si>
    <t>ＰＣＲ検査等ⓐ</t>
    <rPh sb="3" eb="5">
      <t>ケンサ</t>
    </rPh>
    <rPh sb="5" eb="6">
      <t>ナド</t>
    </rPh>
    <phoneticPr fontId="1"/>
  </si>
  <si>
    <t>ＰＣＲ検査等ⓑ</t>
    <rPh sb="3" eb="5">
      <t>ケンサ</t>
    </rPh>
    <rPh sb="5" eb="6">
      <t>ナド</t>
    </rPh>
    <phoneticPr fontId="1"/>
  </si>
  <si>
    <t>ＰＣＲ検査等❶</t>
    <rPh sb="3" eb="5">
      <t>ケンサ</t>
    </rPh>
    <rPh sb="5" eb="6">
      <t>ナド</t>
    </rPh>
    <phoneticPr fontId="1"/>
  </si>
  <si>
    <t>ＰＣＲ検査等❷</t>
    <rPh sb="3" eb="5">
      <t>ケンサ</t>
    </rPh>
    <rPh sb="5" eb="6">
      <t>ナド</t>
    </rPh>
    <phoneticPr fontId="1"/>
  </si>
  <si>
    <t>ＰＣＲ検査等❸</t>
    <rPh sb="3" eb="5">
      <t>ケンサ</t>
    </rPh>
    <rPh sb="5" eb="6">
      <t>ナド</t>
    </rPh>
    <phoneticPr fontId="1"/>
  </si>
  <si>
    <t>事業を実施するための設備整備に要した費用</t>
    <phoneticPr fontId="1"/>
  </si>
  <si>
    <t>〈設備整備費〉</t>
    <rPh sb="1" eb="3">
      <t>セツビ</t>
    </rPh>
    <rPh sb="3" eb="5">
      <t>セイビ</t>
    </rPh>
    <rPh sb="5" eb="6">
      <t>ヒ</t>
    </rPh>
    <phoneticPr fontId="1"/>
  </si>
  <si>
    <t>前回の補助金申請以降、事業を実施するための設備整備に要した費用</t>
    <rPh sb="0" eb="2">
      <t>ゼンカイ</t>
    </rPh>
    <rPh sb="3" eb="6">
      <t>ホジョキン</t>
    </rPh>
    <rPh sb="6" eb="8">
      <t>シンセイ</t>
    </rPh>
    <rPh sb="8" eb="10">
      <t>イコウ</t>
    </rPh>
    <phoneticPr fontId="1"/>
  </si>
  <si>
    <t>営業日</t>
    <rPh sb="0" eb="3">
      <t>エイギョウビ</t>
    </rPh>
    <phoneticPr fontId="1"/>
  </si>
  <si>
    <t>PCR検査等実施件数</t>
    <rPh sb="3" eb="5">
      <t>ケンサ</t>
    </rPh>
    <rPh sb="5" eb="6">
      <t>トウ</t>
    </rPh>
    <rPh sb="6" eb="8">
      <t>ジッシ</t>
    </rPh>
    <rPh sb="8" eb="10">
      <t>ケンスウ</t>
    </rPh>
    <phoneticPr fontId="1"/>
  </si>
  <si>
    <t>抗原定性検査実施件数</t>
    <rPh sb="0" eb="6">
      <t>コウゲンテイセイケンサ</t>
    </rPh>
    <rPh sb="6" eb="8">
      <t>ジッシ</t>
    </rPh>
    <rPh sb="8" eb="10">
      <t>ケンスウ</t>
    </rPh>
    <phoneticPr fontId="1"/>
  </si>
  <si>
    <t>…(d)</t>
    <phoneticPr fontId="1"/>
  </si>
  <si>
    <t>…(e)</t>
    <phoneticPr fontId="1"/>
  </si>
  <si>
    <t>…(f )</t>
    <phoneticPr fontId="1"/>
  </si>
  <si>
    <t>(c )+(f)=</t>
    <phoneticPr fontId="1"/>
  </si>
  <si>
    <t>感染拡大傾向時の一般検査事業</t>
    <phoneticPr fontId="1"/>
  </si>
  <si>
    <t>感染拡大傾向時の一般検査事業</t>
    <rPh sb="0" eb="2">
      <t>カンセン</t>
    </rPh>
    <rPh sb="2" eb="4">
      <t>カクダイ</t>
    </rPh>
    <rPh sb="4" eb="6">
      <t>ケイコウ</t>
    </rPh>
    <rPh sb="6" eb="7">
      <t>ジ</t>
    </rPh>
    <rPh sb="8" eb="10">
      <t>イッパン</t>
    </rPh>
    <rPh sb="10" eb="12">
      <t>ケンサ</t>
    </rPh>
    <rPh sb="12" eb="14">
      <t>ジギョウ</t>
    </rPh>
    <phoneticPr fontId="1"/>
  </si>
  <si>
    <t>ワクチン検査パッケージ・対象者全員検査等定着促進事業</t>
    <phoneticPr fontId="1"/>
  </si>
  <si>
    <t>店舗名：</t>
    <rPh sb="0" eb="2">
      <t>テンポ</t>
    </rPh>
    <rPh sb="2" eb="3">
      <t>メイ</t>
    </rPh>
    <phoneticPr fontId="1"/>
  </si>
  <si>
    <t>別紙２の６（第３号様式）</t>
    <rPh sb="0" eb="2">
      <t>ベッシ</t>
    </rPh>
    <rPh sb="6" eb="7">
      <t>ダイ</t>
    </rPh>
    <rPh sb="8" eb="9">
      <t>ゴウ</t>
    </rPh>
    <rPh sb="9" eb="11">
      <t>ヨウシキ</t>
    </rPh>
    <phoneticPr fontId="1"/>
  </si>
  <si>
    <t>合計</t>
    <rPh sb="0" eb="2">
      <t>ゴウケイ</t>
    </rPh>
    <phoneticPr fontId="1"/>
  </si>
  <si>
    <t>各種経費等</t>
    <rPh sb="0" eb="2">
      <t>カクシュ</t>
    </rPh>
    <rPh sb="2" eb="4">
      <t>ケイヒ</t>
    </rPh>
    <rPh sb="4" eb="5">
      <t>ナド</t>
    </rPh>
    <phoneticPr fontId="1"/>
  </si>
  <si>
    <t>…(b)</t>
    <phoneticPr fontId="1"/>
  </si>
  <si>
    <t>…(c)</t>
    <phoneticPr fontId="1"/>
  </si>
  <si>
    <t>(a)+(c)</t>
    <phoneticPr fontId="1"/>
  </si>
  <si>
    <t>(b)+(d)</t>
    <phoneticPr fontId="1"/>
  </si>
  <si>
    <t>（ワクチン検査パッケージ・対象者全員検査等定着促進事業　＋　感染拡大傾向時の一般検査事業）</t>
    <rPh sb="13" eb="15">
      <t>タイショウ</t>
    </rPh>
    <phoneticPr fontId="1"/>
  </si>
  <si>
    <t>月分</t>
    <rPh sb="0" eb="1">
      <t>ツキ</t>
    </rPh>
    <rPh sb="1" eb="2">
      <t>ブン</t>
    </rPh>
    <phoneticPr fontId="1"/>
  </si>
  <si>
    <t>(a)+(d)=</t>
    <phoneticPr fontId="1"/>
  </si>
  <si>
    <t>「抗原定性検査実施件数」となるか確認</t>
    <phoneticPr fontId="1"/>
  </si>
  <si>
    <t>-</t>
    <phoneticPr fontId="1"/>
  </si>
  <si>
    <t>=</t>
    <phoneticPr fontId="1"/>
  </si>
  <si>
    <t>過去に支払った設備整備費</t>
    <rPh sb="0" eb="2">
      <t>カコ</t>
    </rPh>
    <rPh sb="3" eb="5">
      <t>シハラ</t>
    </rPh>
    <rPh sb="7" eb="9">
      <t>セツビ</t>
    </rPh>
    <rPh sb="9" eb="11">
      <t>セイビ</t>
    </rPh>
    <rPh sb="11" eb="12">
      <t>ヒ</t>
    </rPh>
    <phoneticPr fontId="1"/>
  </si>
  <si>
    <r>
      <t>事業を実施する事業所
1箇所あたりの上限額</t>
    </r>
    <r>
      <rPr>
        <b/>
        <sz val="14"/>
        <color rgb="FFFF0000"/>
        <rFont val="ＭＳ 明朝"/>
        <family val="1"/>
        <charset val="128"/>
      </rPr>
      <t>（残額）</t>
    </r>
    <rPh sb="0" eb="2">
      <t>ジギョウ</t>
    </rPh>
    <rPh sb="3" eb="5">
      <t>ジッシ</t>
    </rPh>
    <rPh sb="7" eb="10">
      <t>ジギョウショ</t>
    </rPh>
    <rPh sb="12" eb="14">
      <t>カショ</t>
    </rPh>
    <rPh sb="18" eb="21">
      <t>ジョウゲンガク</t>
    </rPh>
    <rPh sb="22" eb="24">
      <t>ザンガク</t>
    </rPh>
    <phoneticPr fontId="1"/>
  </si>
  <si>
    <t>ワクチン検査パッケージ・対象者全員検査等定着促進事業</t>
    <rPh sb="4" eb="6">
      <t>ケンサ</t>
    </rPh>
    <rPh sb="12" eb="15">
      <t>タイショウシャ</t>
    </rPh>
    <rPh sb="15" eb="17">
      <t>ゼンイン</t>
    </rPh>
    <rPh sb="17" eb="19">
      <t>ケンサ</t>
    </rPh>
    <rPh sb="19" eb="20">
      <t>トウ</t>
    </rPh>
    <rPh sb="20" eb="22">
      <t>テイチャク</t>
    </rPh>
    <rPh sb="22" eb="24">
      <t>ソクシン</t>
    </rPh>
    <rPh sb="24" eb="26">
      <t>ジギョウ</t>
    </rPh>
    <phoneticPr fontId="1"/>
  </si>
  <si>
    <t>うち定着促進事業</t>
    <rPh sb="2" eb="4">
      <t>テイチャク</t>
    </rPh>
    <rPh sb="4" eb="6">
      <t>ソクシン</t>
    </rPh>
    <rPh sb="6" eb="8">
      <t>ジギョウ</t>
    </rPh>
    <phoneticPr fontId="1"/>
  </si>
  <si>
    <t>うち一般検査事業</t>
    <rPh sb="2" eb="4">
      <t>イッパン</t>
    </rPh>
    <rPh sb="4" eb="6">
      <t>ケンサ</t>
    </rPh>
    <rPh sb="6" eb="8">
      <t>ジギョウ</t>
    </rPh>
    <phoneticPr fontId="1"/>
  </si>
  <si>
    <t>合計</t>
    <rPh sb="0" eb="2">
      <t>ゴウケイ</t>
    </rPh>
    <phoneticPr fontId="1"/>
  </si>
  <si>
    <t>合計</t>
    <rPh sb="0" eb="2">
      <t>ゴウケイ</t>
    </rPh>
    <phoneticPr fontId="1"/>
  </si>
  <si>
    <t>PCR検査等基準額</t>
    <rPh sb="3" eb="5">
      <t>ケンサ</t>
    </rPh>
    <rPh sb="5" eb="6">
      <t>トウ</t>
    </rPh>
    <rPh sb="6" eb="8">
      <t>キジュン</t>
    </rPh>
    <rPh sb="8" eb="9">
      <t>ガク</t>
    </rPh>
    <phoneticPr fontId="1"/>
  </si>
  <si>
    <t>抗原定性検査基準額</t>
    <phoneticPr fontId="1"/>
  </si>
  <si>
    <t xml:space="preserve">抗原定性検査対象経費合計 </t>
    <rPh sb="0" eb="4">
      <t>コウゲンテイセイ</t>
    </rPh>
    <rPh sb="4" eb="6">
      <t>ケンサ</t>
    </rPh>
    <rPh sb="6" eb="8">
      <t>タイショウ</t>
    </rPh>
    <rPh sb="8" eb="10">
      <t>ケイヒ</t>
    </rPh>
    <rPh sb="10" eb="12">
      <t>ゴウケイ</t>
    </rPh>
    <phoneticPr fontId="1"/>
  </si>
  <si>
    <t>(b)+(e)=</t>
    <phoneticPr fontId="1"/>
  </si>
  <si>
    <t>「9.1以降のキットを利用した件数」となるか確認</t>
    <rPh sb="4" eb="6">
      <t>イコウ</t>
    </rPh>
    <phoneticPr fontId="1"/>
  </si>
  <si>
    <t>「9.1以前のキットを利用した件数」となるか確認</t>
    <rPh sb="4" eb="6">
      <t>イゼン</t>
    </rPh>
    <phoneticPr fontId="1"/>
  </si>
  <si>
    <r>
      <t>円　</t>
    </r>
    <r>
      <rPr>
        <b/>
        <sz val="11"/>
        <color theme="1"/>
        <rFont val="游ゴシック"/>
        <family val="3"/>
        <charset val="128"/>
        <scheme val="minor"/>
      </rPr>
      <t>※〇月のシートにのみ、3か月分まとめてご入力ください</t>
    </r>
    <rPh sb="0" eb="1">
      <t>エン</t>
    </rPh>
    <rPh sb="4" eb="5">
      <t>ガツ</t>
    </rPh>
    <rPh sb="15" eb="17">
      <t>ゲツブン</t>
    </rPh>
    <rPh sb="22" eb="2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</si>
</sst>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0_ "/>
    <numFmt numFmtId="178" formatCode="General\(&quot;回&quot;&quot;・&quot;&quot;日&quot;\)"/>
    <numFmt numFmtId="179" formatCode="General&quot;日&quot;"/>
    <numFmt numFmtId="180" formatCode="General&quot;回&quot;"/>
    <numFmt numFmtId="181" formatCode="0.000"/>
  </numFmts>
  <fonts count="2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4"/>
      <color theme="1"/>
      <name val="ＭＳ 明朝"/>
      <family val="1"/>
      <charset val="128"/>
    </font>
    <font>
      <b/>
      <sz val="11"/>
      <color theme="1"/>
      <name val="游ゴシック"/>
      <family val="3"/>
      <charset val="128"/>
      <scheme val="minor"/>
    </font>
    <font>
      <u/>
      <sz val="11"/>
      <color theme="1"/>
      <name val="游ゴシック"/>
      <family val="2"/>
      <charset val="128"/>
      <scheme val="minor"/>
    </font>
    <font>
      <sz val="14"/>
      <color rgb="FFFF0000"/>
      <name val="ＭＳ 明朝"/>
      <family val="1"/>
      <charset val="128"/>
    </font>
    <font>
      <sz val="14"/>
      <color theme="1"/>
      <name val="游ゴシック"/>
      <family val="2"/>
      <charset val="128"/>
      <scheme val="minor"/>
    </font>
    <font>
      <sz val="18"/>
      <color theme="1"/>
      <name val="ＭＳ 明朝"/>
      <family val="1"/>
      <charset val="128"/>
    </font>
    <font>
      <sz val="24"/>
      <color theme="1"/>
      <name val="ＭＳ 明朝"/>
      <family val="1"/>
      <charset val="128"/>
    </font>
    <font>
      <sz val="14"/>
      <color theme="1"/>
      <name val="ＭＳ ゴシック"/>
      <family val="3"/>
      <charset val="128"/>
    </font>
    <font>
      <b/>
      <sz val="14"/>
      <color theme="1"/>
      <name val="ＭＳ ゴシック"/>
      <family val="3"/>
      <charset val="128"/>
    </font>
    <font>
      <sz val="11"/>
      <color theme="1"/>
      <name val="游ゴシック"/>
      <family val="2"/>
      <charset val="128"/>
      <scheme val="minor"/>
    </font>
    <font>
      <b/>
      <sz val="11"/>
      <color rgb="FFFF0000"/>
      <name val="游ゴシック"/>
      <family val="3"/>
      <charset val="128"/>
      <scheme val="minor"/>
    </font>
    <font>
      <b/>
      <sz val="14"/>
      <color rgb="FFFF0000"/>
      <name val="ＭＳ 明朝"/>
      <family val="1"/>
      <charset val="128"/>
    </font>
    <font>
      <sz val="12"/>
      <color theme="1"/>
      <name val="ＭＳ 明朝"/>
      <family val="1"/>
      <charset val="128"/>
    </font>
    <font>
      <sz val="12"/>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Dashed">
        <color indexed="64"/>
      </right>
      <top style="medium">
        <color indexed="64"/>
      </top>
      <bottom/>
      <diagonal/>
    </border>
    <border>
      <left/>
      <right style="mediumDashed">
        <color indexed="64"/>
      </right>
      <top/>
      <bottom/>
      <diagonal/>
    </border>
    <border>
      <left/>
      <right style="mediumDashed">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bottom style="dotted">
        <color indexed="64"/>
      </bottom>
      <diagonal/>
    </border>
    <border>
      <left/>
      <right/>
      <top/>
      <bottom style="dotted">
        <color indexed="64"/>
      </bottom>
      <diagonal/>
    </border>
    <border>
      <left/>
      <right style="mediumDashed">
        <color indexed="64"/>
      </right>
      <top/>
      <bottom style="dotted">
        <color indexed="64"/>
      </bottom>
      <diagonal/>
    </border>
    <border>
      <left/>
      <right style="medium">
        <color indexed="64"/>
      </right>
      <top/>
      <bottom style="dotted">
        <color indexed="64"/>
      </bottom>
      <diagonal/>
    </border>
    <border>
      <left/>
      <right/>
      <top style="dotted">
        <color indexed="64"/>
      </top>
      <bottom style="thin">
        <color indexed="64"/>
      </bottom>
      <diagonal/>
    </border>
    <border>
      <left/>
      <right/>
      <top style="dotted">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dotted">
        <color indexed="64"/>
      </right>
      <top/>
      <bottom/>
      <diagonal/>
    </border>
    <border>
      <left style="dotted">
        <color indexed="64"/>
      </left>
      <right/>
      <top style="dotted">
        <color indexed="64"/>
      </top>
      <bottom/>
      <diagonal/>
    </border>
    <border>
      <left style="dotted">
        <color indexed="64"/>
      </left>
      <right/>
      <top/>
      <bottom style="dotted">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mediumDashed">
        <color indexed="64"/>
      </left>
      <right/>
      <top style="medium">
        <color indexed="64"/>
      </top>
      <bottom/>
      <diagonal/>
    </border>
    <border>
      <left style="mediumDashed">
        <color indexed="64"/>
      </left>
      <right/>
      <top/>
      <bottom/>
      <diagonal/>
    </border>
    <border>
      <left style="mediumDashed">
        <color indexed="64"/>
      </left>
      <right/>
      <top/>
      <bottom style="dotted">
        <color indexed="64"/>
      </bottom>
      <diagonal/>
    </border>
    <border>
      <left style="mediumDashed">
        <color indexed="64"/>
      </left>
      <right/>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6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2" fillId="0" borderId="0" xfId="0" applyFont="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center" vertical="center"/>
    </xf>
    <xf numFmtId="0" fontId="4" fillId="0" borderId="10"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6" xfId="0" applyFont="1" applyBorder="1">
      <alignment vertical="center"/>
    </xf>
    <xf numFmtId="0" fontId="4" fillId="0" borderId="11" xfId="0" applyFont="1" applyBorder="1">
      <alignment vertical="center"/>
    </xf>
    <xf numFmtId="0" fontId="4" fillId="0" borderId="0" xfId="0" applyFont="1" applyAlignment="1">
      <alignment vertical="center" wrapText="1"/>
    </xf>
    <xf numFmtId="177" fontId="4" fillId="0" borderId="13" xfId="0" applyNumberFormat="1" applyFont="1" applyBorder="1" applyAlignment="1">
      <alignment vertical="center" shrinkToFit="1"/>
    </xf>
    <xf numFmtId="176" fontId="4" fillId="0" borderId="0" xfId="0" applyNumberFormat="1" applyFont="1" applyAlignment="1">
      <alignment horizontal="center" vertical="center"/>
    </xf>
    <xf numFmtId="176" fontId="4" fillId="0" borderId="13" xfId="0" applyNumberFormat="1" applyFont="1" applyBorder="1">
      <alignment vertical="center"/>
    </xf>
    <xf numFmtId="177" fontId="4" fillId="0" borderId="13" xfId="0" applyNumberFormat="1" applyFont="1" applyBorder="1">
      <alignment vertical="center"/>
    </xf>
    <xf numFmtId="177" fontId="4" fillId="0" borderId="0" xfId="0" applyNumberFormat="1" applyFont="1">
      <alignment vertical="center"/>
    </xf>
    <xf numFmtId="176" fontId="4" fillId="0" borderId="0" xfId="0" applyNumberFormat="1" applyFont="1">
      <alignment vertical="center"/>
    </xf>
    <xf numFmtId="177" fontId="4" fillId="0" borderId="18" xfId="0" applyNumberFormat="1" applyFont="1" applyBorder="1" applyAlignment="1">
      <alignment vertical="center" shrinkToFit="1"/>
    </xf>
    <xf numFmtId="177" fontId="4" fillId="0" borderId="16" xfId="0" applyNumberFormat="1" applyFont="1" applyBorder="1" applyAlignment="1">
      <alignment vertical="center" shrinkToFit="1"/>
    </xf>
    <xf numFmtId="177" fontId="4" fillId="0" borderId="17" xfId="0" applyNumberFormat="1" applyFont="1" applyBorder="1" applyAlignment="1">
      <alignment vertical="center" shrinkToFit="1"/>
    </xf>
    <xf numFmtId="0" fontId="4" fillId="0" borderId="19" xfId="0" applyFont="1" applyBorder="1">
      <alignment vertical="center"/>
    </xf>
    <xf numFmtId="0" fontId="4" fillId="0" borderId="20" xfId="0" applyFont="1" applyBorder="1">
      <alignment vertical="center"/>
    </xf>
    <xf numFmtId="176" fontId="4" fillId="0" borderId="20" xfId="0" applyNumberFormat="1" applyFont="1" applyBorder="1" applyAlignment="1">
      <alignment vertical="center" shrinkToFit="1"/>
    </xf>
    <xf numFmtId="176" fontId="4" fillId="0" borderId="20" xfId="0" applyNumberFormat="1" applyFont="1" applyBorder="1">
      <alignment vertical="center"/>
    </xf>
    <xf numFmtId="0" fontId="4" fillId="0" borderId="20" xfId="0" applyFont="1" applyBorder="1" applyAlignment="1">
      <alignment horizontal="center" vertical="center"/>
    </xf>
    <xf numFmtId="0" fontId="4" fillId="0" borderId="22" xfId="0" applyFont="1" applyBorder="1">
      <alignment vertical="center"/>
    </xf>
    <xf numFmtId="176" fontId="4" fillId="0" borderId="0" xfId="0" applyNumberFormat="1" applyFont="1" applyAlignment="1">
      <alignment vertical="center" shrinkToFit="1"/>
    </xf>
    <xf numFmtId="176" fontId="4" fillId="0" borderId="16" xfId="0" applyNumberFormat="1"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8" xfId="0" applyFont="1" applyBorder="1" applyAlignment="1">
      <alignment horizontal="center" vertical="center"/>
    </xf>
    <xf numFmtId="0" fontId="4" fillId="0" borderId="12" xfId="0" applyFont="1" applyBorder="1">
      <alignment vertical="center"/>
    </xf>
    <xf numFmtId="0" fontId="4" fillId="0" borderId="9" xfId="0" applyFont="1" applyBorder="1">
      <alignment vertical="center"/>
    </xf>
    <xf numFmtId="0" fontId="7" fillId="0" borderId="0" xfId="0" applyFont="1">
      <alignment vertical="center"/>
    </xf>
    <xf numFmtId="0" fontId="8" fillId="0" borderId="0" xfId="0" applyFont="1">
      <alignment vertical="center"/>
    </xf>
    <xf numFmtId="0" fontId="4" fillId="0" borderId="10" xfId="0" applyFont="1" applyBorder="1" applyAlignment="1">
      <alignment horizontal="center" vertical="center"/>
    </xf>
    <xf numFmtId="176" fontId="4" fillId="2" borderId="13" xfId="0" applyNumberFormat="1" applyFont="1" applyFill="1" applyBorder="1">
      <alignment vertical="center"/>
    </xf>
    <xf numFmtId="0" fontId="9" fillId="0" borderId="0" xfId="0" applyFont="1">
      <alignment vertical="center"/>
    </xf>
    <xf numFmtId="0" fontId="11" fillId="0" borderId="0" xfId="0" applyFont="1">
      <alignment vertical="center"/>
    </xf>
    <xf numFmtId="176" fontId="8" fillId="0" borderId="0" xfId="0" applyNumberFormat="1" applyFont="1" applyAlignment="1">
      <alignment horizontal="right" vertical="center"/>
    </xf>
    <xf numFmtId="176" fontId="4" fillId="0" borderId="23" xfId="0" applyNumberFormat="1" applyFont="1" applyBorder="1">
      <alignment vertical="center"/>
    </xf>
    <xf numFmtId="0" fontId="4" fillId="0" borderId="24" xfId="0" applyFont="1" applyBorder="1" applyAlignment="1">
      <alignment horizontal="center" vertical="center"/>
    </xf>
    <xf numFmtId="176" fontId="4" fillId="3" borderId="1" xfId="0" applyNumberFormat="1" applyFont="1" applyFill="1" applyBorder="1">
      <alignment vertical="center"/>
    </xf>
    <xf numFmtId="0" fontId="4" fillId="0" borderId="25" xfId="0" applyFont="1" applyBorder="1">
      <alignment vertical="center"/>
    </xf>
    <xf numFmtId="176" fontId="4" fillId="0" borderId="26" xfId="0" applyNumberFormat="1" applyFont="1" applyBorder="1">
      <alignment vertical="center"/>
    </xf>
    <xf numFmtId="38" fontId="4" fillId="0" borderId="13" xfId="1" applyFont="1" applyFill="1" applyBorder="1" applyAlignment="1">
      <alignment horizontal="center" vertical="center"/>
    </xf>
    <xf numFmtId="0" fontId="10" fillId="0" borderId="0" xfId="0" applyFont="1" applyAlignment="1">
      <alignment horizontal="center" vertical="center"/>
    </xf>
    <xf numFmtId="0" fontId="10" fillId="0" borderId="17" xfId="0" applyFont="1" applyBorder="1" applyAlignment="1">
      <alignment horizontal="center" vertical="center"/>
    </xf>
    <xf numFmtId="177" fontId="4" fillId="0" borderId="0" xfId="0" applyNumberFormat="1" applyFont="1" applyAlignment="1">
      <alignment vertical="center" shrinkToFit="1"/>
    </xf>
    <xf numFmtId="177" fontId="4" fillId="4" borderId="1" xfId="0" applyNumberFormat="1" applyFont="1" applyFill="1" applyBorder="1">
      <alignment vertical="center"/>
    </xf>
    <xf numFmtId="0" fontId="4" fillId="0" borderId="32" xfId="0" applyFont="1" applyBorder="1">
      <alignment vertical="center"/>
    </xf>
    <xf numFmtId="0" fontId="4" fillId="0" borderId="33" xfId="0" applyFont="1" applyBorder="1" applyAlignment="1">
      <alignment horizontal="center"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7" fillId="0" borderId="0" xfId="0" applyFont="1" applyAlignment="1">
      <alignment horizontal="center" vertical="center"/>
    </xf>
    <xf numFmtId="0" fontId="9" fillId="0" borderId="5" xfId="0" applyFont="1" applyBorder="1">
      <alignment vertical="center"/>
    </xf>
    <xf numFmtId="0" fontId="9" fillId="0" borderId="2" xfId="0" applyFont="1" applyBorder="1">
      <alignment vertical="center"/>
    </xf>
    <xf numFmtId="176" fontId="4" fillId="0" borderId="3" xfId="0" applyNumberFormat="1" applyFont="1" applyBorder="1" applyAlignment="1">
      <alignment vertical="center" shrinkToFit="1"/>
    </xf>
    <xf numFmtId="176" fontId="4" fillId="0" borderId="3" xfId="0" applyNumberFormat="1" applyFont="1" applyBorder="1" applyAlignment="1">
      <alignment horizontal="center" vertical="center"/>
    </xf>
    <xf numFmtId="176" fontId="4" fillId="0" borderId="3" xfId="0" applyNumberFormat="1" applyFont="1" applyBorder="1">
      <alignment vertical="center"/>
    </xf>
    <xf numFmtId="177" fontId="4" fillId="0" borderId="3" xfId="0" applyNumberFormat="1" applyFont="1" applyBorder="1" applyAlignment="1">
      <alignment vertical="center" shrinkToFit="1"/>
    </xf>
    <xf numFmtId="0" fontId="0" fillId="0" borderId="3" xfId="0" applyBorder="1">
      <alignment vertical="center"/>
    </xf>
    <xf numFmtId="0" fontId="14" fillId="0" borderId="0" xfId="0" applyFont="1" applyAlignment="1">
      <alignment horizontal="center" vertical="center"/>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20" xfId="0" applyBorder="1" applyAlignment="1" applyProtection="1">
      <alignment horizontal="center" vertical="center"/>
      <protection locked="0"/>
    </xf>
    <xf numFmtId="0" fontId="0" fillId="0" borderId="20" xfId="0" applyBorder="1" applyProtection="1">
      <alignment vertical="center"/>
      <protection locked="0"/>
    </xf>
    <xf numFmtId="0" fontId="0" fillId="0" borderId="6" xfId="0" applyBorder="1" applyAlignment="1" applyProtection="1">
      <alignment horizontal="center" vertical="center"/>
      <protection locked="0"/>
    </xf>
    <xf numFmtId="0" fontId="0" fillId="0" borderId="27" xfId="0" applyBorder="1" applyProtection="1">
      <alignment vertical="center"/>
      <protection locked="0"/>
    </xf>
    <xf numFmtId="0" fontId="0" fillId="0" borderId="0" xfId="0" applyAlignment="1" applyProtection="1">
      <alignment horizontal="center" vertical="center" shrinkToFit="1"/>
      <protection locked="0"/>
    </xf>
    <xf numFmtId="0" fontId="5" fillId="0" borderId="0" xfId="0" applyFont="1" applyProtection="1">
      <alignment vertical="center"/>
      <protection locked="0"/>
    </xf>
    <xf numFmtId="0" fontId="5" fillId="0" borderId="2" xfId="0" applyFont="1" applyBorder="1" applyProtection="1">
      <alignment vertical="center"/>
      <protection locked="0"/>
    </xf>
    <xf numFmtId="0" fontId="0" fillId="0" borderId="3" xfId="0" applyBorder="1" applyAlignment="1" applyProtection="1">
      <alignment horizontal="center" vertical="center"/>
      <protection locked="0"/>
    </xf>
    <xf numFmtId="0" fontId="0" fillId="0" borderId="3" xfId="0" applyBorder="1" applyProtection="1">
      <alignment vertical="center"/>
      <protection locked="0"/>
    </xf>
    <xf numFmtId="0" fontId="0" fillId="0" borderId="4" xfId="0" applyBorder="1" applyAlignment="1" applyProtection="1">
      <alignment horizontal="center" vertical="center"/>
      <protection locked="0"/>
    </xf>
    <xf numFmtId="0" fontId="0" fillId="0" borderId="4" xfId="0" applyBorder="1" applyProtection="1">
      <alignment vertical="center"/>
      <protection locked="0"/>
    </xf>
    <xf numFmtId="0" fontId="6" fillId="0" borderId="5" xfId="0" applyFont="1" applyBorder="1" applyProtection="1">
      <alignment vertical="center"/>
      <protection locked="0"/>
    </xf>
    <xf numFmtId="0" fontId="0" fillId="0" borderId="5" xfId="0" applyBorder="1" applyProtection="1">
      <alignment vertical="center"/>
      <protection locked="0"/>
    </xf>
    <xf numFmtId="181" fontId="0" fillId="0" borderId="0" xfId="0" applyNumberFormat="1" applyAlignment="1" applyProtection="1">
      <alignment horizontal="center" vertical="center"/>
      <protection locked="0"/>
    </xf>
    <xf numFmtId="0" fontId="0" fillId="0" borderId="6" xfId="0" applyBorder="1" applyProtection="1">
      <alignment vertical="center"/>
      <protection locked="0"/>
    </xf>
    <xf numFmtId="0" fontId="0" fillId="0" borderId="6" xfId="0" applyBorder="1" applyAlignment="1" applyProtection="1">
      <alignment horizontal="left" vertical="center"/>
      <protection locked="0"/>
    </xf>
    <xf numFmtId="0" fontId="5" fillId="0" borderId="5" xfId="0" applyFont="1" applyBorder="1" applyProtection="1">
      <alignment vertical="center"/>
      <protection locked="0"/>
    </xf>
    <xf numFmtId="0" fontId="0" fillId="0" borderId="7" xfId="0" applyBorder="1" applyProtection="1">
      <alignment vertical="center"/>
      <protection locked="0"/>
    </xf>
    <xf numFmtId="0" fontId="0" fillId="0" borderId="8" xfId="0" applyBorder="1" applyAlignment="1" applyProtection="1">
      <alignment horizontal="center" vertical="center"/>
      <protection locked="0"/>
    </xf>
    <xf numFmtId="0" fontId="0" fillId="0" borderId="8" xfId="0" applyBorder="1" applyProtection="1">
      <alignmen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center" vertical="center"/>
      <protection locked="0"/>
    </xf>
    <xf numFmtId="0" fontId="0" fillId="0" borderId="9" xfId="0" applyBorder="1" applyProtection="1">
      <alignment vertical="center"/>
      <protection locked="0"/>
    </xf>
    <xf numFmtId="178" fontId="0" fillId="3" borderId="1" xfId="0" applyNumberFormat="1" applyFill="1" applyBorder="1" applyAlignment="1">
      <alignment horizontal="center" vertical="center"/>
    </xf>
    <xf numFmtId="179" fontId="0" fillId="3" borderId="1" xfId="0" applyNumberFormat="1" applyFill="1" applyBorder="1" applyAlignment="1">
      <alignment horizontal="center" vertical="center"/>
    </xf>
    <xf numFmtId="180"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5" borderId="1" xfId="0" applyFill="1" applyBorder="1" applyProtection="1">
      <alignment vertical="center"/>
      <protection locked="0"/>
    </xf>
    <xf numFmtId="0" fontId="0" fillId="5" borderId="1"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181" fontId="0" fillId="5" borderId="1" xfId="0" applyNumberFormat="1" applyFill="1" applyBorder="1" applyAlignment="1" applyProtection="1">
      <alignment horizontal="center" vertical="center"/>
      <protection locked="0"/>
    </xf>
    <xf numFmtId="177" fontId="4" fillId="0" borderId="1" xfId="0" applyNumberFormat="1" applyFont="1" applyBorder="1">
      <alignment vertical="center"/>
    </xf>
    <xf numFmtId="0" fontId="4" fillId="0" borderId="17" xfId="0" applyFont="1" applyBorder="1">
      <alignment vertical="center"/>
    </xf>
    <xf numFmtId="0" fontId="4" fillId="0" borderId="5" xfId="0" applyFont="1" applyBorder="1" applyAlignment="1">
      <alignment horizontal="center" vertical="center"/>
    </xf>
    <xf numFmtId="0" fontId="16" fillId="0" borderId="6" xfId="0" applyFont="1" applyBorder="1" applyAlignment="1">
      <alignment horizontal="left" vertical="center"/>
    </xf>
    <xf numFmtId="0" fontId="17" fillId="0" borderId="0" xfId="0" applyFont="1" applyProtection="1">
      <alignment vertical="center"/>
      <protection locked="0"/>
    </xf>
    <xf numFmtId="0" fontId="0" fillId="0" borderId="6" xfId="0" applyBorder="1">
      <alignment vertical="center"/>
    </xf>
    <xf numFmtId="0" fontId="4" fillId="0" borderId="13" xfId="0" applyFont="1" applyBorder="1">
      <alignment vertical="center"/>
    </xf>
    <xf numFmtId="0" fontId="4" fillId="0" borderId="1" xfId="0" applyFont="1" applyBorder="1">
      <alignment vertical="center"/>
    </xf>
    <xf numFmtId="0" fontId="15" fillId="0" borderId="0" xfId="0" applyFont="1" applyAlignment="1">
      <alignment horizontal="center" vertical="center"/>
    </xf>
    <xf numFmtId="176" fontId="4" fillId="0" borderId="6" xfId="0" applyNumberFormat="1" applyFont="1" applyBorder="1" applyAlignment="1">
      <alignment horizontal="center" vertical="center"/>
    </xf>
    <xf numFmtId="176" fontId="4" fillId="3" borderId="25" xfId="0" applyNumberFormat="1" applyFont="1" applyFill="1" applyBorder="1">
      <alignment vertical="center"/>
    </xf>
    <xf numFmtId="176" fontId="4" fillId="0" borderId="25" xfId="0" applyNumberFormat="1" applyFont="1" applyBorder="1">
      <alignment vertical="center"/>
    </xf>
    <xf numFmtId="176" fontId="4" fillId="0" borderId="1" xfId="0" applyNumberFormat="1" applyFont="1" applyBorder="1">
      <alignment vertical="center"/>
    </xf>
    <xf numFmtId="176" fontId="4" fillId="0" borderId="9" xfId="0" applyNumberFormat="1" applyFont="1" applyBorder="1" applyAlignment="1">
      <alignment horizontal="center" vertical="center"/>
    </xf>
    <xf numFmtId="0" fontId="18" fillId="0" borderId="0" xfId="0" applyFont="1">
      <alignment vertical="center"/>
    </xf>
    <xf numFmtId="0" fontId="19" fillId="0" borderId="0" xfId="0" applyFont="1">
      <alignment vertical="center"/>
    </xf>
    <xf numFmtId="3" fontId="0" fillId="5" borderId="1" xfId="0" applyNumberFormat="1" applyFill="1" applyBorder="1" applyAlignment="1" applyProtection="1">
      <alignment horizontal="center" vertical="center"/>
      <protection locked="0"/>
    </xf>
    <xf numFmtId="176" fontId="0" fillId="0" borderId="0" xfId="0" applyNumberFormat="1">
      <alignment vertical="center"/>
    </xf>
    <xf numFmtId="38" fontId="4" fillId="3" borderId="1" xfId="1" applyFont="1" applyFill="1" applyBorder="1">
      <alignment vertical="center"/>
    </xf>
    <xf numFmtId="38" fontId="4" fillId="3" borderId="25" xfId="1" applyFont="1" applyFill="1" applyBorder="1">
      <alignment vertical="center"/>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3" borderId="1" xfId="0" applyFont="1" applyFill="1" applyBorder="1" applyAlignment="1">
      <alignment horizontal="center" vertical="center"/>
    </xf>
    <xf numFmtId="0" fontId="18" fillId="0" borderId="0" xfId="0" applyFont="1" applyAlignment="1" applyProtection="1">
      <alignment horizontal="left" vertical="center"/>
      <protection locked="0"/>
    </xf>
    <xf numFmtId="0" fontId="17" fillId="5" borderId="14" xfId="0" applyFont="1" applyFill="1" applyBorder="1" applyAlignment="1">
      <alignment horizontal="left" vertical="center"/>
    </xf>
    <xf numFmtId="0" fontId="17" fillId="5" borderId="36" xfId="0" applyFont="1" applyFill="1" applyBorder="1" applyAlignment="1">
      <alignment horizontal="left" vertical="center"/>
    </xf>
    <xf numFmtId="0" fontId="17" fillId="5" borderId="15" xfId="0" applyFont="1" applyFill="1" applyBorder="1" applyAlignment="1">
      <alignment horizontal="left"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0" xfId="0" applyAlignment="1" applyProtection="1">
      <alignment horizontal="center" vertical="center" shrinkToFit="1"/>
      <protection locked="0"/>
    </xf>
    <xf numFmtId="0" fontId="0" fillId="0" borderId="28"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17" fillId="5" borderId="14" xfId="0" applyFont="1" applyFill="1" applyBorder="1" applyAlignment="1" applyProtection="1">
      <alignment horizontal="center" vertical="center"/>
      <protection locked="0"/>
    </xf>
    <xf numFmtId="0" fontId="17" fillId="5" borderId="15" xfId="0"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176" fontId="4" fillId="0" borderId="8" xfId="0" applyNumberFormat="1" applyFont="1" applyBorder="1" applyAlignment="1">
      <alignment horizontal="right" vertical="center"/>
    </xf>
    <xf numFmtId="176" fontId="4" fillId="0" borderId="20"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4" fillId="0" borderId="9" xfId="0" applyNumberFormat="1" applyFont="1" applyBorder="1" applyAlignment="1">
      <alignment horizontal="righ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10" fillId="0" borderId="0" xfId="0" applyFont="1" applyAlignment="1">
      <alignment horizontal="center" vertical="center"/>
    </xf>
    <xf numFmtId="0" fontId="10" fillId="0" borderId="17" xfId="0" applyFont="1" applyBorder="1" applyAlignment="1">
      <alignment horizontal="left" vertical="center" shrinkToFit="1"/>
    </xf>
    <xf numFmtId="0" fontId="9" fillId="0" borderId="0" xfId="0" applyFont="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176" fontId="4" fillId="0" borderId="0" xfId="0" applyNumberFormat="1" applyFont="1" applyBorder="1" applyAlignment="1">
      <alignment vertical="center" shrinkToFit="1"/>
    </xf>
    <xf numFmtId="176" fontId="4" fillId="0" borderId="0" xfId="0" applyNumberFormat="1" applyFont="1" applyBorder="1" applyAlignment="1">
      <alignment horizontal="center" vertical="center"/>
    </xf>
    <xf numFmtId="176" fontId="4" fillId="0" borderId="0" xfId="0" applyNumberFormat="1" applyFont="1" applyBorder="1">
      <alignment vertical="center"/>
    </xf>
    <xf numFmtId="177" fontId="4" fillId="0" borderId="0" xfId="0" applyNumberFormat="1" applyFont="1" applyBorder="1" applyAlignment="1">
      <alignment vertical="center" shrinkToFit="1"/>
    </xf>
    <xf numFmtId="176" fontId="9" fillId="0" borderId="0" xfId="0" applyNumberFormat="1"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1B0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W46"/>
  <sheetViews>
    <sheetView view="pageBreakPreview" zoomScale="60" zoomScaleNormal="100" workbookViewId="0">
      <selection activeCell="AE38" sqref="AE38"/>
    </sheetView>
  </sheetViews>
  <sheetFormatPr defaultColWidth="9" defaultRowHeight="18" x14ac:dyDescent="0.45"/>
  <cols>
    <col min="1" max="1" width="5.59765625" style="77" customWidth="1"/>
    <col min="2" max="2" width="11.19921875" style="77" bestFit="1" customWidth="1"/>
    <col min="3" max="3" width="10.09765625" style="76" bestFit="1" customWidth="1"/>
    <col min="4" max="4" width="8.59765625" style="76"/>
    <col min="5" max="5" width="6.19921875" style="77" customWidth="1"/>
    <col min="6" max="6" width="9.09765625" style="77" customWidth="1"/>
    <col min="7" max="8" width="9" style="77"/>
    <col min="9" max="9" width="12.296875" style="76" bestFit="1" customWidth="1"/>
    <col min="10" max="10" width="10.69921875" style="77" customWidth="1"/>
    <col min="11" max="11" width="9" style="76" bestFit="1"/>
    <col min="12" max="17" width="9" style="77"/>
    <col min="18" max="18" width="16.796875" style="77" customWidth="1"/>
    <col min="19" max="16384" width="9" style="77"/>
  </cols>
  <sheetData>
    <row r="1" spans="2:22" ht="18.600000000000001" thickBot="1" x14ac:dyDescent="0.5">
      <c r="B1" s="105"/>
      <c r="C1" s="75" t="s">
        <v>28</v>
      </c>
    </row>
    <row r="2" spans="2:22" ht="20.399999999999999" thickBot="1" x14ac:dyDescent="0.5">
      <c r="M2" s="145"/>
      <c r="N2" s="146"/>
      <c r="O2" s="113" t="s">
        <v>101</v>
      </c>
      <c r="Q2" s="112" t="s">
        <v>92</v>
      </c>
      <c r="R2" s="133"/>
      <c r="S2" s="134"/>
      <c r="T2" s="134"/>
      <c r="U2" s="134"/>
      <c r="V2" s="135"/>
    </row>
    <row r="3" spans="2:22" ht="18.600000000000001" thickBot="1" x14ac:dyDescent="0.5">
      <c r="B3" s="77" t="s">
        <v>82</v>
      </c>
      <c r="C3" s="106"/>
      <c r="D3" s="75" t="s">
        <v>21</v>
      </c>
      <c r="I3" s="75"/>
    </row>
    <row r="4" spans="2:22" ht="18.600000000000001" thickBot="1" x14ac:dyDescent="0.5">
      <c r="B4" s="138" t="s">
        <v>83</v>
      </c>
      <c r="C4" s="138"/>
      <c r="D4" s="125"/>
      <c r="E4" s="77" t="s">
        <v>27</v>
      </c>
      <c r="I4" s="75"/>
      <c r="K4" s="78"/>
      <c r="L4" s="79"/>
      <c r="M4" s="79"/>
      <c r="N4" s="79"/>
      <c r="O4" s="79"/>
    </row>
    <row r="5" spans="2:22" ht="18.600000000000001" customHeight="1" thickBot="1" x14ac:dyDescent="0.5">
      <c r="B5" s="77" t="s">
        <v>70</v>
      </c>
      <c r="C5" s="77"/>
      <c r="D5" s="77"/>
      <c r="H5" s="80"/>
      <c r="I5" s="107"/>
      <c r="J5" s="81" t="s">
        <v>68</v>
      </c>
      <c r="K5" s="139" t="s">
        <v>72</v>
      </c>
      <c r="L5" s="140"/>
      <c r="M5" s="140"/>
      <c r="N5" s="140"/>
      <c r="O5" s="141"/>
    </row>
    <row r="6" spans="2:22" ht="18.600000000000001" thickBot="1" x14ac:dyDescent="0.5">
      <c r="B6" s="77" t="s">
        <v>71</v>
      </c>
      <c r="C6" s="77"/>
      <c r="D6" s="77"/>
      <c r="H6" s="80"/>
      <c r="I6" s="106"/>
      <c r="J6" s="81" t="s">
        <v>68</v>
      </c>
      <c r="K6" s="142"/>
      <c r="L6" s="143"/>
      <c r="M6" s="143"/>
      <c r="N6" s="143"/>
      <c r="O6" s="144"/>
    </row>
    <row r="7" spans="2:22" ht="18.600000000000001" thickBot="1" x14ac:dyDescent="0.5">
      <c r="B7" s="138" t="s">
        <v>84</v>
      </c>
      <c r="C7" s="138"/>
      <c r="D7" s="106"/>
      <c r="E7" s="77" t="s">
        <v>27</v>
      </c>
      <c r="I7" s="75"/>
    </row>
    <row r="8" spans="2:22" ht="18.600000000000001" thickBot="1" x14ac:dyDescent="0.5"/>
    <row r="9" spans="2:22" ht="18.600000000000001" thickBot="1" x14ac:dyDescent="0.5">
      <c r="B9" s="101">
        <v>50</v>
      </c>
      <c r="C9" s="76" t="s">
        <v>5</v>
      </c>
      <c r="D9" s="102">
        <f>C3</f>
        <v>0</v>
      </c>
      <c r="E9" s="76" t="s">
        <v>5</v>
      </c>
      <c r="F9" s="136" t="e">
        <f>D4/(D4+D7)</f>
        <v>#DIV/0!</v>
      </c>
      <c r="G9" s="137"/>
      <c r="H9" s="76" t="s">
        <v>18</v>
      </c>
      <c r="I9" s="103" t="e">
        <f>B9*D9*F9</f>
        <v>#DIV/0!</v>
      </c>
      <c r="J9" s="76" t="s">
        <v>20</v>
      </c>
      <c r="K9" s="103" t="e">
        <f>ROUNDDOWN(I9,0)</f>
        <v>#DIV/0!</v>
      </c>
      <c r="L9" s="77" t="s">
        <v>35</v>
      </c>
    </row>
    <row r="10" spans="2:22" ht="18.600000000000001" thickBot="1" x14ac:dyDescent="0.5"/>
    <row r="11" spans="2:22" ht="18.600000000000001" thickBot="1" x14ac:dyDescent="0.5">
      <c r="B11" s="101">
        <v>100</v>
      </c>
      <c r="C11" s="76" t="s">
        <v>5</v>
      </c>
      <c r="D11" s="102">
        <f>C3</f>
        <v>0</v>
      </c>
      <c r="E11" s="76" t="s">
        <v>5</v>
      </c>
      <c r="F11" s="136" t="e">
        <f>F9</f>
        <v>#DIV/0!</v>
      </c>
      <c r="G11" s="137"/>
      <c r="H11" s="76" t="s">
        <v>18</v>
      </c>
      <c r="I11" s="103" t="e">
        <f>B11*D11*F11</f>
        <v>#DIV/0!</v>
      </c>
      <c r="J11" s="76" t="s">
        <v>20</v>
      </c>
      <c r="K11" s="103" t="e">
        <f>ROUNDDOWN(I11,0)</f>
        <v>#DIV/0!</v>
      </c>
      <c r="L11" s="77" t="s">
        <v>34</v>
      </c>
    </row>
    <row r="12" spans="2:22" x14ac:dyDescent="0.45">
      <c r="I12" s="82" t="s">
        <v>19</v>
      </c>
    </row>
    <row r="14" spans="2:22" ht="18.600000000000001" thickBot="1" x14ac:dyDescent="0.5">
      <c r="B14" s="83" t="s">
        <v>91</v>
      </c>
      <c r="J14" s="83" t="s">
        <v>90</v>
      </c>
    </row>
    <row r="15" spans="2:22" x14ac:dyDescent="0.45">
      <c r="B15" s="84" t="s">
        <v>60</v>
      </c>
      <c r="C15" s="85"/>
      <c r="D15" s="85"/>
      <c r="E15" s="86"/>
      <c r="F15" s="86"/>
      <c r="G15" s="86"/>
      <c r="H15" s="86"/>
      <c r="I15" s="87"/>
      <c r="J15" s="84" t="s">
        <v>60</v>
      </c>
      <c r="K15" s="85"/>
      <c r="L15" s="86"/>
      <c r="M15" s="86"/>
      <c r="N15" s="86"/>
      <c r="O15" s="86"/>
      <c r="P15" s="86"/>
      <c r="Q15" s="88"/>
    </row>
    <row r="16" spans="2:22" ht="24.75" customHeight="1" thickBot="1" x14ac:dyDescent="0.5">
      <c r="B16" s="89" t="s">
        <v>69</v>
      </c>
      <c r="I16" s="80"/>
      <c r="J16" s="89" t="s">
        <v>69</v>
      </c>
      <c r="L16" s="76"/>
      <c r="Q16" s="80"/>
      <c r="S16" s="76"/>
    </row>
    <row r="17" spans="2:23" ht="18.600000000000001" thickBot="1" x14ac:dyDescent="0.5">
      <c r="B17" s="90" t="s">
        <v>43</v>
      </c>
      <c r="C17" s="108"/>
      <c r="D17" s="76" t="s">
        <v>23</v>
      </c>
      <c r="E17" s="76" t="s">
        <v>20</v>
      </c>
      <c r="F17" s="76" t="s">
        <v>26</v>
      </c>
      <c r="G17" s="106"/>
      <c r="H17" s="76" t="s">
        <v>27</v>
      </c>
      <c r="I17" s="80"/>
      <c r="J17" s="90" t="s">
        <v>43</v>
      </c>
      <c r="K17" s="108"/>
      <c r="L17" s="76" t="s">
        <v>23</v>
      </c>
      <c r="M17" s="76" t="s">
        <v>20</v>
      </c>
      <c r="N17" s="76" t="s">
        <v>26</v>
      </c>
      <c r="O17" s="106"/>
      <c r="P17" s="76" t="s">
        <v>27</v>
      </c>
      <c r="Q17" s="80"/>
      <c r="S17" s="76"/>
    </row>
    <row r="18" spans="2:23" ht="18.600000000000001" thickBot="1" x14ac:dyDescent="0.5">
      <c r="B18" s="90" t="s">
        <v>42</v>
      </c>
      <c r="C18" s="108"/>
      <c r="D18" s="76" t="s">
        <v>23</v>
      </c>
      <c r="E18" s="76" t="s">
        <v>20</v>
      </c>
      <c r="F18" s="76" t="s">
        <v>26</v>
      </c>
      <c r="G18" s="106"/>
      <c r="H18" s="76" t="s">
        <v>27</v>
      </c>
      <c r="I18" s="80"/>
      <c r="J18" s="90" t="s">
        <v>42</v>
      </c>
      <c r="K18" s="108"/>
      <c r="L18" s="76" t="s">
        <v>23</v>
      </c>
      <c r="M18" s="76" t="s">
        <v>20</v>
      </c>
      <c r="N18" s="76" t="s">
        <v>26</v>
      </c>
      <c r="O18" s="106"/>
      <c r="P18" s="76" t="s">
        <v>27</v>
      </c>
      <c r="Q18" s="80"/>
      <c r="S18" s="76"/>
    </row>
    <row r="19" spans="2:23" ht="18.600000000000001" thickBot="1" x14ac:dyDescent="0.5">
      <c r="B19" s="90" t="s">
        <v>44</v>
      </c>
      <c r="C19" s="108"/>
      <c r="D19" s="76" t="s">
        <v>23</v>
      </c>
      <c r="E19" s="76" t="s">
        <v>20</v>
      </c>
      <c r="F19" s="76" t="s">
        <v>26</v>
      </c>
      <c r="G19" s="106"/>
      <c r="H19" s="76" t="s">
        <v>27</v>
      </c>
      <c r="I19" s="80"/>
      <c r="J19" s="90" t="s">
        <v>44</v>
      </c>
      <c r="K19" s="108"/>
      <c r="L19" s="76" t="s">
        <v>23</v>
      </c>
      <c r="M19" s="76" t="s">
        <v>20</v>
      </c>
      <c r="N19" s="76" t="s">
        <v>26</v>
      </c>
      <c r="O19" s="106"/>
      <c r="P19" s="76" t="s">
        <v>27</v>
      </c>
      <c r="Q19" s="80"/>
      <c r="R19" s="76"/>
      <c r="S19" s="76"/>
    </row>
    <row r="20" spans="2:23" ht="18.600000000000001" thickBot="1" x14ac:dyDescent="0.5">
      <c r="B20" s="90" t="s">
        <v>45</v>
      </c>
      <c r="C20" s="108"/>
      <c r="D20" s="76" t="s">
        <v>23</v>
      </c>
      <c r="E20" s="76" t="s">
        <v>20</v>
      </c>
      <c r="F20" s="76" t="s">
        <v>26</v>
      </c>
      <c r="G20" s="106"/>
      <c r="H20" s="76" t="s">
        <v>27</v>
      </c>
      <c r="I20" s="80"/>
      <c r="J20" s="90" t="s">
        <v>45</v>
      </c>
      <c r="K20" s="108"/>
      <c r="L20" s="76" t="s">
        <v>23</v>
      </c>
      <c r="M20" s="76" t="s">
        <v>20</v>
      </c>
      <c r="N20" s="76" t="s">
        <v>26</v>
      </c>
      <c r="O20" s="106"/>
      <c r="P20" s="76" t="s">
        <v>27</v>
      </c>
      <c r="Q20" s="80"/>
      <c r="S20" s="76"/>
    </row>
    <row r="21" spans="2:23" ht="18.600000000000001" thickBot="1" x14ac:dyDescent="0.5">
      <c r="B21" s="90" t="s">
        <v>46</v>
      </c>
      <c r="C21" s="108"/>
      <c r="D21" s="76" t="s">
        <v>23</v>
      </c>
      <c r="E21" s="76" t="s">
        <v>20</v>
      </c>
      <c r="F21" s="76" t="s">
        <v>26</v>
      </c>
      <c r="G21" s="106"/>
      <c r="H21" s="76" t="s">
        <v>27</v>
      </c>
      <c r="I21" s="80"/>
      <c r="J21" s="90" t="s">
        <v>46</v>
      </c>
      <c r="K21" s="108"/>
      <c r="L21" s="76" t="s">
        <v>23</v>
      </c>
      <c r="M21" s="76" t="s">
        <v>20</v>
      </c>
      <c r="N21" s="76" t="s">
        <v>26</v>
      </c>
      <c r="O21" s="106"/>
      <c r="P21" s="76" t="s">
        <v>27</v>
      </c>
      <c r="Q21" s="80"/>
      <c r="S21" s="74" t="str">
        <f>IF(SUM(I5:I6)=S22,"OK","９月前キットを利用した件数と一致しません。")</f>
        <v>OK</v>
      </c>
    </row>
    <row r="22" spans="2:23" ht="18.600000000000001" thickBot="1" x14ac:dyDescent="0.5">
      <c r="B22" s="90"/>
      <c r="C22" s="91"/>
      <c r="E22" s="76"/>
      <c r="F22" s="76" t="s">
        <v>58</v>
      </c>
      <c r="G22" s="104">
        <f>SUM(G17:G21)</f>
        <v>0</v>
      </c>
      <c r="H22" s="76" t="s">
        <v>55</v>
      </c>
      <c r="I22" s="92" t="s">
        <v>56</v>
      </c>
      <c r="J22" s="90"/>
      <c r="K22" s="91"/>
      <c r="L22" s="76"/>
      <c r="M22" s="76"/>
      <c r="N22" s="76" t="s">
        <v>58</v>
      </c>
      <c r="O22" s="104">
        <f>SUM(O17:O21)</f>
        <v>0</v>
      </c>
      <c r="P22" s="76" t="s">
        <v>27</v>
      </c>
      <c r="Q22" s="92" t="s">
        <v>85</v>
      </c>
      <c r="R22" s="76" t="s">
        <v>102</v>
      </c>
      <c r="S22" s="104">
        <f>G22+O22</f>
        <v>0</v>
      </c>
      <c r="T22" s="77" t="s">
        <v>27</v>
      </c>
    </row>
    <row r="23" spans="2:23" ht="18.75" customHeight="1" x14ac:dyDescent="0.45">
      <c r="B23" s="90"/>
      <c r="C23" s="91"/>
      <c r="E23" s="76"/>
      <c r="F23" s="76"/>
      <c r="G23" s="76"/>
      <c r="H23" s="76"/>
      <c r="I23" s="93"/>
      <c r="J23" s="90"/>
      <c r="K23" s="91"/>
      <c r="L23" s="76"/>
      <c r="M23" s="76"/>
      <c r="N23" s="76"/>
      <c r="O23" s="76"/>
      <c r="P23" s="76"/>
      <c r="Q23" s="93"/>
      <c r="S23" s="75" t="s">
        <v>118</v>
      </c>
    </row>
    <row r="24" spans="2:23" ht="27" customHeight="1" thickBot="1" x14ac:dyDescent="0.5">
      <c r="B24" s="89" t="s">
        <v>64</v>
      </c>
      <c r="C24" s="91"/>
      <c r="E24" s="76"/>
      <c r="F24" s="76"/>
      <c r="G24" s="76"/>
      <c r="H24" s="76"/>
      <c r="I24" s="93"/>
      <c r="J24" s="89" t="s">
        <v>64</v>
      </c>
      <c r="K24" s="91"/>
      <c r="L24" s="76"/>
      <c r="M24" s="76"/>
      <c r="N24" s="76"/>
      <c r="O24" s="76"/>
      <c r="P24" s="76"/>
      <c r="Q24" s="93"/>
      <c r="S24" s="76"/>
    </row>
    <row r="25" spans="2:23" ht="18.600000000000001" thickBot="1" x14ac:dyDescent="0.5">
      <c r="B25" s="90" t="s">
        <v>22</v>
      </c>
      <c r="C25" s="108"/>
      <c r="D25" s="76" t="s">
        <v>23</v>
      </c>
      <c r="E25" s="76" t="s">
        <v>20</v>
      </c>
      <c r="F25" s="76" t="s">
        <v>26</v>
      </c>
      <c r="G25" s="125"/>
      <c r="H25" s="76" t="s">
        <v>27</v>
      </c>
      <c r="I25" s="80"/>
      <c r="J25" s="90" t="s">
        <v>22</v>
      </c>
      <c r="K25" s="108"/>
      <c r="L25" s="76" t="s">
        <v>23</v>
      </c>
      <c r="M25" s="76" t="s">
        <v>20</v>
      </c>
      <c r="N25" s="76" t="s">
        <v>26</v>
      </c>
      <c r="O25" s="106"/>
      <c r="P25" s="76" t="s">
        <v>27</v>
      </c>
      <c r="Q25" s="80"/>
      <c r="S25" s="76"/>
    </row>
    <row r="26" spans="2:23" ht="18.600000000000001" thickBot="1" x14ac:dyDescent="0.5">
      <c r="B26" s="90" t="s">
        <v>24</v>
      </c>
      <c r="C26" s="108"/>
      <c r="D26" s="76" t="s">
        <v>23</v>
      </c>
      <c r="E26" s="76" t="s">
        <v>20</v>
      </c>
      <c r="F26" s="76" t="s">
        <v>26</v>
      </c>
      <c r="G26" s="106"/>
      <c r="H26" s="76" t="s">
        <v>27</v>
      </c>
      <c r="I26" s="80"/>
      <c r="J26" s="90" t="s">
        <v>24</v>
      </c>
      <c r="K26" s="108"/>
      <c r="L26" s="76" t="s">
        <v>23</v>
      </c>
      <c r="M26" s="76" t="s">
        <v>20</v>
      </c>
      <c r="N26" s="76" t="s">
        <v>26</v>
      </c>
      <c r="O26" s="106"/>
      <c r="P26" s="76" t="s">
        <v>27</v>
      </c>
      <c r="Q26" s="80"/>
      <c r="S26" s="76"/>
    </row>
    <row r="27" spans="2:23" ht="18.600000000000001" thickBot="1" x14ac:dyDescent="0.5">
      <c r="B27" s="90" t="s">
        <v>25</v>
      </c>
      <c r="C27" s="108"/>
      <c r="D27" s="76" t="s">
        <v>23</v>
      </c>
      <c r="E27" s="76" t="s">
        <v>20</v>
      </c>
      <c r="F27" s="76" t="s">
        <v>26</v>
      </c>
      <c r="G27" s="106"/>
      <c r="H27" s="76" t="s">
        <v>27</v>
      </c>
      <c r="I27" s="80"/>
      <c r="J27" s="90" t="s">
        <v>25</v>
      </c>
      <c r="K27" s="108"/>
      <c r="L27" s="76" t="s">
        <v>23</v>
      </c>
      <c r="M27" s="76" t="s">
        <v>20</v>
      </c>
      <c r="N27" s="76" t="s">
        <v>26</v>
      </c>
      <c r="O27" s="106"/>
      <c r="P27" s="76" t="s">
        <v>27</v>
      </c>
      <c r="Q27" s="80"/>
      <c r="S27" s="76"/>
    </row>
    <row r="28" spans="2:23" ht="18.600000000000001" thickBot="1" x14ac:dyDescent="0.5">
      <c r="B28" s="90" t="s">
        <v>38</v>
      </c>
      <c r="C28" s="108"/>
      <c r="D28" s="76" t="s">
        <v>23</v>
      </c>
      <c r="E28" s="76" t="s">
        <v>20</v>
      </c>
      <c r="F28" s="76" t="s">
        <v>26</v>
      </c>
      <c r="G28" s="106"/>
      <c r="H28" s="76" t="s">
        <v>27</v>
      </c>
      <c r="I28" s="80"/>
      <c r="J28" s="90" t="s">
        <v>38</v>
      </c>
      <c r="K28" s="108"/>
      <c r="L28" s="76" t="s">
        <v>23</v>
      </c>
      <c r="M28" s="76" t="s">
        <v>20</v>
      </c>
      <c r="N28" s="76" t="s">
        <v>26</v>
      </c>
      <c r="O28" s="106"/>
      <c r="P28" s="76" t="s">
        <v>27</v>
      </c>
      <c r="Q28" s="80"/>
      <c r="S28" s="76"/>
    </row>
    <row r="29" spans="2:23" ht="18.600000000000001" thickBot="1" x14ac:dyDescent="0.5">
      <c r="B29" s="90" t="s">
        <v>39</v>
      </c>
      <c r="C29" s="108"/>
      <c r="D29" s="76" t="s">
        <v>23</v>
      </c>
      <c r="E29" s="76" t="s">
        <v>20</v>
      </c>
      <c r="F29" s="76" t="s">
        <v>26</v>
      </c>
      <c r="G29" s="106"/>
      <c r="H29" s="76" t="s">
        <v>27</v>
      </c>
      <c r="I29" s="80"/>
      <c r="J29" s="90" t="s">
        <v>39</v>
      </c>
      <c r="K29" s="108"/>
      <c r="L29" s="76" t="s">
        <v>23</v>
      </c>
      <c r="M29" s="76" t="s">
        <v>20</v>
      </c>
      <c r="N29" s="76" t="s">
        <v>26</v>
      </c>
      <c r="O29" s="106"/>
      <c r="P29" s="76" t="s">
        <v>27</v>
      </c>
      <c r="Q29" s="80"/>
      <c r="S29" s="74" t="str">
        <f>IF(D4=S30+S22,"OK","ＰＣＲ検査等実施件数と一致しません。")</f>
        <v>OK</v>
      </c>
    </row>
    <row r="30" spans="2:23" ht="18.600000000000001" thickBot="1" x14ac:dyDescent="0.5">
      <c r="B30" s="90"/>
      <c r="C30" s="91"/>
      <c r="F30" s="76" t="s">
        <v>58</v>
      </c>
      <c r="G30" s="104">
        <f>SUM(G25:G29)</f>
        <v>0</v>
      </c>
      <c r="H30" s="76" t="s">
        <v>27</v>
      </c>
      <c r="I30" s="93" t="s">
        <v>57</v>
      </c>
      <c r="J30" s="90"/>
      <c r="K30" s="91"/>
      <c r="L30" s="76"/>
      <c r="N30" s="76" t="s">
        <v>58</v>
      </c>
      <c r="O30" s="104">
        <f>SUM(O25:O29)</f>
        <v>0</v>
      </c>
      <c r="P30" s="76" t="s">
        <v>27</v>
      </c>
      <c r="Q30" s="93" t="s">
        <v>86</v>
      </c>
      <c r="R30" s="76" t="s">
        <v>116</v>
      </c>
      <c r="S30" s="131">
        <f>G30+O30</f>
        <v>0</v>
      </c>
      <c r="T30" s="129" t="s">
        <v>27</v>
      </c>
      <c r="U30" s="129"/>
      <c r="V30" s="129"/>
      <c r="W30" s="129"/>
    </row>
    <row r="31" spans="2:23" ht="18.75" customHeight="1" x14ac:dyDescent="0.45">
      <c r="B31" s="90"/>
      <c r="C31" s="91"/>
      <c r="F31" s="76"/>
      <c r="G31" s="76"/>
      <c r="H31" s="76"/>
      <c r="I31" s="80"/>
      <c r="J31" s="90"/>
      <c r="K31" s="91"/>
      <c r="L31" s="76"/>
      <c r="N31" s="76"/>
      <c r="O31" s="76"/>
      <c r="P31" s="76"/>
      <c r="Q31" s="80"/>
      <c r="R31" s="129"/>
      <c r="S31" s="132" t="s">
        <v>117</v>
      </c>
      <c r="T31" s="129"/>
      <c r="U31" s="129"/>
      <c r="V31" s="129"/>
      <c r="W31" s="129"/>
    </row>
    <row r="32" spans="2:23" ht="18.600000000000001" thickBot="1" x14ac:dyDescent="0.5">
      <c r="B32" s="94" t="s">
        <v>61</v>
      </c>
      <c r="C32" s="91"/>
      <c r="I32" s="80"/>
      <c r="J32" s="94" t="s">
        <v>61</v>
      </c>
      <c r="K32" s="91"/>
      <c r="L32" s="76"/>
      <c r="Q32" s="80"/>
      <c r="R32" s="129"/>
      <c r="S32" s="130"/>
      <c r="T32" s="129"/>
      <c r="U32" s="129"/>
      <c r="V32" s="129"/>
      <c r="W32" s="129"/>
    </row>
    <row r="33" spans="2:23" ht="18.600000000000001" thickBot="1" x14ac:dyDescent="0.5">
      <c r="B33" s="90" t="s">
        <v>22</v>
      </c>
      <c r="C33" s="108"/>
      <c r="D33" s="76" t="s">
        <v>23</v>
      </c>
      <c r="E33" s="76" t="s">
        <v>20</v>
      </c>
      <c r="F33" s="76" t="s">
        <v>26</v>
      </c>
      <c r="G33" s="106"/>
      <c r="H33" s="76" t="s">
        <v>27</v>
      </c>
      <c r="I33" s="80"/>
      <c r="J33" s="90" t="s">
        <v>22</v>
      </c>
      <c r="K33" s="108"/>
      <c r="L33" s="76" t="s">
        <v>23</v>
      </c>
      <c r="M33" s="76" t="s">
        <v>20</v>
      </c>
      <c r="N33" s="76" t="s">
        <v>26</v>
      </c>
      <c r="O33" s="106"/>
      <c r="P33" s="76" t="s">
        <v>27</v>
      </c>
      <c r="Q33" s="80"/>
      <c r="R33" s="129"/>
      <c r="S33" s="130"/>
      <c r="T33" s="129"/>
      <c r="U33" s="129"/>
      <c r="V33" s="129"/>
      <c r="W33" s="129"/>
    </row>
    <row r="34" spans="2:23" ht="18.600000000000001" thickBot="1" x14ac:dyDescent="0.5">
      <c r="B34" s="90" t="s">
        <v>24</v>
      </c>
      <c r="C34" s="108"/>
      <c r="D34" s="76" t="s">
        <v>23</v>
      </c>
      <c r="E34" s="76" t="s">
        <v>20</v>
      </c>
      <c r="F34" s="76" t="s">
        <v>26</v>
      </c>
      <c r="G34" s="106"/>
      <c r="H34" s="76" t="s">
        <v>27</v>
      </c>
      <c r="I34" s="80"/>
      <c r="J34" s="90" t="s">
        <v>24</v>
      </c>
      <c r="K34" s="108"/>
      <c r="L34" s="76" t="s">
        <v>23</v>
      </c>
      <c r="M34" s="76" t="s">
        <v>20</v>
      </c>
      <c r="N34" s="76" t="s">
        <v>26</v>
      </c>
      <c r="O34" s="106"/>
      <c r="P34" s="76" t="s">
        <v>27</v>
      </c>
      <c r="Q34" s="80"/>
      <c r="S34" s="76"/>
    </row>
    <row r="35" spans="2:23" ht="18.600000000000001" thickBot="1" x14ac:dyDescent="0.5">
      <c r="B35" s="90" t="s">
        <v>25</v>
      </c>
      <c r="C35" s="108"/>
      <c r="D35" s="76" t="s">
        <v>23</v>
      </c>
      <c r="E35" s="76" t="s">
        <v>20</v>
      </c>
      <c r="F35" s="76" t="s">
        <v>26</v>
      </c>
      <c r="G35" s="106"/>
      <c r="H35" s="76" t="s">
        <v>27</v>
      </c>
      <c r="I35" s="80"/>
      <c r="J35" s="90" t="s">
        <v>25</v>
      </c>
      <c r="K35" s="108"/>
      <c r="L35" s="76" t="s">
        <v>23</v>
      </c>
      <c r="M35" s="76" t="s">
        <v>20</v>
      </c>
      <c r="N35" s="76" t="s">
        <v>26</v>
      </c>
      <c r="O35" s="106"/>
      <c r="P35" s="76" t="s">
        <v>27</v>
      </c>
      <c r="Q35" s="80"/>
      <c r="S35" s="76"/>
    </row>
    <row r="36" spans="2:23" ht="18.600000000000001" thickBot="1" x14ac:dyDescent="0.5">
      <c r="B36" s="90" t="s">
        <v>38</v>
      </c>
      <c r="C36" s="108"/>
      <c r="D36" s="76" t="s">
        <v>23</v>
      </c>
      <c r="E36" s="76" t="s">
        <v>20</v>
      </c>
      <c r="F36" s="76" t="s">
        <v>26</v>
      </c>
      <c r="G36" s="106"/>
      <c r="H36" s="76" t="s">
        <v>27</v>
      </c>
      <c r="I36" s="80"/>
      <c r="J36" s="90" t="s">
        <v>38</v>
      </c>
      <c r="K36" s="108"/>
      <c r="L36" s="76" t="s">
        <v>23</v>
      </c>
      <c r="M36" s="76" t="s">
        <v>20</v>
      </c>
      <c r="N36" s="76" t="s">
        <v>26</v>
      </c>
      <c r="O36" s="106"/>
      <c r="P36" s="76" t="s">
        <v>27</v>
      </c>
      <c r="Q36" s="80"/>
      <c r="S36" s="76"/>
    </row>
    <row r="37" spans="2:23" ht="18.600000000000001" thickBot="1" x14ac:dyDescent="0.5">
      <c r="B37" s="90" t="s">
        <v>39</v>
      </c>
      <c r="C37" s="108"/>
      <c r="D37" s="76" t="s">
        <v>23</v>
      </c>
      <c r="E37" s="76" t="s">
        <v>20</v>
      </c>
      <c r="F37" s="76" t="s">
        <v>26</v>
      </c>
      <c r="G37" s="106"/>
      <c r="H37" s="76" t="s">
        <v>27</v>
      </c>
      <c r="I37" s="80"/>
      <c r="J37" s="90" t="s">
        <v>39</v>
      </c>
      <c r="K37" s="108"/>
      <c r="L37" s="76" t="s">
        <v>23</v>
      </c>
      <c r="M37" s="76" t="s">
        <v>20</v>
      </c>
      <c r="N37" s="76" t="s">
        <v>26</v>
      </c>
      <c r="O37" s="106"/>
      <c r="P37" s="76" t="s">
        <v>27</v>
      </c>
      <c r="Q37" s="80"/>
      <c r="S37" s="74" t="str">
        <f>IF(S38=D7,"OK","抗原定性検査実施件数と一致しません。")</f>
        <v>OK</v>
      </c>
    </row>
    <row r="38" spans="2:23" ht="18.600000000000001" thickBot="1" x14ac:dyDescent="0.5">
      <c r="B38" s="90"/>
      <c r="F38" s="76" t="s">
        <v>59</v>
      </c>
      <c r="G38" s="104">
        <f>SUM(G33:G37)</f>
        <v>0</v>
      </c>
      <c r="H38" s="76" t="s">
        <v>27</v>
      </c>
      <c r="I38" s="93" t="s">
        <v>73</v>
      </c>
      <c r="J38" s="90"/>
      <c r="L38" s="76"/>
      <c r="N38" s="76" t="s">
        <v>58</v>
      </c>
      <c r="O38" s="104">
        <f>SUM(O33:O37)</f>
        <v>0</v>
      </c>
      <c r="P38" s="76" t="s">
        <v>27</v>
      </c>
      <c r="Q38" s="93" t="s">
        <v>87</v>
      </c>
      <c r="R38" s="76" t="s">
        <v>88</v>
      </c>
      <c r="S38" s="104">
        <f>G38+O38</f>
        <v>0</v>
      </c>
      <c r="T38" s="77" t="s">
        <v>27</v>
      </c>
    </row>
    <row r="39" spans="2:23" ht="18.75" customHeight="1" thickBot="1" x14ac:dyDescent="0.5">
      <c r="B39" s="95"/>
      <c r="C39" s="96"/>
      <c r="D39" s="96"/>
      <c r="E39" s="97"/>
      <c r="F39" s="96"/>
      <c r="G39" s="96"/>
      <c r="H39" s="98"/>
      <c r="I39" s="99"/>
      <c r="J39" s="95"/>
      <c r="K39" s="96"/>
      <c r="L39" s="97"/>
      <c r="M39" s="97"/>
      <c r="N39" s="97"/>
      <c r="O39" s="97"/>
      <c r="P39" s="97"/>
      <c r="Q39" s="100"/>
      <c r="S39" s="77" t="s">
        <v>103</v>
      </c>
    </row>
    <row r="40" spans="2:23" ht="18.600000000000001" thickBot="1" x14ac:dyDescent="0.5">
      <c r="B40" s="83" t="s">
        <v>32</v>
      </c>
    </row>
    <row r="41" spans="2:23" ht="18.600000000000001" thickBot="1" x14ac:dyDescent="0.5">
      <c r="B41" s="101">
        <v>50</v>
      </c>
      <c r="C41" s="76" t="s">
        <v>33</v>
      </c>
      <c r="D41" s="102">
        <f>C3</f>
        <v>0</v>
      </c>
      <c r="E41" s="76" t="s">
        <v>18</v>
      </c>
      <c r="F41" s="103">
        <f>B41*D41</f>
        <v>0</v>
      </c>
      <c r="G41" s="77" t="s">
        <v>36</v>
      </c>
    </row>
    <row r="42" spans="2:23" ht="18.600000000000001" thickBot="1" x14ac:dyDescent="0.5">
      <c r="B42" s="101">
        <v>100</v>
      </c>
      <c r="C42" s="76" t="s">
        <v>33</v>
      </c>
      <c r="D42" s="102">
        <f>C3</f>
        <v>0</v>
      </c>
      <c r="E42" s="76" t="s">
        <v>18</v>
      </c>
      <c r="F42" s="103">
        <f>B42*D42</f>
        <v>0</v>
      </c>
      <c r="G42" s="77" t="s">
        <v>37</v>
      </c>
    </row>
    <row r="44" spans="2:23" ht="18.600000000000001" thickBot="1" x14ac:dyDescent="0.5">
      <c r="B44" s="83" t="s">
        <v>80</v>
      </c>
      <c r="J44" s="129"/>
      <c r="K44" s="130"/>
    </row>
    <row r="45" spans="2:23" ht="18.600000000000001" thickBot="1" x14ac:dyDescent="0.5">
      <c r="B45" s="77" t="s">
        <v>81</v>
      </c>
      <c r="I45" s="106">
        <v>0</v>
      </c>
      <c r="J45" s="123" t="s">
        <v>119</v>
      </c>
      <c r="K45" s="130"/>
    </row>
    <row r="46" spans="2:23" x14ac:dyDescent="0.45">
      <c r="J46" s="129"/>
      <c r="K46" s="130"/>
    </row>
  </sheetData>
  <sheetProtection selectLockedCells="1"/>
  <mergeCells count="7">
    <mergeCell ref="R2:V2"/>
    <mergeCell ref="F9:G9"/>
    <mergeCell ref="F11:G11"/>
    <mergeCell ref="B4:C4"/>
    <mergeCell ref="B7:C7"/>
    <mergeCell ref="K5:O6"/>
    <mergeCell ref="M2:N2"/>
  </mergeCells>
  <phoneticPr fontId="1"/>
  <pageMargins left="0.7" right="0.7" top="0.75" bottom="0.75" header="0.3" footer="0.3"/>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5"/>
  <sheetViews>
    <sheetView tabSelected="1" view="pageBreakPreview" zoomScale="50" zoomScaleNormal="80" zoomScaleSheetLayoutView="50" workbookViewId="0">
      <selection activeCell="V4" sqref="V4:Z4"/>
    </sheetView>
  </sheetViews>
  <sheetFormatPr defaultColWidth="9" defaultRowHeight="18" x14ac:dyDescent="0.45"/>
  <cols>
    <col min="1" max="1" width="3.69921875" customWidth="1"/>
    <col min="2" max="2" width="21.59765625" customWidth="1"/>
    <col min="3" max="3" width="22.59765625" customWidth="1"/>
    <col min="4" max="4" width="5.296875" style="2" customWidth="1"/>
    <col min="5" max="5" width="20.5" customWidth="1"/>
    <col min="6" max="6" width="5.296875" style="2" customWidth="1"/>
    <col min="7" max="7" width="22.5" customWidth="1"/>
    <col min="8" max="8" width="7.5" customWidth="1"/>
    <col min="9" max="9" width="3.69921875" customWidth="1"/>
    <col min="10" max="10" width="21.59765625" customWidth="1"/>
    <col min="11" max="11" width="22.59765625" customWidth="1"/>
    <col min="12" max="12" width="5.296875" style="2" customWidth="1"/>
    <col min="13" max="13" width="20.5" customWidth="1"/>
    <col min="14" max="14" width="5.296875" style="2" customWidth="1"/>
    <col min="15" max="15" width="22.5" customWidth="1"/>
    <col min="16" max="16" width="7.69921875" customWidth="1"/>
    <col min="17" max="17" width="3.69921875" customWidth="1"/>
    <col min="18" max="18" width="20.09765625" customWidth="1"/>
    <col min="19" max="19" width="11.09765625" customWidth="1"/>
    <col min="20" max="20" width="3.69921875" customWidth="1"/>
    <col min="21" max="21" width="21.59765625" customWidth="1"/>
    <col min="22" max="22" width="24.09765625" customWidth="1"/>
    <col min="23" max="23" width="5.296875" customWidth="1"/>
    <col min="24" max="24" width="18.69921875" customWidth="1"/>
    <col min="25" max="25" width="7.09765625" customWidth="1"/>
    <col min="26" max="26" width="22.5" customWidth="1"/>
    <col min="27" max="27" width="3.69921875" customWidth="1"/>
  </cols>
  <sheetData>
    <row r="1" spans="1:27" x14ac:dyDescent="0.45">
      <c r="A1" s="1" t="s">
        <v>93</v>
      </c>
      <c r="I1" s="1"/>
    </row>
    <row r="2" spans="1:27" ht="18.75" customHeight="1" x14ac:dyDescent="0.45">
      <c r="A2" s="156" t="s">
        <v>9</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row>
    <row r="3" spans="1:27" ht="18.75" customHeight="1" x14ac:dyDescent="0.45">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row>
    <row r="4" spans="1:27" ht="33.75" customHeight="1" x14ac:dyDescent="0.45">
      <c r="A4" s="54"/>
      <c r="B4" s="54"/>
      <c r="C4" s="54"/>
      <c r="D4" s="54"/>
      <c r="E4" s="54"/>
      <c r="F4" s="54"/>
      <c r="G4" s="54"/>
      <c r="H4" s="54"/>
      <c r="I4" s="54"/>
      <c r="J4" s="54"/>
      <c r="K4" s="54"/>
      <c r="L4" s="54"/>
      <c r="M4" s="54"/>
      <c r="N4" s="54"/>
      <c r="O4" s="54"/>
      <c r="P4" s="54"/>
      <c r="Q4" s="54"/>
      <c r="R4" s="55">
        <f>'〇月入力シート(※こちらに入力してください)'!M2</f>
        <v>0</v>
      </c>
      <c r="S4" s="55" t="s">
        <v>101</v>
      </c>
      <c r="T4" s="54"/>
      <c r="U4" s="55" t="s">
        <v>92</v>
      </c>
      <c r="V4" s="157">
        <f>'〇月入力シート(※こちらに入力してください)'!R2</f>
        <v>0</v>
      </c>
      <c r="W4" s="157"/>
      <c r="X4" s="157"/>
      <c r="Y4" s="157"/>
      <c r="Z4" s="157"/>
      <c r="AA4" s="54"/>
    </row>
    <row r="5" spans="1:27" ht="18.75" customHeight="1" x14ac:dyDescent="0.45">
      <c r="A5" s="3"/>
      <c r="B5" s="3"/>
      <c r="C5" s="3"/>
      <c r="D5" s="3"/>
      <c r="E5" s="3"/>
      <c r="F5" s="3"/>
      <c r="G5" s="3"/>
      <c r="H5" s="3"/>
      <c r="J5" s="3"/>
      <c r="K5" s="3"/>
      <c r="L5" s="3"/>
      <c r="M5" s="3"/>
      <c r="N5" s="3"/>
      <c r="O5" s="3"/>
      <c r="P5" s="3"/>
      <c r="Q5" s="3"/>
      <c r="R5" s="3"/>
      <c r="S5" s="3"/>
      <c r="T5" s="3"/>
      <c r="U5" s="3"/>
      <c r="V5" s="3"/>
      <c r="W5" s="3"/>
      <c r="X5" s="3"/>
      <c r="Y5" s="3"/>
      <c r="Z5" s="3"/>
      <c r="AA5" s="4"/>
    </row>
    <row r="6" spans="1:27" ht="30.75" customHeight="1" thickBot="1" x14ac:dyDescent="0.5">
      <c r="A6" s="45" t="s">
        <v>108</v>
      </c>
      <c r="B6" s="1"/>
      <c r="C6" s="1"/>
      <c r="D6" s="6"/>
      <c r="E6" s="1"/>
      <c r="F6" s="6"/>
      <c r="G6" s="1"/>
      <c r="H6" s="1"/>
      <c r="I6" s="45" t="s">
        <v>89</v>
      </c>
      <c r="J6" s="1"/>
      <c r="K6" s="1"/>
      <c r="L6" s="6"/>
      <c r="M6" s="1"/>
      <c r="N6" s="6"/>
      <c r="O6" s="1"/>
      <c r="P6" s="1"/>
      <c r="Q6" s="1"/>
      <c r="R6" s="1"/>
      <c r="S6" s="1"/>
      <c r="T6" s="1"/>
      <c r="U6" s="1"/>
      <c r="V6" s="1"/>
      <c r="W6" s="1"/>
      <c r="X6" s="1"/>
      <c r="Y6" s="1"/>
      <c r="Z6" s="1"/>
      <c r="AA6" s="1"/>
    </row>
    <row r="7" spans="1:27" ht="18.600000000000001" thickBot="1" x14ac:dyDescent="0.5">
      <c r="A7" s="7"/>
      <c r="B7" s="8"/>
      <c r="C7" s="8"/>
      <c r="D7" s="9"/>
      <c r="E7" s="8"/>
      <c r="F7" s="9"/>
      <c r="G7" s="8"/>
      <c r="H7" s="10"/>
      <c r="I7" s="7"/>
      <c r="J7" s="8"/>
      <c r="K7" s="8"/>
      <c r="L7" s="9"/>
      <c r="M7" s="8"/>
      <c r="N7" s="9"/>
      <c r="O7" s="8"/>
      <c r="P7" s="8"/>
      <c r="Q7" s="58"/>
      <c r="R7" s="8"/>
      <c r="S7" s="10"/>
      <c r="T7" s="58"/>
      <c r="U7" s="8"/>
      <c r="V7" s="8"/>
      <c r="W7" s="8"/>
      <c r="X7" s="8"/>
      <c r="Y7" s="8"/>
      <c r="Z7" s="8"/>
      <c r="AA7" s="11"/>
    </row>
    <row r="8" spans="1:27" ht="41.25" customHeight="1" thickBot="1" x14ac:dyDescent="0.5">
      <c r="A8" s="12"/>
      <c r="B8" s="13" t="s">
        <v>0</v>
      </c>
      <c r="C8" s="14" t="s">
        <v>1</v>
      </c>
      <c r="D8" s="14"/>
      <c r="E8" s="14" t="s">
        <v>2</v>
      </c>
      <c r="F8" s="14"/>
      <c r="G8" s="14" t="s">
        <v>3</v>
      </c>
      <c r="H8" s="15"/>
      <c r="I8" s="12"/>
      <c r="J8" s="13" t="s">
        <v>0</v>
      </c>
      <c r="K8" s="14" t="s">
        <v>1</v>
      </c>
      <c r="L8" s="14"/>
      <c r="M8" s="14" t="s">
        <v>2</v>
      </c>
      <c r="N8" s="14"/>
      <c r="O8" s="14" t="s">
        <v>3</v>
      </c>
      <c r="P8" s="14"/>
      <c r="Q8" s="59"/>
      <c r="R8" s="63" t="s">
        <v>94</v>
      </c>
      <c r="S8" s="15"/>
      <c r="T8" s="59"/>
      <c r="U8" s="13" t="s">
        <v>4</v>
      </c>
      <c r="V8" s="14" t="s">
        <v>1</v>
      </c>
      <c r="W8" s="14"/>
      <c r="X8" s="14" t="s">
        <v>2</v>
      </c>
      <c r="Y8" s="14"/>
      <c r="Z8" s="14" t="s">
        <v>3</v>
      </c>
      <c r="AA8" s="16"/>
    </row>
    <row r="9" spans="1:27" ht="26.25" customHeight="1" x14ac:dyDescent="0.45">
      <c r="A9" s="12"/>
      <c r="B9" s="46" t="s">
        <v>63</v>
      </c>
      <c r="C9" s="5"/>
      <c r="D9" s="14"/>
      <c r="E9" s="5"/>
      <c r="F9" s="14"/>
      <c r="G9" s="5"/>
      <c r="H9" s="17"/>
      <c r="I9" s="12"/>
      <c r="J9" s="46" t="s">
        <v>63</v>
      </c>
      <c r="K9" s="5"/>
      <c r="L9" s="14"/>
      <c r="M9" s="5"/>
      <c r="N9" s="14"/>
      <c r="O9" s="5"/>
      <c r="P9" s="5"/>
      <c r="Q9" s="60"/>
      <c r="R9" s="5"/>
      <c r="S9" s="17"/>
      <c r="T9" s="60"/>
      <c r="U9" s="18"/>
      <c r="V9" s="5"/>
      <c r="W9" s="14"/>
      <c r="X9" s="5"/>
      <c r="Y9" s="14"/>
      <c r="Z9" s="5"/>
      <c r="AA9" s="16"/>
    </row>
    <row r="10" spans="1:27" x14ac:dyDescent="0.45">
      <c r="A10" s="12"/>
      <c r="B10" s="5"/>
      <c r="C10" s="14" t="s">
        <v>15</v>
      </c>
      <c r="D10" s="14"/>
      <c r="E10" s="5"/>
      <c r="F10" s="14"/>
      <c r="G10" s="5"/>
      <c r="H10" s="17"/>
      <c r="I10" s="12"/>
      <c r="J10" s="5"/>
      <c r="K10" s="14" t="s">
        <v>15</v>
      </c>
      <c r="L10" s="14"/>
      <c r="M10" s="5"/>
      <c r="N10" s="14"/>
      <c r="O10" s="5"/>
      <c r="P10" s="5"/>
      <c r="Q10" s="60"/>
      <c r="R10" s="5"/>
      <c r="S10" s="17"/>
      <c r="T10" s="60"/>
      <c r="U10" s="5"/>
      <c r="V10" s="5"/>
      <c r="W10" s="14"/>
      <c r="X10" s="5"/>
      <c r="Y10" s="14"/>
      <c r="Z10" s="5"/>
      <c r="AA10" s="16"/>
    </row>
    <row r="11" spans="1:27" x14ac:dyDescent="0.45">
      <c r="A11" s="12"/>
      <c r="B11" s="5" t="s">
        <v>49</v>
      </c>
      <c r="C11" s="19">
        <f>'〇月入力シート(※こちらに入力してください)'!C17</f>
        <v>0</v>
      </c>
      <c r="D11" s="20" t="s">
        <v>5</v>
      </c>
      <c r="E11" s="21">
        <f>'〇月入力シート(※こちらに入力してください)'!G17</f>
        <v>0</v>
      </c>
      <c r="F11" s="20" t="s">
        <v>6</v>
      </c>
      <c r="G11" s="19">
        <f>C11*E11</f>
        <v>0</v>
      </c>
      <c r="H11" s="17"/>
      <c r="I11" s="12"/>
      <c r="J11" s="5" t="s">
        <v>49</v>
      </c>
      <c r="K11" s="19">
        <f>'〇月入力シート(※こちらに入力してください)'!K17</f>
        <v>0</v>
      </c>
      <c r="L11" s="20" t="s">
        <v>5</v>
      </c>
      <c r="M11" s="21">
        <f>'〇月入力シート(※こちらに入力してください)'!O17</f>
        <v>0</v>
      </c>
      <c r="N11" s="20" t="s">
        <v>6</v>
      </c>
      <c r="O11" s="19">
        <f>K11*M11</f>
        <v>0</v>
      </c>
      <c r="P11" s="5"/>
      <c r="Q11" s="60"/>
      <c r="R11" s="5"/>
      <c r="S11" s="17"/>
      <c r="T11" s="60"/>
      <c r="U11" s="5" t="s">
        <v>74</v>
      </c>
      <c r="V11" s="22">
        <v>8500</v>
      </c>
      <c r="W11" s="14" t="s">
        <v>5</v>
      </c>
      <c r="X11" s="21">
        <f>'〇月入力シート(※こちらに入力してください)'!I5</f>
        <v>0</v>
      </c>
      <c r="Y11" s="14" t="s">
        <v>6</v>
      </c>
      <c r="Z11" s="21">
        <f>V11*X11</f>
        <v>0</v>
      </c>
      <c r="AA11" s="16"/>
    </row>
    <row r="12" spans="1:27" x14ac:dyDescent="0.45">
      <c r="A12" s="12"/>
      <c r="B12" s="5" t="s">
        <v>50</v>
      </c>
      <c r="C12" s="19">
        <f>'〇月入力シート(※こちらに入力してください)'!C18</f>
        <v>0</v>
      </c>
      <c r="D12" s="20" t="s">
        <v>5</v>
      </c>
      <c r="E12" s="21">
        <f>'〇月入力シート(※こちらに入力してください)'!G18</f>
        <v>0</v>
      </c>
      <c r="F12" s="20" t="s">
        <v>6</v>
      </c>
      <c r="G12" s="19">
        <f t="shared" ref="G12:G21" si="0">C12*E12</f>
        <v>0</v>
      </c>
      <c r="H12" s="17"/>
      <c r="I12" s="12"/>
      <c r="J12" s="5" t="s">
        <v>50</v>
      </c>
      <c r="K12" s="19">
        <f>'〇月入力シート(※こちらに入力してください)'!K18</f>
        <v>0</v>
      </c>
      <c r="L12" s="20" t="s">
        <v>5</v>
      </c>
      <c r="M12" s="21">
        <f>'〇月入力シート(※こちらに入力してください)'!O18</f>
        <v>0</v>
      </c>
      <c r="N12" s="20" t="s">
        <v>6</v>
      </c>
      <c r="O12" s="19">
        <f t="shared" ref="O12:O15" si="1">K12*M12</f>
        <v>0</v>
      </c>
      <c r="P12" s="5"/>
      <c r="Q12" s="60"/>
      <c r="R12" s="5"/>
      <c r="S12" s="17"/>
      <c r="T12" s="60"/>
      <c r="U12" s="5" t="s">
        <v>75</v>
      </c>
      <c r="V12" s="22">
        <v>7000</v>
      </c>
      <c r="W12" s="14" t="s">
        <v>5</v>
      </c>
      <c r="X12" s="52">
        <f>'〇月入力シート(※こちらに入力してください)'!I6</f>
        <v>0</v>
      </c>
      <c r="Y12" s="14" t="s">
        <v>6</v>
      </c>
      <c r="Z12" s="21">
        <f>V12*X12</f>
        <v>0</v>
      </c>
      <c r="AA12" s="16"/>
    </row>
    <row r="13" spans="1:27" x14ac:dyDescent="0.45">
      <c r="A13" s="12"/>
      <c r="B13" s="5" t="s">
        <v>51</v>
      </c>
      <c r="C13" s="19">
        <f>'〇月入力シート(※こちらに入力してください)'!C19</f>
        <v>0</v>
      </c>
      <c r="D13" s="20" t="s">
        <v>5</v>
      </c>
      <c r="E13" s="21">
        <f>'〇月入力シート(※こちらに入力してください)'!G19</f>
        <v>0</v>
      </c>
      <c r="F13" s="20" t="s">
        <v>6</v>
      </c>
      <c r="G13" s="19">
        <f t="shared" si="0"/>
        <v>0</v>
      </c>
      <c r="H13" s="17"/>
      <c r="I13" s="12"/>
      <c r="J13" s="5" t="s">
        <v>51</v>
      </c>
      <c r="K13" s="19">
        <f>'〇月入力シート(※こちらに入力してください)'!K19</f>
        <v>0</v>
      </c>
      <c r="L13" s="20" t="s">
        <v>5</v>
      </c>
      <c r="M13" s="21">
        <f>'〇月入力シート(※こちらに入力してください)'!O19</f>
        <v>0</v>
      </c>
      <c r="N13" s="20" t="s">
        <v>6</v>
      </c>
      <c r="O13" s="19">
        <f t="shared" si="1"/>
        <v>0</v>
      </c>
      <c r="P13" s="5"/>
      <c r="Q13" s="60"/>
      <c r="R13" s="5"/>
      <c r="S13" s="17"/>
      <c r="T13" s="60"/>
      <c r="U13" s="5"/>
      <c r="V13" s="23"/>
      <c r="W13" s="14"/>
      <c r="X13" s="24">
        <f>SUM(X11:X12)</f>
        <v>0</v>
      </c>
      <c r="Y13" s="14"/>
      <c r="Z13" s="24">
        <f>SUM(Z11:Z12)</f>
        <v>0</v>
      </c>
      <c r="AA13" s="16"/>
    </row>
    <row r="14" spans="1:27" x14ac:dyDescent="0.45">
      <c r="A14" s="12"/>
      <c r="B14" s="5" t="s">
        <v>52</v>
      </c>
      <c r="C14" s="19">
        <f>'〇月入力シート(※こちらに入力してください)'!C20</f>
        <v>0</v>
      </c>
      <c r="D14" s="20" t="s">
        <v>5</v>
      </c>
      <c r="E14" s="21">
        <f>'〇月入力シート(※こちらに入力してください)'!G20</f>
        <v>0</v>
      </c>
      <c r="F14" s="20" t="s">
        <v>6</v>
      </c>
      <c r="G14" s="19">
        <f t="shared" si="0"/>
        <v>0</v>
      </c>
      <c r="H14" s="17"/>
      <c r="I14" s="12"/>
      <c r="J14" s="5" t="s">
        <v>52</v>
      </c>
      <c r="K14" s="19">
        <f>'〇月入力シート(※こちらに入力してください)'!K20</f>
        <v>0</v>
      </c>
      <c r="L14" s="20" t="s">
        <v>5</v>
      </c>
      <c r="M14" s="21">
        <f>'〇月入力シート(※こちらに入力してください)'!O20</f>
        <v>0</v>
      </c>
      <c r="N14" s="20" t="s">
        <v>6</v>
      </c>
      <c r="O14" s="19">
        <f t="shared" si="1"/>
        <v>0</v>
      </c>
      <c r="P14" s="5"/>
      <c r="Q14" s="60"/>
      <c r="R14" s="5"/>
      <c r="S14" s="17"/>
      <c r="T14" s="60"/>
      <c r="U14" s="5"/>
      <c r="V14" s="23"/>
      <c r="W14" s="14"/>
      <c r="X14" s="24"/>
      <c r="Y14" s="14"/>
      <c r="Z14" s="24"/>
      <c r="AA14" s="16"/>
    </row>
    <row r="15" spans="1:27" x14ac:dyDescent="0.45">
      <c r="A15" s="12"/>
      <c r="B15" s="5" t="s">
        <v>53</v>
      </c>
      <c r="C15" s="25">
        <f>'〇月入力シート(※こちらに入力してください)'!C21</f>
        <v>0</v>
      </c>
      <c r="D15" s="20" t="s">
        <v>5</v>
      </c>
      <c r="E15" s="21">
        <f>'〇月入力シート(※こちらに入力してください)'!G21</f>
        <v>0</v>
      </c>
      <c r="F15" s="20" t="s">
        <v>6</v>
      </c>
      <c r="G15" s="25">
        <f t="shared" si="0"/>
        <v>0</v>
      </c>
      <c r="H15" s="17"/>
      <c r="I15" s="12"/>
      <c r="J15" s="5" t="s">
        <v>53</v>
      </c>
      <c r="K15" s="25">
        <f>'〇月入力シート(※こちらに入力してください)'!K21</f>
        <v>0</v>
      </c>
      <c r="L15" s="20" t="s">
        <v>5</v>
      </c>
      <c r="M15" s="21">
        <f>'〇月入力シート(※こちらに入力してください)'!O21</f>
        <v>0</v>
      </c>
      <c r="N15" s="20" t="s">
        <v>6</v>
      </c>
      <c r="O15" s="25">
        <f t="shared" si="1"/>
        <v>0</v>
      </c>
      <c r="P15" s="5"/>
      <c r="Q15" s="60"/>
      <c r="R15" s="5"/>
      <c r="S15" s="17"/>
      <c r="T15" s="60"/>
      <c r="U15" s="5"/>
      <c r="V15" s="23"/>
      <c r="W15" s="14"/>
      <c r="X15" s="24"/>
      <c r="Y15" s="14"/>
      <c r="Z15" s="24"/>
      <c r="AA15" s="16"/>
    </row>
    <row r="16" spans="1:27" x14ac:dyDescent="0.45">
      <c r="A16" s="12"/>
      <c r="B16" s="5"/>
      <c r="C16" s="26"/>
      <c r="D16" s="20"/>
      <c r="E16" s="24">
        <f>SUM(E11:E15)</f>
        <v>0</v>
      </c>
      <c r="F16" s="20"/>
      <c r="G16" s="26">
        <f>SUM(G11:G15)</f>
        <v>0</v>
      </c>
      <c r="H16" s="17"/>
      <c r="I16" s="12"/>
      <c r="J16" s="5"/>
      <c r="K16" s="26"/>
      <c r="L16" s="20"/>
      <c r="M16" s="24">
        <f>SUM(M11:M15)</f>
        <v>0</v>
      </c>
      <c r="N16" s="20"/>
      <c r="O16" s="26">
        <f>SUM(O11:O15)</f>
        <v>0</v>
      </c>
      <c r="P16" s="5"/>
      <c r="Q16" s="60"/>
      <c r="R16" s="5"/>
      <c r="S16" s="17"/>
      <c r="T16" s="60"/>
      <c r="U16" s="5"/>
      <c r="V16" s="23"/>
      <c r="W16" s="14"/>
      <c r="X16" s="24"/>
      <c r="Y16" s="14"/>
      <c r="Z16" s="24"/>
      <c r="AA16" s="16"/>
    </row>
    <row r="17" spans="1:29" ht="25.5" customHeight="1" x14ac:dyDescent="0.45">
      <c r="A17" s="12"/>
      <c r="B17" s="46" t="s">
        <v>62</v>
      </c>
      <c r="C17" s="27"/>
      <c r="D17" s="20"/>
      <c r="E17" s="24"/>
      <c r="F17" s="20"/>
      <c r="G17" s="27"/>
      <c r="H17" s="17"/>
      <c r="I17" s="12"/>
      <c r="J17" s="46" t="s">
        <v>62</v>
      </c>
      <c r="K17" s="27"/>
      <c r="L17" s="20"/>
      <c r="M17" s="24"/>
      <c r="N17" s="20"/>
      <c r="O17" s="27"/>
      <c r="P17" s="5"/>
      <c r="Q17" s="60"/>
      <c r="R17" s="5"/>
      <c r="S17" s="17"/>
      <c r="T17" s="60"/>
      <c r="U17" s="5"/>
      <c r="V17" s="23"/>
      <c r="W17" s="14"/>
      <c r="X17" s="24"/>
      <c r="Y17" s="14"/>
      <c r="Z17" s="24"/>
      <c r="AA17" s="16"/>
    </row>
    <row r="18" spans="1:29" x14ac:dyDescent="0.45">
      <c r="A18" s="12"/>
      <c r="B18" s="5" t="s">
        <v>11</v>
      </c>
      <c r="C18" s="19">
        <f>'〇月入力シート(※こちらに入力してください)'!C25</f>
        <v>0</v>
      </c>
      <c r="D18" s="20" t="s">
        <v>5</v>
      </c>
      <c r="E18" s="21">
        <f>'〇月入力シート(※こちらに入力してください)'!G25</f>
        <v>0</v>
      </c>
      <c r="F18" s="20" t="s">
        <v>6</v>
      </c>
      <c r="G18" s="19">
        <f t="shared" si="0"/>
        <v>0</v>
      </c>
      <c r="H18" s="17"/>
      <c r="I18" s="12"/>
      <c r="J18" s="5" t="s">
        <v>11</v>
      </c>
      <c r="K18" s="19">
        <f>'〇月入力シート(※こちらに入力してください)'!K25</f>
        <v>0</v>
      </c>
      <c r="L18" s="20" t="s">
        <v>5</v>
      </c>
      <c r="M18" s="21">
        <f>'〇月入力シート(※こちらに入力してください)'!O25</f>
        <v>0</v>
      </c>
      <c r="N18" s="20" t="s">
        <v>6</v>
      </c>
      <c r="O18" s="19">
        <f t="shared" ref="O18:O22" si="2">K18*M18</f>
        <v>0</v>
      </c>
      <c r="P18" s="5"/>
      <c r="Q18" s="60"/>
      <c r="R18" s="5"/>
      <c r="S18" s="17"/>
      <c r="T18" s="60"/>
      <c r="U18" s="5" t="s">
        <v>76</v>
      </c>
      <c r="V18" s="22">
        <v>7000</v>
      </c>
      <c r="W18" s="14" t="s">
        <v>5</v>
      </c>
      <c r="X18" s="21" t="e">
        <f>IF(E23+M23&gt;'〇月入力シート(※こちらに入力してください)'!K9,'〇月入力シート(※こちらに入力してください)'!K9,'〇月対象経費・基準額（補助上限額）計算書'!E23+'〇月対象経費・基準額（補助上限額）計算書'!M23)</f>
        <v>#DIV/0!</v>
      </c>
      <c r="Y18" s="14" t="s">
        <v>6</v>
      </c>
      <c r="Z18" s="21" t="e">
        <f>V18*X18</f>
        <v>#DIV/0!</v>
      </c>
      <c r="AA18" s="16"/>
    </row>
    <row r="19" spans="1:29" x14ac:dyDescent="0.45">
      <c r="A19" s="12"/>
      <c r="B19" s="5" t="s">
        <v>12</v>
      </c>
      <c r="C19" s="19">
        <f>'〇月入力シート(※こちらに入力してください)'!C26</f>
        <v>0</v>
      </c>
      <c r="D19" s="20" t="s">
        <v>5</v>
      </c>
      <c r="E19" s="21">
        <f>'〇月入力シート(※こちらに入力してください)'!G26</f>
        <v>0</v>
      </c>
      <c r="F19" s="20" t="s">
        <v>6</v>
      </c>
      <c r="G19" s="19">
        <f t="shared" si="0"/>
        <v>0</v>
      </c>
      <c r="H19" s="17"/>
      <c r="I19" s="12"/>
      <c r="J19" s="5" t="s">
        <v>12</v>
      </c>
      <c r="K19" s="19">
        <f>'〇月入力シート(※こちらに入力してください)'!K26</f>
        <v>0</v>
      </c>
      <c r="L19" s="20" t="s">
        <v>5</v>
      </c>
      <c r="M19" s="21">
        <f>'〇月入力シート(※こちらに入力してください)'!O26</f>
        <v>0</v>
      </c>
      <c r="N19" s="20" t="s">
        <v>6</v>
      </c>
      <c r="O19" s="19">
        <f t="shared" si="2"/>
        <v>0</v>
      </c>
      <c r="P19" s="5"/>
      <c r="Q19" s="60"/>
      <c r="R19" s="5"/>
      <c r="S19" s="17"/>
      <c r="T19" s="60"/>
      <c r="U19" s="5" t="s">
        <v>77</v>
      </c>
      <c r="V19" s="22">
        <v>5000</v>
      </c>
      <c r="W19" s="14" t="s">
        <v>5</v>
      </c>
      <c r="X19" s="21" t="e">
        <f>IF('〇月入力シート(※こちらに入力してください)'!S30-'〇月対象経費・基準額（補助上限額）計算書'!X18&gt;='〇月入力シート(※こちらに入力してください)'!K11-'〇月入力シート(※こちらに入力してください)'!K9,'〇月入力シート(※こちらに入力してください)'!K11-'〇月入力シート(※こちらに入力してください)'!K9,IF('〇月入力シート(※こちらに入力してください)'!S30-'〇月入力シート(※こちらに入力してください)'!K9&lt;0,0,'〇月入力シート(※こちらに入力してください)'!S30-'〇月対象経費・基準額（補助上限額）計算書'!X18))</f>
        <v>#DIV/0!</v>
      </c>
      <c r="Y19" s="14" t="s">
        <v>6</v>
      </c>
      <c r="Z19" s="21" t="e">
        <f t="shared" ref="Z19:Z20" si="3">V19*X19</f>
        <v>#DIV/0!</v>
      </c>
      <c r="AA19" s="16"/>
    </row>
    <row r="20" spans="1:29" x14ac:dyDescent="0.45">
      <c r="A20" s="12"/>
      <c r="B20" s="5" t="s">
        <v>16</v>
      </c>
      <c r="C20" s="19">
        <f>'〇月入力シート(※こちらに入力してください)'!C27</f>
        <v>0</v>
      </c>
      <c r="D20" s="20" t="s">
        <v>5</v>
      </c>
      <c r="E20" s="21">
        <f>'〇月入力シート(※こちらに入力してください)'!G27</f>
        <v>0</v>
      </c>
      <c r="F20" s="20" t="s">
        <v>6</v>
      </c>
      <c r="G20" s="19">
        <f t="shared" si="0"/>
        <v>0</v>
      </c>
      <c r="H20" s="17"/>
      <c r="I20" s="12"/>
      <c r="J20" s="5" t="s">
        <v>16</v>
      </c>
      <c r="K20" s="19">
        <f>'〇月入力シート(※こちらに入力してください)'!K27</f>
        <v>0</v>
      </c>
      <c r="L20" s="20" t="s">
        <v>5</v>
      </c>
      <c r="M20" s="21">
        <f>'〇月入力シート(※こちらに入力してください)'!O27</f>
        <v>0</v>
      </c>
      <c r="N20" s="20" t="s">
        <v>6</v>
      </c>
      <c r="O20" s="19">
        <f>K20*M20</f>
        <v>0</v>
      </c>
      <c r="P20" s="5"/>
      <c r="Q20" s="60"/>
      <c r="R20" s="5"/>
      <c r="S20" s="17"/>
      <c r="T20" s="60"/>
      <c r="U20" s="5" t="s">
        <v>78</v>
      </c>
      <c r="V20" s="22">
        <v>3000</v>
      </c>
      <c r="W20" s="14" t="s">
        <v>5</v>
      </c>
      <c r="X20" s="21" t="e">
        <f>IF(X19=0,0,'〇月入力シート(※こちらに入力してください)'!D4-X13-(X18+X19))</f>
        <v>#DIV/0!</v>
      </c>
      <c r="Y20" s="14" t="s">
        <v>6</v>
      </c>
      <c r="Z20" s="21" t="e">
        <f t="shared" si="3"/>
        <v>#DIV/0!</v>
      </c>
      <c r="AA20" s="16"/>
    </row>
    <row r="21" spans="1:29" x14ac:dyDescent="0.45">
      <c r="A21" s="12"/>
      <c r="B21" s="5" t="s">
        <v>40</v>
      </c>
      <c r="C21" s="19">
        <f>'〇月入力シート(※こちらに入力してください)'!C28</f>
        <v>0</v>
      </c>
      <c r="D21" s="20" t="s">
        <v>5</v>
      </c>
      <c r="E21" s="21">
        <f>'〇月入力シート(※こちらに入力してください)'!G28</f>
        <v>0</v>
      </c>
      <c r="F21" s="20" t="s">
        <v>6</v>
      </c>
      <c r="G21" s="19">
        <f t="shared" si="0"/>
        <v>0</v>
      </c>
      <c r="H21" s="17"/>
      <c r="I21" s="12"/>
      <c r="J21" s="5" t="s">
        <v>40</v>
      </c>
      <c r="K21" s="19">
        <f>'〇月入力シート(※こちらに入力してください)'!K28</f>
        <v>0</v>
      </c>
      <c r="L21" s="20" t="s">
        <v>5</v>
      </c>
      <c r="M21" s="21">
        <f>'〇月入力シート(※こちらに入力してください)'!O28</f>
        <v>0</v>
      </c>
      <c r="N21" s="20" t="s">
        <v>6</v>
      </c>
      <c r="O21" s="19">
        <f t="shared" si="2"/>
        <v>0</v>
      </c>
      <c r="P21" s="5"/>
      <c r="Q21" s="60"/>
      <c r="R21" s="5"/>
      <c r="S21" s="17"/>
      <c r="T21" s="60"/>
      <c r="U21" s="5"/>
      <c r="V21" s="23"/>
      <c r="W21" s="14"/>
      <c r="X21" s="24" t="e">
        <f>SUM(X18:X20)</f>
        <v>#DIV/0!</v>
      </c>
      <c r="Y21" s="14"/>
      <c r="Z21" s="24" t="e">
        <f>SUM(Z18:Z20)</f>
        <v>#DIV/0!</v>
      </c>
      <c r="AA21" s="16"/>
    </row>
    <row r="22" spans="1:29" ht="18.600000000000001" thickBot="1" x14ac:dyDescent="0.5">
      <c r="A22" s="12"/>
      <c r="B22" s="5" t="s">
        <v>41</v>
      </c>
      <c r="C22" s="19">
        <f>'〇月入力シート(※こちらに入力してください)'!C29</f>
        <v>0</v>
      </c>
      <c r="D22" s="20" t="s">
        <v>5</v>
      </c>
      <c r="E22" s="21">
        <f>'〇月入力シート(※こちらに入力してください)'!G29</f>
        <v>0</v>
      </c>
      <c r="F22" s="20" t="s">
        <v>6</v>
      </c>
      <c r="G22" s="19">
        <f>C22*E22</f>
        <v>0</v>
      </c>
      <c r="H22" s="17"/>
      <c r="I22" s="12"/>
      <c r="J22" s="5" t="s">
        <v>41</v>
      </c>
      <c r="K22" s="19">
        <f>'〇月入力シート(※こちらに入力してください)'!K29</f>
        <v>0</v>
      </c>
      <c r="L22" s="20" t="s">
        <v>5</v>
      </c>
      <c r="M22" s="21">
        <f>'〇月入力シート(※こちらに入力してください)'!O29</f>
        <v>0</v>
      </c>
      <c r="N22" s="20" t="s">
        <v>6</v>
      </c>
      <c r="O22" s="19">
        <f t="shared" si="2"/>
        <v>0</v>
      </c>
      <c r="P22" s="5"/>
      <c r="Q22" s="60"/>
      <c r="R22" s="5"/>
      <c r="S22" s="17"/>
      <c r="T22" s="60"/>
      <c r="U22" s="5"/>
      <c r="V22" s="23"/>
      <c r="W22" s="14"/>
      <c r="X22" s="24"/>
      <c r="Y22" s="14"/>
      <c r="Z22" s="24"/>
      <c r="AA22" s="16"/>
    </row>
    <row r="23" spans="1:29" ht="22.8" thickBot="1" x14ac:dyDescent="0.5">
      <c r="A23" s="12"/>
      <c r="B23" s="5"/>
      <c r="C23" s="34"/>
      <c r="D23" s="20"/>
      <c r="E23" s="24">
        <f>SUM(E18:E22)</f>
        <v>0</v>
      </c>
      <c r="F23" s="20"/>
      <c r="G23" s="56">
        <f>SUM(G18:G22)</f>
        <v>0</v>
      </c>
      <c r="H23" s="17"/>
      <c r="I23" s="12"/>
      <c r="J23" s="5"/>
      <c r="K23" s="34"/>
      <c r="L23" s="20"/>
      <c r="M23" s="24">
        <f>SUM(M18:M22)</f>
        <v>0</v>
      </c>
      <c r="N23" s="20"/>
      <c r="O23" s="56">
        <f>SUM(O18:O22)</f>
        <v>0</v>
      </c>
      <c r="P23" s="5"/>
      <c r="Q23" s="60"/>
      <c r="R23" s="5"/>
      <c r="S23" s="17"/>
      <c r="T23" s="60"/>
      <c r="U23" s="5"/>
      <c r="V23" s="24"/>
      <c r="W23" s="154" t="s">
        <v>109</v>
      </c>
      <c r="X23" s="154"/>
      <c r="Y23" s="20" t="s">
        <v>111</v>
      </c>
      <c r="Z23" s="127" t="e">
        <f>Z25*((E16+E23)/(X13+X21))</f>
        <v>#DIV/0!</v>
      </c>
      <c r="AA23" s="16"/>
      <c r="AB23" s="42"/>
      <c r="AC23" s="123"/>
    </row>
    <row r="24" spans="1:29" ht="22.8" thickBot="1" x14ac:dyDescent="0.5">
      <c r="A24" s="12"/>
      <c r="B24" s="5"/>
      <c r="C24" s="34"/>
      <c r="D24" s="20"/>
      <c r="E24" s="24"/>
      <c r="F24" s="20"/>
      <c r="G24" s="56"/>
      <c r="H24" s="17"/>
      <c r="I24" s="12"/>
      <c r="J24" s="5"/>
      <c r="K24" s="34"/>
      <c r="L24" s="20"/>
      <c r="M24" s="24"/>
      <c r="N24" s="20"/>
      <c r="O24" s="56"/>
      <c r="P24" s="5"/>
      <c r="Q24" s="60"/>
      <c r="R24" s="117" t="e">
        <f>IF(R25&lt;=Z25,"","基準額超え")</f>
        <v>#DIV/0!</v>
      </c>
      <c r="S24" s="15"/>
      <c r="T24" s="60"/>
      <c r="U24" s="5"/>
      <c r="V24" s="24"/>
      <c r="W24" s="155" t="s">
        <v>110</v>
      </c>
      <c r="X24" s="155"/>
      <c r="Y24" s="20" t="s">
        <v>111</v>
      </c>
      <c r="Z24" s="128" t="e">
        <f>Z25-Z23</f>
        <v>#DIV/0!</v>
      </c>
      <c r="AA24" s="16"/>
      <c r="AB24" s="42"/>
      <c r="AC24" s="123"/>
    </row>
    <row r="25" spans="1:29" ht="22.8" thickBot="1" x14ac:dyDescent="0.5">
      <c r="A25" s="28"/>
      <c r="B25" s="29"/>
      <c r="C25" s="30"/>
      <c r="D25" s="151" t="s">
        <v>65</v>
      </c>
      <c r="E25" s="151"/>
      <c r="F25" s="152"/>
      <c r="G25" s="57">
        <f>G16+G23</f>
        <v>0</v>
      </c>
      <c r="H25" s="64" t="s">
        <v>56</v>
      </c>
      <c r="I25" s="28"/>
      <c r="J25" s="29"/>
      <c r="K25" s="30"/>
      <c r="L25" s="151" t="s">
        <v>65</v>
      </c>
      <c r="M25" s="151"/>
      <c r="N25" s="152"/>
      <c r="O25" s="57">
        <f>O16+O23</f>
        <v>0</v>
      </c>
      <c r="P25" s="32" t="s">
        <v>97</v>
      </c>
      <c r="Q25" s="60"/>
      <c r="R25" s="109">
        <f>G25+O25</f>
        <v>0</v>
      </c>
      <c r="S25" s="14" t="s">
        <v>98</v>
      </c>
      <c r="T25" s="61"/>
      <c r="U25" s="29"/>
      <c r="V25" s="31"/>
      <c r="W25" s="151" t="s">
        <v>113</v>
      </c>
      <c r="X25" s="151"/>
      <c r="Y25" s="118" t="s">
        <v>112</v>
      </c>
      <c r="Z25" s="120" t="e">
        <f>SUM(Z13,Z21)</f>
        <v>#DIV/0!</v>
      </c>
      <c r="AA25" s="33"/>
      <c r="AB25" s="124"/>
      <c r="AC25" s="123"/>
    </row>
    <row r="26" spans="1:29" x14ac:dyDescent="0.45">
      <c r="A26" s="12"/>
      <c r="B26" s="5"/>
      <c r="C26" s="34"/>
      <c r="D26" s="20"/>
      <c r="E26" s="24"/>
      <c r="F26" s="20"/>
      <c r="G26" s="56"/>
      <c r="H26" s="15"/>
      <c r="I26" s="12"/>
      <c r="J26" s="5"/>
      <c r="K26" s="34"/>
      <c r="L26" s="20"/>
      <c r="M26" s="24"/>
      <c r="N26" s="20"/>
      <c r="O26" s="56"/>
      <c r="P26" s="14"/>
      <c r="Q26" s="60"/>
      <c r="S26" s="17"/>
      <c r="T26" s="60"/>
      <c r="U26" s="5"/>
      <c r="V26" s="24"/>
      <c r="W26" s="14"/>
      <c r="X26" s="48"/>
      <c r="Y26" s="49"/>
      <c r="Z26" s="24"/>
      <c r="AA26" s="16"/>
      <c r="AB26" s="123"/>
      <c r="AC26" s="123"/>
    </row>
    <row r="27" spans="1:29" x14ac:dyDescent="0.45">
      <c r="A27" s="12"/>
      <c r="B27" s="5" t="s">
        <v>13</v>
      </c>
      <c r="C27" s="19">
        <f>'〇月入力シート(※こちらに入力してください)'!C33</f>
        <v>0</v>
      </c>
      <c r="D27" s="20" t="s">
        <v>5</v>
      </c>
      <c r="E27" s="21">
        <f>'〇月入力シート(※こちらに入力してください)'!G33</f>
        <v>0</v>
      </c>
      <c r="F27" s="20" t="s">
        <v>6</v>
      </c>
      <c r="G27" s="19">
        <f>C27*E27</f>
        <v>0</v>
      </c>
      <c r="H27" s="15"/>
      <c r="I27" s="12"/>
      <c r="J27" s="5" t="s">
        <v>13</v>
      </c>
      <c r="K27" s="19">
        <f>'〇月入力シート(※こちらに入力してください)'!K33</f>
        <v>0</v>
      </c>
      <c r="L27" s="20" t="s">
        <v>5</v>
      </c>
      <c r="M27" s="21">
        <f>'〇月入力シート(※こちらに入力してください)'!O33</f>
        <v>0</v>
      </c>
      <c r="N27" s="20" t="s">
        <v>6</v>
      </c>
      <c r="O27" s="19">
        <f>K27*M27</f>
        <v>0</v>
      </c>
      <c r="P27" s="14"/>
      <c r="Q27" s="60"/>
      <c r="R27" s="5"/>
      <c r="S27" s="17"/>
      <c r="T27" s="60"/>
      <c r="U27" s="5" t="s">
        <v>13</v>
      </c>
      <c r="V27" s="22">
        <v>1500</v>
      </c>
      <c r="W27" s="14" t="s">
        <v>5</v>
      </c>
      <c r="X27" s="21">
        <f>'〇月入力シート(※こちらに入力してください)'!D7</f>
        <v>0</v>
      </c>
      <c r="Y27" s="14" t="s">
        <v>6</v>
      </c>
      <c r="Z27" s="21">
        <f>V27*X27</f>
        <v>0</v>
      </c>
      <c r="AA27" s="16"/>
      <c r="AB27" s="123"/>
      <c r="AC27" s="123"/>
    </row>
    <row r="28" spans="1:29" x14ac:dyDescent="0.45">
      <c r="A28" s="12"/>
      <c r="B28" s="5" t="s">
        <v>14</v>
      </c>
      <c r="C28" s="19">
        <f>'〇月入力シート(※こちらに入力してください)'!C34</f>
        <v>0</v>
      </c>
      <c r="D28" s="20" t="s">
        <v>5</v>
      </c>
      <c r="E28" s="21">
        <f>'〇月入力シート(※こちらに入力してください)'!G34</f>
        <v>0</v>
      </c>
      <c r="F28" s="20" t="s">
        <v>6</v>
      </c>
      <c r="G28" s="19">
        <f>C28*E28</f>
        <v>0</v>
      </c>
      <c r="H28" s="15"/>
      <c r="I28" s="12"/>
      <c r="J28" s="5" t="s">
        <v>14</v>
      </c>
      <c r="K28" s="19">
        <f>'〇月入力シート(※こちらに入力してください)'!K34</f>
        <v>0</v>
      </c>
      <c r="L28" s="20" t="s">
        <v>5</v>
      </c>
      <c r="M28" s="21">
        <f>'〇月入力シート(※こちらに入力してください)'!O34</f>
        <v>0</v>
      </c>
      <c r="N28" s="20" t="s">
        <v>6</v>
      </c>
      <c r="O28" s="19">
        <f>K28*M28</f>
        <v>0</v>
      </c>
      <c r="P28" s="14"/>
      <c r="Q28" s="60"/>
      <c r="R28" s="5"/>
      <c r="S28" s="17"/>
      <c r="T28" s="60"/>
      <c r="U28" s="5"/>
      <c r="V28" s="35"/>
      <c r="W28" s="14"/>
      <c r="X28" s="35">
        <f>SUM(X27)</f>
        <v>0</v>
      </c>
      <c r="Y28" s="14"/>
      <c r="Z28" s="35">
        <f>SUM(Z27)</f>
        <v>0</v>
      </c>
      <c r="AA28" s="16"/>
      <c r="AB28" s="123"/>
      <c r="AC28" s="123"/>
    </row>
    <row r="29" spans="1:29" x14ac:dyDescent="0.45">
      <c r="A29" s="12"/>
      <c r="B29" s="5" t="s">
        <v>17</v>
      </c>
      <c r="C29" s="19">
        <f>'〇月入力シート(※こちらに入力してください)'!C35</f>
        <v>0</v>
      </c>
      <c r="D29" s="20" t="s">
        <v>5</v>
      </c>
      <c r="E29" s="21">
        <f>'〇月入力シート(※こちらに入力してください)'!G35</f>
        <v>0</v>
      </c>
      <c r="F29" s="20" t="s">
        <v>6</v>
      </c>
      <c r="G29" s="19">
        <f>C29*E29</f>
        <v>0</v>
      </c>
      <c r="H29" s="15"/>
      <c r="I29" s="12"/>
      <c r="J29" s="5" t="s">
        <v>17</v>
      </c>
      <c r="K29" s="19">
        <f>'〇月入力シート(※こちらに入力してください)'!K35</f>
        <v>0</v>
      </c>
      <c r="L29" s="20" t="s">
        <v>5</v>
      </c>
      <c r="M29" s="21">
        <f>'〇月入力シート(※こちらに入力してください)'!O35</f>
        <v>0</v>
      </c>
      <c r="N29" s="20" t="s">
        <v>6</v>
      </c>
      <c r="O29" s="19">
        <f>K29*M29</f>
        <v>0</v>
      </c>
      <c r="P29" s="14"/>
      <c r="Q29" s="60"/>
      <c r="R29" s="5"/>
      <c r="S29" s="17"/>
      <c r="T29" s="60"/>
      <c r="U29" s="5"/>
      <c r="V29" s="24"/>
      <c r="W29" s="14"/>
      <c r="X29" s="24"/>
      <c r="Y29" s="14"/>
      <c r="Z29" s="24"/>
      <c r="AA29" s="16"/>
      <c r="AB29" s="123"/>
      <c r="AC29" s="123"/>
    </row>
    <row r="30" spans="1:29" ht="18.600000000000001" thickBot="1" x14ac:dyDescent="0.5">
      <c r="A30" s="12"/>
      <c r="B30" s="5" t="s">
        <v>47</v>
      </c>
      <c r="C30" s="19">
        <f>'〇月入力シート(※こちらに入力してください)'!C36</f>
        <v>0</v>
      </c>
      <c r="D30" s="20" t="s">
        <v>5</v>
      </c>
      <c r="E30" s="21">
        <f>'〇月入力シート(※こちらに入力してください)'!G36</f>
        <v>0</v>
      </c>
      <c r="F30" s="20" t="s">
        <v>6</v>
      </c>
      <c r="G30" s="19">
        <f t="shared" ref="G30:G31" si="4">C30*E30</f>
        <v>0</v>
      </c>
      <c r="H30" s="15"/>
      <c r="I30" s="12"/>
      <c r="J30" s="5" t="s">
        <v>47</v>
      </c>
      <c r="K30" s="19">
        <f>'〇月入力シート(※こちらに入力してください)'!K36</f>
        <v>0</v>
      </c>
      <c r="L30" s="20" t="s">
        <v>5</v>
      </c>
      <c r="M30" s="21">
        <f>'〇月入力シート(※こちらに入力してください)'!O36</f>
        <v>0</v>
      </c>
      <c r="N30" s="20" t="s">
        <v>6</v>
      </c>
      <c r="O30" s="19">
        <f t="shared" ref="O30:O31" si="5">K30*M30</f>
        <v>0</v>
      </c>
      <c r="P30" s="14"/>
      <c r="Q30" s="60"/>
      <c r="R30" s="5"/>
      <c r="S30" s="17"/>
      <c r="T30" s="60"/>
      <c r="U30" s="5"/>
      <c r="V30" s="24"/>
      <c r="W30" s="14"/>
      <c r="X30" s="24"/>
      <c r="Y30" s="14"/>
      <c r="Z30" s="24"/>
      <c r="AA30" s="16"/>
      <c r="AB30" s="123"/>
      <c r="AC30" s="123"/>
    </row>
    <row r="31" spans="1:29" ht="22.8" thickBot="1" x14ac:dyDescent="0.5">
      <c r="A31" s="12"/>
      <c r="B31" s="5" t="s">
        <v>48</v>
      </c>
      <c r="C31" s="19">
        <f>'〇月入力シート(※こちらに入力してください)'!C37</f>
        <v>0</v>
      </c>
      <c r="D31" s="20" t="s">
        <v>5</v>
      </c>
      <c r="E31" s="21">
        <f>'〇月入力シート(※こちらに入力してください)'!G37</f>
        <v>0</v>
      </c>
      <c r="F31" s="20" t="s">
        <v>6</v>
      </c>
      <c r="G31" s="19">
        <f t="shared" si="4"/>
        <v>0</v>
      </c>
      <c r="H31" s="15"/>
      <c r="I31" s="12"/>
      <c r="J31" s="5" t="s">
        <v>48</v>
      </c>
      <c r="K31" s="19">
        <f>'〇月入力シート(※こちらに入力してください)'!K37</f>
        <v>0</v>
      </c>
      <c r="L31" s="20" t="s">
        <v>5</v>
      </c>
      <c r="M31" s="21">
        <f>'〇月入力シート(※こちらに入力してください)'!O37</f>
        <v>0</v>
      </c>
      <c r="N31" s="20" t="s">
        <v>6</v>
      </c>
      <c r="O31" s="19">
        <f t="shared" si="5"/>
        <v>0</v>
      </c>
      <c r="P31" s="14"/>
      <c r="Q31" s="60"/>
      <c r="R31" s="5"/>
      <c r="S31" s="17"/>
      <c r="T31" s="60"/>
      <c r="U31" s="5"/>
      <c r="V31" s="24"/>
      <c r="W31" s="154" t="s">
        <v>109</v>
      </c>
      <c r="X31" s="154"/>
      <c r="Y31" s="20" t="s">
        <v>58</v>
      </c>
      <c r="Z31" s="50" t="e">
        <f>Z33*(E32/X28)</f>
        <v>#DIV/0!</v>
      </c>
      <c r="AA31" s="16"/>
      <c r="AB31" s="42"/>
      <c r="AC31" s="123"/>
    </row>
    <row r="32" spans="1:29" ht="22.8" thickBot="1" x14ac:dyDescent="0.5">
      <c r="A32" s="12"/>
      <c r="B32" s="5"/>
      <c r="C32" s="34"/>
      <c r="D32" s="20"/>
      <c r="E32" s="24">
        <f>SUM(E27:E29)</f>
        <v>0</v>
      </c>
      <c r="F32" s="20"/>
      <c r="G32" s="56">
        <f>SUM(G27:G31)</f>
        <v>0</v>
      </c>
      <c r="H32" s="15"/>
      <c r="I32" s="12"/>
      <c r="J32" s="5"/>
      <c r="K32" s="34"/>
      <c r="L32" s="20"/>
      <c r="M32" s="24">
        <f>SUM(M27:M29)</f>
        <v>0</v>
      </c>
      <c r="N32" s="20"/>
      <c r="O32" s="56">
        <f>SUM(O27:O31)</f>
        <v>0</v>
      </c>
      <c r="P32" s="14"/>
      <c r="Q32" s="60"/>
      <c r="R32" s="66" t="str">
        <f>IF(R33&lt;=Z33,"","基準額超え")</f>
        <v/>
      </c>
      <c r="S32" s="15"/>
      <c r="T32" s="60"/>
      <c r="U32" s="5"/>
      <c r="V32" s="5"/>
      <c r="W32" s="155" t="s">
        <v>110</v>
      </c>
      <c r="X32" s="155"/>
      <c r="Y32" s="20" t="s">
        <v>58</v>
      </c>
      <c r="Z32" s="119" t="e">
        <f>Z33-Z31</f>
        <v>#DIV/0!</v>
      </c>
      <c r="AA32" s="16"/>
      <c r="AB32" s="42"/>
      <c r="AC32" s="123"/>
    </row>
    <row r="33" spans="1:28" ht="22.8" thickBot="1" x14ac:dyDescent="0.5">
      <c r="A33" s="36"/>
      <c r="B33" s="37"/>
      <c r="C33" s="150" t="s">
        <v>115</v>
      </c>
      <c r="D33" s="150"/>
      <c r="E33" s="150"/>
      <c r="F33" s="153"/>
      <c r="G33" s="57">
        <f>G32</f>
        <v>0</v>
      </c>
      <c r="H33" s="65" t="s">
        <v>96</v>
      </c>
      <c r="I33" s="36"/>
      <c r="J33" s="37"/>
      <c r="K33" s="150" t="s">
        <v>115</v>
      </c>
      <c r="L33" s="150"/>
      <c r="M33" s="150"/>
      <c r="N33" s="153"/>
      <c r="O33" s="57">
        <f>O32</f>
        <v>0</v>
      </c>
      <c r="P33" s="38" t="s">
        <v>85</v>
      </c>
      <c r="Q33" s="62"/>
      <c r="R33" s="109">
        <f>G33+O33</f>
        <v>0</v>
      </c>
      <c r="S33" s="38" t="s">
        <v>99</v>
      </c>
      <c r="T33" s="62"/>
      <c r="U33" s="37"/>
      <c r="V33" s="150" t="s">
        <v>114</v>
      </c>
      <c r="W33" s="150"/>
      <c r="X33" s="150"/>
      <c r="Y33" s="122" t="s">
        <v>112</v>
      </c>
      <c r="Z33" s="121">
        <f>Z28</f>
        <v>0</v>
      </c>
      <c r="AA33" s="51"/>
      <c r="AB33" s="124"/>
    </row>
    <row r="34" spans="1:28" x14ac:dyDescent="0.45">
      <c r="A34" s="41" t="s">
        <v>54</v>
      </c>
      <c r="B34" s="5"/>
      <c r="C34" s="34"/>
      <c r="D34" s="20"/>
      <c r="E34" s="24"/>
      <c r="F34" s="20"/>
      <c r="G34" s="56"/>
      <c r="H34" s="14"/>
      <c r="I34" s="8"/>
      <c r="J34" s="5"/>
      <c r="K34" s="34"/>
      <c r="L34" s="20"/>
      <c r="M34" s="24"/>
      <c r="N34" s="20"/>
      <c r="O34" s="56"/>
      <c r="P34" s="14"/>
      <c r="Q34" s="8"/>
      <c r="R34" s="73"/>
      <c r="S34" s="8"/>
      <c r="T34" s="5"/>
      <c r="U34" s="5"/>
      <c r="V34" s="5"/>
      <c r="W34" s="5"/>
      <c r="X34" s="5"/>
      <c r="Y34" s="5"/>
      <c r="Z34" s="5"/>
      <c r="AA34" s="5"/>
    </row>
    <row r="35" spans="1:28" x14ac:dyDescent="0.45">
      <c r="A35" s="12"/>
      <c r="B35" s="5"/>
      <c r="C35" s="34"/>
      <c r="D35" s="20"/>
      <c r="E35" s="24"/>
      <c r="F35" s="20"/>
      <c r="G35" s="56"/>
      <c r="H35" s="14"/>
      <c r="I35" s="5"/>
      <c r="J35" s="5"/>
      <c r="K35" s="34"/>
      <c r="L35" s="20"/>
      <c r="M35" s="24"/>
      <c r="N35" s="20"/>
      <c r="O35" s="56"/>
      <c r="P35" s="14"/>
      <c r="Q35" s="5"/>
      <c r="S35" s="5"/>
      <c r="T35" s="5"/>
      <c r="U35" s="5"/>
      <c r="V35" s="5"/>
      <c r="W35" s="5"/>
      <c r="X35" s="5"/>
      <c r="Y35" s="5"/>
      <c r="Z35" s="5"/>
      <c r="AA35" s="5"/>
    </row>
    <row r="36" spans="1:28" ht="21.6" thickBot="1" x14ac:dyDescent="0.5">
      <c r="A36" s="158" t="s">
        <v>95</v>
      </c>
      <c r="B36" s="5"/>
      <c r="C36" s="165" t="s">
        <v>100</v>
      </c>
      <c r="D36" s="165"/>
      <c r="E36" s="165"/>
      <c r="F36" s="165"/>
      <c r="G36" s="165"/>
      <c r="H36" s="165"/>
      <c r="I36" s="165"/>
      <c r="J36" s="165"/>
      <c r="K36" s="165"/>
      <c r="L36" s="20"/>
      <c r="M36" s="24"/>
      <c r="N36" s="20"/>
      <c r="O36" s="56"/>
      <c r="P36" s="14"/>
      <c r="Q36" s="5"/>
      <c r="S36" s="5"/>
      <c r="T36" s="5"/>
      <c r="U36" s="5"/>
      <c r="V36" s="5"/>
      <c r="W36" s="5"/>
      <c r="X36" s="5"/>
      <c r="Y36" s="5"/>
      <c r="Z36" s="5"/>
      <c r="AA36" s="5"/>
    </row>
    <row r="37" spans="1:28" ht="21.6" thickBot="1" x14ac:dyDescent="0.5">
      <c r="A37" s="68"/>
      <c r="B37" s="8"/>
      <c r="C37" s="69"/>
      <c r="D37" s="70"/>
      <c r="E37" s="71"/>
      <c r="F37" s="70"/>
      <c r="G37" s="72"/>
      <c r="H37" s="9"/>
      <c r="I37" s="58"/>
      <c r="J37" s="8"/>
      <c r="K37" s="8"/>
      <c r="L37" s="8"/>
      <c r="M37" s="8"/>
      <c r="N37" s="8"/>
      <c r="O37" s="8"/>
      <c r="P37" s="11"/>
    </row>
    <row r="38" spans="1:28" ht="33" thickBot="1" x14ac:dyDescent="0.5">
      <c r="A38" s="67"/>
      <c r="B38" s="13" t="s">
        <v>0</v>
      </c>
      <c r="C38" s="159" t="s">
        <v>1</v>
      </c>
      <c r="D38" s="159"/>
      <c r="E38" s="159" t="s">
        <v>2</v>
      </c>
      <c r="F38" s="159"/>
      <c r="G38" s="159" t="s">
        <v>3</v>
      </c>
      <c r="H38" s="159"/>
      <c r="I38" s="60"/>
      <c r="J38" s="13" t="s">
        <v>4</v>
      </c>
      <c r="K38" s="111" t="s">
        <v>1</v>
      </c>
      <c r="L38" s="159"/>
      <c r="M38" s="159" t="s">
        <v>2</v>
      </c>
      <c r="N38" s="159"/>
      <c r="O38" s="159" t="s">
        <v>3</v>
      </c>
      <c r="P38" s="16"/>
    </row>
    <row r="39" spans="1:28" ht="21" x14ac:dyDescent="0.45">
      <c r="A39" s="67"/>
      <c r="B39" s="160"/>
      <c r="C39" s="161"/>
      <c r="D39" s="162"/>
      <c r="E39" s="163"/>
      <c r="F39" s="162"/>
      <c r="G39" s="164"/>
      <c r="H39" s="159"/>
      <c r="I39" s="60"/>
      <c r="J39" s="160"/>
      <c r="K39" s="110"/>
      <c r="L39" s="160"/>
      <c r="M39" s="110"/>
      <c r="N39" s="160"/>
      <c r="O39" s="110"/>
      <c r="P39" s="16"/>
    </row>
    <row r="40" spans="1:28" x14ac:dyDescent="0.45">
      <c r="A40" s="12"/>
      <c r="B40" s="160" t="s">
        <v>29</v>
      </c>
      <c r="C40" s="19">
        <f>K40</f>
        <v>2500</v>
      </c>
      <c r="D40" s="162" t="s">
        <v>5</v>
      </c>
      <c r="E40" s="21">
        <f>M40</f>
        <v>0</v>
      </c>
      <c r="F40" s="162" t="s">
        <v>6</v>
      </c>
      <c r="G40" s="19">
        <f>C40*E40</f>
        <v>0</v>
      </c>
      <c r="H40" s="159"/>
      <c r="I40" s="60"/>
      <c r="J40" s="160" t="s">
        <v>29</v>
      </c>
      <c r="K40" s="22">
        <v>2500</v>
      </c>
      <c r="L40" s="159" t="s">
        <v>5</v>
      </c>
      <c r="M40" s="21">
        <f>MIN('〇月入力シート(※こちらに入力してください)'!D4+'〇月入力シート(※こちらに入力してください)'!D7,'〇月入力シート(※こちらに入力してください)'!F41)</f>
        <v>0</v>
      </c>
      <c r="N40" s="159" t="s">
        <v>6</v>
      </c>
      <c r="O40" s="21">
        <f>K40*M40</f>
        <v>0</v>
      </c>
      <c r="P40" s="16"/>
    </row>
    <row r="41" spans="1:28" x14ac:dyDescent="0.45">
      <c r="A41" s="12"/>
      <c r="B41" s="160" t="s">
        <v>30</v>
      </c>
      <c r="C41" s="19">
        <f>K41</f>
        <v>1800</v>
      </c>
      <c r="D41" s="162" t="s">
        <v>5</v>
      </c>
      <c r="E41" s="21">
        <f>M41</f>
        <v>0</v>
      </c>
      <c r="F41" s="162" t="s">
        <v>6</v>
      </c>
      <c r="G41" s="19">
        <f t="shared" ref="G41:G42" si="6">C41*E41</f>
        <v>0</v>
      </c>
      <c r="H41" s="159"/>
      <c r="I41" s="60"/>
      <c r="J41" s="160" t="s">
        <v>30</v>
      </c>
      <c r="K41" s="22">
        <v>1800</v>
      </c>
      <c r="L41" s="159" t="s">
        <v>5</v>
      </c>
      <c r="M41" s="21">
        <f>IF('〇月入力シート(※こちらに入力してください)'!D4+'〇月入力シート(※こちらに入力してください)'!D7&lt;+'〇月入力シート(※こちらに入力してください)'!F41,0,IF('〇月入力シート(※こちらに入力してください)'!D4+'〇月入力シート(※こちらに入力してください)'!D7&gt;'〇月入力シート(※こちらに入力してください)'!F42,'〇月入力シート(※こちらに入力してください)'!F42-'〇月入力シート(※こちらに入力してください)'!F41,'〇月入力シート(※こちらに入力してください)'!D4+'〇月入力シート(※こちらに入力してください)'!D7-'〇月入力シート(※こちらに入力してください)'!F41))</f>
        <v>0</v>
      </c>
      <c r="N41" s="159" t="s">
        <v>6</v>
      </c>
      <c r="O41" s="21">
        <f t="shared" ref="O41:O42" si="7">K41*M41</f>
        <v>0</v>
      </c>
      <c r="P41" s="16"/>
    </row>
    <row r="42" spans="1:28" x14ac:dyDescent="0.45">
      <c r="A42" s="12"/>
      <c r="B42" s="160" t="s">
        <v>31</v>
      </c>
      <c r="C42" s="19">
        <f>K42</f>
        <v>1100</v>
      </c>
      <c r="D42" s="162" t="s">
        <v>5</v>
      </c>
      <c r="E42" s="21">
        <f>M42</f>
        <v>0</v>
      </c>
      <c r="F42" s="162" t="s">
        <v>6</v>
      </c>
      <c r="G42" s="19">
        <f t="shared" si="6"/>
        <v>0</v>
      </c>
      <c r="H42" s="159"/>
      <c r="I42" s="60"/>
      <c r="J42" s="160" t="s">
        <v>31</v>
      </c>
      <c r="K42" s="22">
        <v>1100</v>
      </c>
      <c r="L42" s="159" t="s">
        <v>5</v>
      </c>
      <c r="M42" s="21">
        <f>IF('〇月対象経費・基準額（補助上限額）計算書'!M41&lt;'〇月入力シート(※こちらに入力してください)'!F42-'〇月入力シート(※こちらに入力してください)'!F41,0,'〇月入力シート(※こちらに入力してください)'!D4+'〇月入力シート(※こちらに入力してください)'!D7-'〇月入力シート(※こちらに入力してください)'!F42)</f>
        <v>0</v>
      </c>
      <c r="N42" s="159" t="s">
        <v>6</v>
      </c>
      <c r="O42" s="21">
        <f t="shared" si="7"/>
        <v>0</v>
      </c>
      <c r="P42" s="16"/>
    </row>
    <row r="43" spans="1:28" ht="18.600000000000001" thickBot="1" x14ac:dyDescent="0.5">
      <c r="A43" s="12"/>
      <c r="B43" s="160"/>
      <c r="C43" s="161"/>
      <c r="D43" s="162"/>
      <c r="E43" s="163">
        <f>SUM(E40:E42)</f>
        <v>0</v>
      </c>
      <c r="F43" s="162"/>
      <c r="G43" s="164">
        <f>SUM(G40:G42)</f>
        <v>0</v>
      </c>
      <c r="H43" s="159"/>
      <c r="I43" s="60"/>
      <c r="J43" s="160"/>
      <c r="K43" s="163"/>
      <c r="L43" s="159"/>
      <c r="M43" s="163">
        <f>SUM(M40:M42)</f>
        <v>0</v>
      </c>
      <c r="N43" s="159"/>
      <c r="O43" s="163">
        <f>SUM(O40:O42)</f>
        <v>0</v>
      </c>
      <c r="P43" s="16"/>
    </row>
    <row r="44" spans="1:28" ht="18.600000000000001" thickBot="1" x14ac:dyDescent="0.5">
      <c r="A44" s="36"/>
      <c r="B44" s="37"/>
      <c r="C44" s="150" t="s">
        <v>66</v>
      </c>
      <c r="D44" s="150"/>
      <c r="E44" s="150"/>
      <c r="F44" s="153"/>
      <c r="G44" s="57">
        <f>G43</f>
        <v>0</v>
      </c>
      <c r="H44" s="38"/>
      <c r="I44" s="62"/>
      <c r="J44" s="37"/>
      <c r="K44" s="150" t="s">
        <v>67</v>
      </c>
      <c r="L44" s="150"/>
      <c r="M44" s="150"/>
      <c r="N44" s="153"/>
      <c r="O44" s="50">
        <f>O43</f>
        <v>0</v>
      </c>
      <c r="P44" s="51"/>
    </row>
    <row r="45" spans="1:28" ht="22.2" x14ac:dyDescent="0.45">
      <c r="B45" s="42"/>
      <c r="C45" s="5"/>
      <c r="D45" s="14"/>
      <c r="E45" s="5"/>
      <c r="F45" s="14"/>
      <c r="G45" s="5"/>
      <c r="H45" s="5"/>
      <c r="I45" s="41"/>
      <c r="J45" s="42"/>
      <c r="K45" s="5"/>
      <c r="L45" s="14"/>
      <c r="M45" s="5"/>
      <c r="N45" s="14"/>
      <c r="O45" s="5"/>
      <c r="P45" s="5"/>
      <c r="Q45" s="5"/>
      <c r="R45" s="5"/>
      <c r="S45" s="5"/>
      <c r="T45" s="5"/>
      <c r="U45" s="47"/>
      <c r="V45" s="24"/>
      <c r="W45" s="5"/>
      <c r="X45" s="5"/>
      <c r="Y45" s="5"/>
      <c r="Z45" s="5"/>
      <c r="AA45" s="5"/>
    </row>
    <row r="46" spans="1:28" ht="28.5" customHeight="1" thickBot="1" x14ac:dyDescent="0.5">
      <c r="A46" s="45" t="s">
        <v>10</v>
      </c>
      <c r="B46" s="5"/>
      <c r="C46" s="5"/>
      <c r="D46" s="14"/>
      <c r="E46" s="5"/>
      <c r="F46" s="14"/>
      <c r="G46" s="5"/>
      <c r="H46" s="5"/>
      <c r="I46" s="5"/>
      <c r="J46" s="5"/>
      <c r="K46" s="5"/>
      <c r="L46" s="5"/>
      <c r="M46" s="5"/>
      <c r="N46" s="5"/>
      <c r="O46" s="5"/>
      <c r="P46" s="5"/>
      <c r="Q46" s="5"/>
      <c r="R46" s="5"/>
      <c r="S46" s="5"/>
    </row>
    <row r="47" spans="1:28" ht="18.600000000000001" thickBot="1" x14ac:dyDescent="0.5">
      <c r="A47" s="7"/>
      <c r="B47" s="9"/>
      <c r="C47" s="9"/>
      <c r="D47" s="9"/>
      <c r="E47" s="9"/>
      <c r="F47" s="9"/>
      <c r="G47" s="9"/>
      <c r="H47" s="43"/>
      <c r="I47" s="9"/>
      <c r="J47" s="9"/>
      <c r="K47" s="147" t="s">
        <v>8</v>
      </c>
      <c r="L47" s="9"/>
      <c r="M47" s="147" t="s">
        <v>106</v>
      </c>
      <c r="N47" s="9"/>
      <c r="O47" s="147" t="s">
        <v>107</v>
      </c>
      <c r="P47" s="11"/>
      <c r="Q47" s="5"/>
      <c r="R47" s="5"/>
      <c r="S47" s="5"/>
    </row>
    <row r="48" spans="1:28" ht="37.5" customHeight="1" thickBot="1" x14ac:dyDescent="0.5">
      <c r="A48" s="12"/>
      <c r="B48" s="13" t="s">
        <v>0</v>
      </c>
      <c r="C48" s="14"/>
      <c r="D48" s="14"/>
      <c r="E48" s="14"/>
      <c r="F48" s="14"/>
      <c r="G48" s="14"/>
      <c r="H48" s="15"/>
      <c r="I48" s="14"/>
      <c r="J48" s="13" t="s">
        <v>4</v>
      </c>
      <c r="K48" s="148"/>
      <c r="L48" s="5"/>
      <c r="M48" s="148"/>
      <c r="N48" s="5"/>
      <c r="O48" s="148"/>
      <c r="P48" s="114"/>
    </row>
    <row r="49" spans="1:19" ht="18.600000000000001" thickBot="1" x14ac:dyDescent="0.5">
      <c r="A49" s="12"/>
      <c r="B49" s="5"/>
      <c r="C49" s="5"/>
      <c r="D49" s="5"/>
      <c r="E49" s="4" t="s">
        <v>79</v>
      </c>
      <c r="F49" s="14"/>
      <c r="G49" s="53">
        <f>'〇月入力シート(※こちらに入力してください)'!I45</f>
        <v>0</v>
      </c>
      <c r="H49" s="15"/>
      <c r="I49" s="14"/>
      <c r="J49" s="14"/>
      <c r="K49" s="149"/>
      <c r="L49" s="5"/>
      <c r="M49" s="149"/>
      <c r="N49" s="5"/>
      <c r="O49" s="149"/>
      <c r="P49" s="114"/>
    </row>
    <row r="50" spans="1:19" ht="18.600000000000001" thickBot="1" x14ac:dyDescent="0.5">
      <c r="A50" s="12"/>
      <c r="B50" s="5"/>
      <c r="C50" s="5"/>
      <c r="D50" s="14"/>
      <c r="E50" s="5"/>
      <c r="F50" s="14"/>
      <c r="G50" s="5"/>
      <c r="H50" s="17"/>
      <c r="I50" s="5"/>
      <c r="J50" s="5" t="s">
        <v>7</v>
      </c>
      <c r="K50" s="44">
        <v>1300000</v>
      </c>
      <c r="L50" s="14" t="s">
        <v>104</v>
      </c>
      <c r="M50" s="115"/>
      <c r="N50" s="14" t="s">
        <v>105</v>
      </c>
      <c r="O50" s="116"/>
      <c r="P50" s="114"/>
    </row>
    <row r="51" spans="1:19" ht="18.600000000000001" thickBot="1" x14ac:dyDescent="0.5">
      <c r="A51" s="36"/>
      <c r="B51" s="37"/>
      <c r="C51" s="37"/>
      <c r="D51" s="38"/>
      <c r="E51" s="37"/>
      <c r="F51" s="38"/>
      <c r="G51" s="37"/>
      <c r="H51" s="39"/>
      <c r="I51" s="37"/>
      <c r="J51" s="37"/>
      <c r="K51" s="37"/>
      <c r="L51" s="37"/>
      <c r="M51" s="37"/>
      <c r="N51" s="37"/>
      <c r="O51" s="37"/>
      <c r="P51" s="40"/>
      <c r="Q51" s="5"/>
      <c r="R51" s="5"/>
      <c r="S51" s="5"/>
    </row>
    <row r="54" spans="1:19" x14ac:dyDescent="0.45">
      <c r="G54" s="126"/>
      <c r="O54" s="126">
        <f>ROUNDDOWN(G25+G33+O25+O33+O44,-3)</f>
        <v>0</v>
      </c>
    </row>
    <row r="55" spans="1:19" x14ac:dyDescent="0.45">
      <c r="O55" s="126"/>
    </row>
  </sheetData>
  <sheetProtection selectLockedCells="1"/>
  <mergeCells count="18">
    <mergeCell ref="W23:X23"/>
    <mergeCell ref="W24:X24"/>
    <mergeCell ref="W31:X31"/>
    <mergeCell ref="W32:X32"/>
    <mergeCell ref="A2:AA3"/>
    <mergeCell ref="V4:Z4"/>
    <mergeCell ref="O47:O49"/>
    <mergeCell ref="V33:X33"/>
    <mergeCell ref="W25:X25"/>
    <mergeCell ref="K47:K49"/>
    <mergeCell ref="D25:F25"/>
    <mergeCell ref="C33:F33"/>
    <mergeCell ref="C44:F44"/>
    <mergeCell ref="K44:N44"/>
    <mergeCell ref="L25:N25"/>
    <mergeCell ref="K33:N33"/>
    <mergeCell ref="C36:K36"/>
    <mergeCell ref="M47:M49"/>
  </mergeCells>
  <phoneticPr fontId="1"/>
  <pageMargins left="0.7" right="0.7" top="0.75" bottom="0.75" header="0.3" footer="0.3"/>
  <pageSetup paperSize="9"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〇月入力シート(※こちらに入力してください)</vt:lpstr>
      <vt:lpstr>〇月対象経費・基準額（補助上限額）計算書</vt:lpstr>
      <vt:lpstr>'〇月対象経費・基準額（補助上限額）計算書'!Print_Area</vt:lpstr>
      <vt:lpstr>'〇月入力シート(※こちらに入力してください)'!Print_Area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Shota Tsuchiya</cp:lastModifiedBy>
  <cp:lastPrinted>2023-01-18T07:59:48Z</cp:lastPrinted>
  <dcterms:created xsi:type="dcterms:W3CDTF">2021-12-02T13:00:23Z</dcterms:created>
  <dcterms:modified xsi:type="dcterms:W3CDTF">2023-03-30T00:16:04Z</dcterms:modified>
</cp:coreProperties>
</file>