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I:\総務係\電子メール授受\令和06年度\20250121_050002003_No2044_公営企業に係る経営比較分析表（令和５年度決算）の分析等について（依頼）_１通目\回答\"/>
    </mc:Choice>
  </mc:AlternateContent>
  <xr:revisionPtr revIDLastSave="0" documentId="13_ncr:1_{BD25D79A-A315-4C26-A6C5-5ECF21F0B349}" xr6:coauthVersionLast="47" xr6:coauthVersionMax="47" xr10:uidLastSave="{00000000-0000-0000-0000-000000000000}"/>
  <workbookProtection workbookAlgorithmName="SHA-512" workbookHashValue="F7yUL1BO6nhYGTkGmY/8bfTvw1usIwgR1AASQNq96sS9ACf6VZtM5fLHzcxgp3h4T2RDVIELR7RqVvRO7N8+bg==" workbookSaltValue="iAPfRPiA9vGu+Ed3lPt7C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BB10" i="4"/>
  <c r="AT10" i="4"/>
  <c r="AL10" i="4"/>
  <c r="I10" i="4"/>
  <c r="B10" i="4"/>
  <c r="AD8" i="4"/>
  <c r="W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<sst xmlns="http://schemas.openxmlformats.org/spreadsheetml/2006/main" count="231" uniqueCount="112">
  <si>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</si>
  <si>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</si>
  <si>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</si>
  <si>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</si>
  <si>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</si>
  <si>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</si>
  <si>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</si>
  <si>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</si>
  <si>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</si>
  <si>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</si>
  <si>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</si>
  <si>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</si>
  <si>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</si>
  <si>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</si>
  <si>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</si>
  <si>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</si>
  <si>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</si>
  <si>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</si>
  <si>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</si>
  <si>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</si>
  <si>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</si>
  <si>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</si>
  <si>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</si>
  <si>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</si>
  <si>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</si>
  <si>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</si>
  <si>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</si>
  <si>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</si>
  <si>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</si>
  <si>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</si>
  <si>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</si>
  <si>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</si>
  <si>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</si>
  <si>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</si>
  <si>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</si>
  <si>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</si>
  <si>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</si>
  <si>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</si>
  <si>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</si>
  <si>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</si>
  <si>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</si>
  <si>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</si>
  <si>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</si>
  <si>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</si>
  <si>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</si>
  <si>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</si>
  <si>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</si>
  <si>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</si>
  <si>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</si>
  <si>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</si>
  <si>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</si>
  <si>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</si>
  <si>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</si>
  <si>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</si>
  <si>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</si>
  <si>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</si>
  <si>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</si>
  <si>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</si>
  <si>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</si>
  <si>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</si>
  <si>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</si>
  <si>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</si>
  <si>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</si>
  <si>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</si>
  <si>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</si>
  <si>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</si>
  <si>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</si>
  <si>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</si>
  <si>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</si>
  <si>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</si>
  <si>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</si>
  <si>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</si>
  <si>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</si>
  <si>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</si>
  <si>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</si>
  <si>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</si>
  <si>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</si>
  <si>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</si>
  <si>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</si>
  <si>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</si>
  <si>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</si>
  <si>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</si>
  <si>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</si>
  <si>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</si>
  <si>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</si>
  <si>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</si>
  <si>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</si>
  <si>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</si>
  <si>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</si>
  <si>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</si>
  <si>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</si>
  <si>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</si>
  <si>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</si>
  <si>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</si>
  <si>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</si>
  <si>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</si>
  <si>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</si>
  <si>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</si>
  <si>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</si>
  <si>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</si>
  <si>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</si>
  <si>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</si>
  <si>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</si>
  <si>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</si>
  <si>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</si>
  <si>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</si>
  <si>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</si>
  <si>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</si>
  <si>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</si>
  <si>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全国・類似団体平均値と比較して高く，かつ，増加傾向であるため，管路のみならず，施設等についても老朽化が進行していると捉えている。そのため，有収率の向上や施設の強靭化を踏まえて，更新が急務であると認識している。
②管路経年化率は全国・類似団体平均値に比べて著しく高い。今後は，管路の更新費用を捻出し，計画的に整備する必要がある。
③管路更新率は前年度より低下し，また，全国・類似団体平均値を下回っているため，財政状況に注視しながら必要な更新事業をできる限り進めていくことが必要である。
　当企業団としては，更新計画にある管路を基本ベースとし，管路の重要度，道路改良工事及びほかの占用工事等の状況，漏水多発地区等を総合的に判断し，より重要度が高く，費用対効果の高い管路から老朽管更新事業を実施していく方針である。人口減少に伴う影響により，更なる水道料金の減収が予測される厳しい財政状況であるが，限られた予算及び人員の中で老朽管の更新を効率よく進める必要がある。</t>
    <phoneticPr fontId="4"/>
  </si>
  <si>
    <t>　当企業団は令和6年10月に水道料金改定をするため，給水収益の増加が見込まれるが，給水人口の減少や，施設や管路の耐震化，物価上昇等による費用の増加も重なり，今後も厳しい経営状況であると考えられる。
　そのため，当企業団は，将来にわたって安定的に事業を継続していくため，中長期的な視野に立った経営の基本計画である，「水道事業経営戦略」を平成28年度に策定している。経営戦略に基づき，経常経費の削減を行いながら，漏水の多発する地区や無効水量の多い区域の老朽管等の更新を実施するなど，適切な管路更新を行っていく方針である。また，施設の維持管理費を抑えるため，休止中の施設については，水需要の動向を見ながら適宜縮小，廃止を計画的に進めて行くとともに，今後も水道料金の改定を検討していく。</t>
    <rPh sb="321" eb="323">
      <t>コンゴ</t>
    </rPh>
    <phoneticPr fontId="4"/>
  </si>
  <si>
    <t>①令和5年度の経常収支比率は97.95％となり，健全経営の水準とされる100％を下回った。今後も給水人口の減少が進んでいくことが予想されるため，給水収益や補助金の減少，給水に係る費用対効果が減少し，経常収支比率が低下することが推測される。
②累積欠損金比率については，令和5年度においても純損失が発生したが，実際には，令和6年10月議会での決算認定後に利益積立金による欠損補填処理を行った。
③流動比率は全国・類似団体平均値より低いものの100％を上回っており，短期的な債務に対する支払能力を保持している。
④企業債残高対給水収益比率は全国・類似団体平均値より低い。今後も投資規模や料金水準は適切か，必要な更新を先送りにしていないか等の分析を行い適切な経営を図っていく。
⑤料金回収率は100％を下回り，給水に係る費用が給水収益で賄うことができず，千葉県水道事業総合対策補助金や関係市補助金に依存せざるを得ない状況である。　
⑥給水原価は全国・類似団体平均値より高い。今後も水道施設の老朽化や物価の上昇等により，維持管理費は年々増加すると予想される。
⑦施設利用率は、全国・類似団体平均値より高い。
⑧有収率は全国・類似団体平均値より低く，漏水等の料金収入につながらない水量が多いことを表している。そのため令和3年度より漏水調査の業務委託を行い，漏水量が多いと思われる区域を分析し、漏水量の多い地区を中心に，計画的に漏水調査の実施と老朽管を更新することにより有収率の向上を図っている。また，職員によるスポット調査も適宜行い，漏水を早期に修理することでも有収率の向上を目指している。
　以上のことから経営の健全化を図るため，水道事業運営審議会を開催し水道料金改定について検討を行った。その結果，給水収益を総体的に10.94%増加させることが妥当であるという答申が出され，令和6年10月に水道料金改定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</si>
</sst>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0.24</c:v>
                </c:pt>
                <c:pt idx="1">
                  <c:v>0.59</c:v>
                </c:pt>
                <c:pt idx="2">
                  <c:v>0.35</c:v>
                </c:pt>
                <c:pt idx="3">
                  <c:v>0.47</c:v>
                </c:pt>
                <c:pt idx="4">
                  <c:v>0.26</c:v>
                </c:pt>
              </c:numCache>
            </c:numRef>
          </c:val>
          <c:extLst>
            <c:ext xmlns:c16="http://schemas.microsoft.com/office/drawing/2014/chart" uri="{C3380CC4-5D6E-409C-BE32-E72D297353CC}">
              <c16:uniqueId val="{00000000-F5E5-4744-BB2C-9903D31E2FF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F5E5-4744-BB2C-9903D31E2FF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74.58</c:v>
                </c:pt>
                <c:pt idx="1">
                  <c:v>75.88</c:v>
                </c:pt>
                <c:pt idx="2">
                  <c:v>73.709999999999994</c:v>
                </c:pt>
                <c:pt idx="3">
                  <c:v>70.89</c:v>
                </c:pt>
                <c:pt idx="4">
                  <c:v>70.260000000000005</c:v>
                </c:pt>
              </c:numCache>
            </c:numRef>
          </c:val>
          <c:extLst>
            <c:ext xmlns:c16="http://schemas.microsoft.com/office/drawing/2014/chart" uri="{C3380CC4-5D6E-409C-BE32-E72D297353CC}">
              <c16:uniqueId val="{00000000-614C-4E2B-8B47-419F833AED1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614C-4E2B-8B47-419F833AED1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72.959999999999994</c:v>
                </c:pt>
                <c:pt idx="1">
                  <c:v>72.819999999999993</c:v>
                </c:pt>
                <c:pt idx="2">
                  <c:v>74.760000000000005</c:v>
                </c:pt>
                <c:pt idx="3">
                  <c:v>77.22</c:v>
                </c:pt>
                <c:pt idx="4">
                  <c:v>77.17</c:v>
                </c:pt>
              </c:numCache>
            </c:numRef>
          </c:val>
          <c:extLst>
            <c:ext xmlns:c16="http://schemas.microsoft.com/office/drawing/2014/chart" uri="{C3380CC4-5D6E-409C-BE32-E72D297353CC}">
              <c16:uniqueId val="{00000000-C1F8-4C23-845B-139EC5E4C2C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1F8-4C23-845B-139EC5E4C2C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99.43</c:v>
                </c:pt>
                <c:pt idx="1">
                  <c:v>98.09</c:v>
                </c:pt>
                <c:pt idx="2">
                  <c:v>102.31</c:v>
                </c:pt>
                <c:pt idx="3">
                  <c:v>100.68</c:v>
                </c:pt>
                <c:pt idx="4">
                  <c:v>97.95</c:v>
                </c:pt>
              </c:numCache>
            </c:numRef>
          </c:val>
          <c:extLst>
            <c:ext xmlns:c16="http://schemas.microsoft.com/office/drawing/2014/chart" uri="{C3380CC4-5D6E-409C-BE32-E72D297353CC}">
              <c16:uniqueId val="{00000000-BDEE-4AE8-8ECA-468F6DD5F1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BDEE-4AE8-8ECA-468F6DD5F1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54.42</c:v>
                </c:pt>
                <c:pt idx="1">
                  <c:v>55.87</c:v>
                </c:pt>
                <c:pt idx="2">
                  <c:v>57.23</c:v>
                </c:pt>
                <c:pt idx="3">
                  <c:v>58.15</c:v>
                </c:pt>
                <c:pt idx="4">
                  <c:v>58.81</c:v>
                </c:pt>
              </c:numCache>
            </c:numRef>
          </c:val>
          <c:extLst>
            <c:ext xmlns:c16="http://schemas.microsoft.com/office/drawing/2014/chart" uri="{C3380CC4-5D6E-409C-BE32-E72D297353CC}">
              <c16:uniqueId val="{00000000-2AD9-4209-9D05-3F74D07686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AD9-4209-9D05-3F74D07686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50.37</c:v>
                </c:pt>
                <c:pt idx="1">
                  <c:v>53.29</c:v>
                </c:pt>
                <c:pt idx="2">
                  <c:v>54.79</c:v>
                </c:pt>
                <c:pt idx="3">
                  <c:v>56.26</c:v>
                </c:pt>
                <c:pt idx="4">
                  <c:v>57.65</c:v>
                </c:pt>
              </c:numCache>
            </c:numRef>
          </c:val>
          <c:extLst>
            <c:ext xmlns:c16="http://schemas.microsoft.com/office/drawing/2014/chart" uri="{C3380CC4-5D6E-409C-BE32-E72D297353CC}">
              <c16:uniqueId val="{00000000-5EFE-4D22-96FF-02097F2352B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5EFE-4D22-96FF-02097F2352B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0.82</c:v>
                </c:pt>
                <c:pt idx="1">
                  <c:v>2.83</c:v>
                </c:pt>
                <c:pt idx="2" formatCode="#,##0.00;&quot;△&quot;#,##0.00">
                  <c:v>0</c:v>
                </c:pt>
                <c:pt idx="3" formatCode="#,##0.00;&quot;△&quot;#,##0.00">
                  <c:v>0</c:v>
                </c:pt>
                <c:pt idx="4">
                  <c:v>3.01</c:v>
                </c:pt>
              </c:numCache>
            </c:numRef>
          </c:val>
          <c:extLst>
            <c:ext xmlns:c16="http://schemas.microsoft.com/office/drawing/2014/chart" uri="{C3380CC4-5D6E-409C-BE32-E72D297353CC}">
              <c16:uniqueId val="{00000000-4997-47FA-B5CB-3FD25240A29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4997-47FA-B5CB-3FD25240A29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188.51</c:v>
                </c:pt>
                <c:pt idx="1">
                  <c:v>200.78</c:v>
                </c:pt>
                <c:pt idx="2">
                  <c:v>195.27</c:v>
                </c:pt>
                <c:pt idx="3">
                  <c:v>220.29</c:v>
                </c:pt>
                <c:pt idx="4">
                  <c:v>235.39</c:v>
                </c:pt>
              </c:numCache>
            </c:numRef>
          </c:val>
          <c:extLst>
            <c:ext xmlns:c16="http://schemas.microsoft.com/office/drawing/2014/chart" uri="{C3380CC4-5D6E-409C-BE32-E72D297353CC}">
              <c16:uniqueId val="{00000000-083B-4D05-A384-250782C262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83B-4D05-A384-250782C262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233.83</c:v>
                </c:pt>
                <c:pt idx="1">
                  <c:v>220.44</c:v>
                </c:pt>
                <c:pt idx="2">
                  <c:v>203.75</c:v>
                </c:pt>
                <c:pt idx="3">
                  <c:v>196.67</c:v>
                </c:pt>
                <c:pt idx="4">
                  <c:v>198.74</c:v>
                </c:pt>
              </c:numCache>
            </c:numRef>
          </c:val>
          <c:extLst>
            <c:ext xmlns:c16="http://schemas.microsoft.com/office/drawing/2014/chart" uri="{C3380CC4-5D6E-409C-BE32-E72D297353CC}">
              <c16:uniqueId val="{00000000-34D4-4334-A0A7-79B9FEFB8CA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4D4-4334-A0A7-79B9FEFB8CA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71.53</c:v>
                </c:pt>
                <c:pt idx="1">
                  <c:v>70.319999999999993</c:v>
                </c:pt>
                <c:pt idx="2">
                  <c:v>71.72</c:v>
                </c:pt>
                <c:pt idx="3">
                  <c:v>71.69</c:v>
                </c:pt>
                <c:pt idx="4">
                  <c:v>71.19</c:v>
                </c:pt>
              </c:numCache>
            </c:numRef>
          </c:val>
          <c:extLst>
            <c:ext xmlns:c16="http://schemas.microsoft.com/office/drawing/2014/chart" uri="{C3380CC4-5D6E-409C-BE32-E72D297353CC}">
              <c16:uniqueId val="{00000000-9C0F-48BB-8E44-DC513EF1B0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9C0F-48BB-8E44-DC513EF1B0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341.82</c:v>
                </c:pt>
                <c:pt idx="1">
                  <c:v>344.67</c:v>
                </c:pt>
                <c:pt idx="2">
                  <c:v>340.04</c:v>
                </c:pt>
                <c:pt idx="3">
                  <c:v>341.78</c:v>
                </c:pt>
                <c:pt idx="4">
                  <c:v>346.3</c:v>
                </c:pt>
              </c:numCache>
            </c:numRef>
          </c:val>
          <c:extLst>
            <c:ext xmlns:c16="http://schemas.microsoft.com/office/drawing/2014/chart" uri="{C3380CC4-5D6E-409C-BE32-E72D297353CC}">
              <c16:uniqueId val="{00000000-F04D-419F-A316-95B13FCEAD5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F04D-419F-A316-95B13FCEAD5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三芳水道企業団</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その他</v>
      </c>
      <c r="AE8" s="43"/>
      <c r="AF8" s="43"/>
      <c r="AG8" s="43"/>
      <c r="AH8" s="43"/>
      <c r="AI8" s="43"/>
      <c r="AJ8" s="43"/>
      <c r="AK8" s="2"/>
      <c r="AL8" s="44" t="str">
        <f>データ!$R$6</f>
        <v>-</v>
      </c>
      <c r="AM8" s="44"/>
      <c r="AN8" s="44"/>
      <c r="AO8" s="44"/>
      <c r="AP8" s="44"/>
      <c r="AQ8" s="44"/>
      <c r="AR8" s="44"/>
      <c r="AS8" s="44"/>
      <c r="AT8" s="45" t="str">
        <f>データ!$S$6</f>
        <v>-</v>
      </c>
      <c r="AU8" s="46"/>
      <c r="AV8" s="46"/>
      <c r="AW8" s="46"/>
      <c r="AX8" s="46"/>
      <c r="AY8" s="46"/>
      <c r="AZ8" s="46"/>
      <c r="BA8" s="46"/>
      <c r="BB8" s="47" t="str">
        <f>データ!$T$6</f>
        <v>-</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73.95</v>
      </c>
      <c r="J10" s="46"/>
      <c r="K10" s="46"/>
      <c r="L10" s="46"/>
      <c r="M10" s="46"/>
      <c r="N10" s="46"/>
      <c r="O10" s="80"/>
      <c r="P10" s="47">
        <f>データ!$P$6</f>
        <v>64.64</v>
      </c>
      <c r="Q10" s="47"/>
      <c r="R10" s="47"/>
      <c r="S10" s="47"/>
      <c r="T10" s="47"/>
      <c r="U10" s="47"/>
      <c r="V10" s="47"/>
      <c r="W10" s="44">
        <f>データ!$Q$6</f>
        <v>4088</v>
      </c>
      <c r="X10" s="44"/>
      <c r="Y10" s="44"/>
      <c r="Z10" s="44"/>
      <c r="AA10" s="44"/>
      <c r="AB10" s="44"/>
      <c r="AC10" s="44"/>
      <c r="AD10" s="2"/>
      <c r="AE10" s="2"/>
      <c r="AF10" s="2"/>
      <c r="AG10" s="2"/>
      <c r="AH10" s="2"/>
      <c r="AI10" s="2"/>
      <c r="AJ10" s="2"/>
      <c r="AK10" s="2"/>
      <c r="AL10" s="44">
        <f>データ!$U$6</f>
        <v>50648</v>
      </c>
      <c r="AM10" s="44"/>
      <c r="AN10" s="44"/>
      <c r="AO10" s="44"/>
      <c r="AP10" s="44"/>
      <c r="AQ10" s="44"/>
      <c r="AR10" s="44"/>
      <c r="AS10" s="44"/>
      <c r="AT10" s="45">
        <f>データ!$V$6</f>
        <v>169.81</v>
      </c>
      <c r="AU10" s="46"/>
      <c r="AV10" s="46"/>
      <c r="AW10" s="46"/>
      <c r="AX10" s="46"/>
      <c r="AY10" s="46"/>
      <c r="AZ10" s="46"/>
      <c r="BA10" s="46"/>
      <c r="BB10" s="47">
        <f>データ!$W$6</f>
        <v>298.26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vVDn5Gd8pBBIxYPfgEMEj5360DB6J/jUTxzuAtXhL252ORYWVOCulkI3jJMpxf+WzS3g7VPSt0IUL1NSWUXgA==" saltValue="kzXaR7oil9RNZHn1W1iK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128015</v>
      </c>
      <c r="D6" s="20">
        <f t="shared" si="3"/>
        <v>46</v>
      </c>
      <c r="E6" s="20">
        <f t="shared" si="3"/>
        <v>1</v>
      </c>
      <c r="F6" s="20">
        <f t="shared" si="3"/>
        <v>0</v>
      </c>
      <c r="G6" s="20">
        <f t="shared" si="3"/>
        <v>1</v>
      </c>
      <c r="H6" s="20" t="str">
        <f t="shared" si="3"/>
        <v>千葉県　三芳水道企業団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73.95</v>
      </c>
      <c r="P6" s="21">
        <f t="shared" si="3"/>
        <v>64.64</v>
      </c>
      <c r="Q6" s="21">
        <f t="shared" si="3"/>
        <v>4088</v>
      </c>
      <c r="R6" s="21" t="str">
        <f t="shared" si="3"/>
        <v>-</v>
      </c>
      <c r="S6" s="21" t="str">
        <f t="shared" si="3"/>
        <v>-</v>
      </c>
      <c r="T6" s="21" t="str">
        <f t="shared" si="3"/>
        <v>-</v>
      </c>
      <c r="U6" s="21">
        <f t="shared" si="3"/>
        <v>50648</v>
      </c>
      <c r="V6" s="21">
        <f t="shared" si="3"/>
        <v>169.81</v>
      </c>
      <c r="W6" s="21">
        <f t="shared" si="3"/>
        <v>298.26</v>
      </c>
      <c r="X6" s="22">
        <f>IF(X7="",NA(),X7)</f>
        <v>99.43</v>
      </c>
      <c r="Y6" s="22">
        <f t="shared" ref="Y6:AG6" si="4">IF(Y7="",NA(),Y7)</f>
        <v>98.09</v>
      </c>
      <c r="Z6" s="22">
        <f t="shared" si="4"/>
        <v>102.31</v>
      </c>
      <c r="AA6" s="22">
        <f t="shared" si="4"/>
        <v>100.68</v>
      </c>
      <c r="AB6" s="22">
        <f t="shared" si="4"/>
        <v>97.95</v>
      </c>
      <c r="AC6" s="22">
        <f t="shared" si="4"/>
        <v>111.17</v>
      </c>
      <c r="AD6" s="22">
        <f t="shared" si="4"/>
        <v>110.91</v>
      </c>
      <c r="AE6" s="22">
        <f t="shared" si="4"/>
        <v>111.49</v>
      </c>
      <c r="AF6" s="22">
        <f t="shared" si="4"/>
        <v>109.09</v>
      </c>
      <c r="AG6" s="22">
        <f t="shared" si="4"/>
        <v>109.05</v>
      </c>
      <c r="AH6" s="21" t="str">
        <f>IF(AH7="","",IF(AH7="-","【-】","【"&amp;SUBSTITUTE(TEXT(AH7,"#,##0.00"),"-","△")&amp;"】"))</f>
        <v>【108.24】</v>
      </c>
      <c r="AI6" s="22">
        <f>IF(AI7="",NA(),AI7)</f>
        <v>0.82</v>
      </c>
      <c r="AJ6" s="22">
        <f t="shared" ref="AJ6:AR6" si="5">IF(AJ7="",NA(),AJ7)</f>
        <v>2.83</v>
      </c>
      <c r="AK6" s="21">
        <f t="shared" si="5"/>
        <v>0</v>
      </c>
      <c r="AL6" s="21">
        <f t="shared" si="5"/>
        <v>0</v>
      </c>
      <c r="AM6" s="22">
        <f t="shared" si="5"/>
        <v>3.01</v>
      </c>
      <c r="AN6" s="22">
        <f t="shared" si="5"/>
        <v>0.78</v>
      </c>
      <c r="AO6" s="22">
        <f t="shared" si="5"/>
        <v>0.92</v>
      </c>
      <c r="AP6" s="22">
        <f t="shared" si="5"/>
        <v>0.87</v>
      </c>
      <c r="AQ6" s="22">
        <f t="shared" si="5"/>
        <v>0.93</v>
      </c>
      <c r="AR6" s="22">
        <f t="shared" si="5"/>
        <v>1.02</v>
      </c>
      <c r="AS6" s="21" t="str">
        <f>IF(AS7="","",IF(AS7="-","【-】","【"&amp;SUBSTITUTE(TEXT(AS7,"#,##0.00"),"-","△")&amp;"】"))</f>
        <v>【1.50】</v>
      </c>
      <c r="AT6" s="22">
        <f>IF(AT7="",NA(),AT7)</f>
        <v>188.51</v>
      </c>
      <c r="AU6" s="22">
        <f t="shared" ref="AU6:BC6" si="6">IF(AU7="",NA(),AU7)</f>
        <v>200.78</v>
      </c>
      <c r="AV6" s="22">
        <f t="shared" si="6"/>
        <v>195.27</v>
      </c>
      <c r="AW6" s="22">
        <f t="shared" si="6"/>
        <v>220.29</v>
      </c>
      <c r="AX6" s="22">
        <f t="shared" si="6"/>
        <v>235.39</v>
      </c>
      <c r="AY6" s="22">
        <f t="shared" si="6"/>
        <v>360.86</v>
      </c>
      <c r="AZ6" s="22">
        <f t="shared" si="6"/>
        <v>350.79</v>
      </c>
      <c r="BA6" s="22">
        <f t="shared" si="6"/>
        <v>354.57</v>
      </c>
      <c r="BB6" s="22">
        <f t="shared" si="6"/>
        <v>357.74</v>
      </c>
      <c r="BC6" s="22">
        <f t="shared" si="6"/>
        <v>344.88</v>
      </c>
      <c r="BD6" s="21" t="str">
        <f>IF(BD7="","",IF(BD7="-","【-】","【"&amp;SUBSTITUTE(TEXT(BD7,"#,##0.00"),"-","△")&amp;"】"))</f>
        <v>【243.36】</v>
      </c>
      <c r="BE6" s="22">
        <f>IF(BE7="",NA(),BE7)</f>
        <v>233.83</v>
      </c>
      <c r="BF6" s="22">
        <f t="shared" ref="BF6:BN6" si="7">IF(BF7="",NA(),BF7)</f>
        <v>220.44</v>
      </c>
      <c r="BG6" s="22">
        <f t="shared" si="7"/>
        <v>203.75</v>
      </c>
      <c r="BH6" s="22">
        <f t="shared" si="7"/>
        <v>196.67</v>
      </c>
      <c r="BI6" s="22">
        <f t="shared" si="7"/>
        <v>198.74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71.53</v>
      </c>
      <c r="BQ6" s="22">
        <f t="shared" ref="BQ6:BY6" si="8">IF(BQ7="",NA(),BQ7)</f>
        <v>70.319999999999993</v>
      </c>
      <c r="BR6" s="22">
        <f t="shared" si="8"/>
        <v>71.72</v>
      </c>
      <c r="BS6" s="22">
        <f t="shared" si="8"/>
        <v>71.69</v>
      </c>
      <c r="BT6" s="22">
        <f t="shared" si="8"/>
        <v>71.19</v>
      </c>
      <c r="BU6" s="22">
        <f t="shared" si="8"/>
        <v>103.32</v>
      </c>
      <c r="BV6" s="22">
        <f t="shared" si="8"/>
        <v>100.85</v>
      </c>
      <c r="BW6" s="22">
        <f t="shared" si="8"/>
        <v>103.79</v>
      </c>
      <c r="BX6" s="22">
        <f t="shared" si="8"/>
        <v>98.3</v>
      </c>
      <c r="BY6" s="22">
        <f t="shared" si="8"/>
        <v>98.89</v>
      </c>
      <c r="BZ6" s="21" t="str">
        <f>IF(BZ7="","",IF(BZ7="-","【-】","【"&amp;SUBSTITUTE(TEXT(BZ7,"#,##0.00"),"-","△")&amp;"】"))</f>
        <v>【97.82】</v>
      </c>
      <c r="CA6" s="22">
        <f>IF(CA7="",NA(),CA7)</f>
        <v>341.82</v>
      </c>
      <c r="CB6" s="22">
        <f t="shared" ref="CB6:CJ6" si="9">IF(CB7="",NA(),CB7)</f>
        <v>344.67</v>
      </c>
      <c r="CC6" s="22">
        <f t="shared" si="9"/>
        <v>340.04</v>
      </c>
      <c r="CD6" s="22">
        <f t="shared" si="9"/>
        <v>341.78</v>
      </c>
      <c r="CE6" s="22">
        <f t="shared" si="9"/>
        <v>346.3</v>
      </c>
      <c r="CF6" s="22">
        <f t="shared" si="9"/>
        <v>168.56</v>
      </c>
      <c r="CG6" s="22">
        <f t="shared" si="9"/>
        <v>167.1</v>
      </c>
      <c r="CH6" s="22">
        <f t="shared" si="9"/>
        <v>167.86</v>
      </c>
      <c r="CI6" s="22">
        <f t="shared" si="9"/>
        <v>173.68</v>
      </c>
      <c r="CJ6" s="22">
        <f t="shared" si="9"/>
        <v>174.52</v>
      </c>
      <c r="CK6" s="21" t="str">
        <f>IF(CK7="","",IF(CK7="-","【-】","【"&amp;SUBSTITUTE(TEXT(CK7,"#,##0.00"),"-","△")&amp;"】"))</f>
        <v>【177.56】</v>
      </c>
      <c r="CL6" s="22">
        <f>IF(CL7="",NA(),CL7)</f>
        <v>74.58</v>
      </c>
      <c r="CM6" s="22">
        <f t="shared" ref="CM6:CU6" si="10">IF(CM7="",NA(),CM7)</f>
        <v>75.88</v>
      </c>
      <c r="CN6" s="22">
        <f t="shared" si="10"/>
        <v>73.709999999999994</v>
      </c>
      <c r="CO6" s="22">
        <f t="shared" si="10"/>
        <v>70.89</v>
      </c>
      <c r="CP6" s="22">
        <f t="shared" si="10"/>
        <v>70.260000000000005</v>
      </c>
      <c r="CQ6" s="22">
        <f t="shared" si="10"/>
        <v>59.51</v>
      </c>
      <c r="CR6" s="22">
        <f t="shared" si="10"/>
        <v>59.91</v>
      </c>
      <c r="CS6" s="22">
        <f t="shared" si="10"/>
        <v>59.4</v>
      </c>
      <c r="CT6" s="22">
        <f t="shared" si="10"/>
        <v>59.24</v>
      </c>
      <c r="CU6" s="22">
        <f t="shared" si="10"/>
        <v>58.77</v>
      </c>
      <c r="CV6" s="21" t="str">
        <f>IF(CV7="","",IF(CV7="-","【-】","【"&amp;SUBSTITUTE(TEXT(CV7,"#,##0.00"),"-","△")&amp;"】"))</f>
        <v>【59.81】</v>
      </c>
      <c r="CW6" s="22">
        <f>IF(CW7="",NA(),CW7)</f>
        <v>72.959999999999994</v>
      </c>
      <c r="CX6" s="22">
        <f t="shared" ref="CX6:DF6" si="11">IF(CX7="",NA(),CX7)</f>
        <v>72.819999999999993</v>
      </c>
      <c r="CY6" s="22">
        <f t="shared" si="11"/>
        <v>74.760000000000005</v>
      </c>
      <c r="CZ6" s="22">
        <f t="shared" si="11"/>
        <v>77.22</v>
      </c>
      <c r="DA6" s="22">
        <f t="shared" si="11"/>
        <v>77.17</v>
      </c>
      <c r="DB6" s="22">
        <f t="shared" si="11"/>
        <v>87.08</v>
      </c>
      <c r="DC6" s="22">
        <f t="shared" si="11"/>
        <v>87.26</v>
      </c>
      <c r="DD6" s="22">
        <f t="shared" si="11"/>
        <v>87.57</v>
      </c>
      <c r="DE6" s="22">
        <f t="shared" si="11"/>
        <v>87.26</v>
      </c>
      <c r="DF6" s="22">
        <f t="shared" si="11"/>
        <v>86.95</v>
      </c>
      <c r="DG6" s="21" t="str">
        <f>IF(DG7="","",IF(DG7="-","【-】","【"&amp;SUBSTITUTE(TEXT(DG7,"#,##0.00"),"-","△")&amp;"】"))</f>
        <v>【89.42】</v>
      </c>
      <c r="DH6" s="22">
        <f>IF(DH7="",NA(),DH7)</f>
        <v>54.42</v>
      </c>
      <c r="DI6" s="22">
        <f t="shared" ref="DI6:DQ6" si="12">IF(DI7="",NA(),DI7)</f>
        <v>55.87</v>
      </c>
      <c r="DJ6" s="22">
        <f t="shared" si="12"/>
        <v>57.23</v>
      </c>
      <c r="DK6" s="22">
        <f t="shared" si="12"/>
        <v>58.15</v>
      </c>
      <c r="DL6" s="22">
        <f t="shared" si="12"/>
        <v>58.81</v>
      </c>
      <c r="DM6" s="22">
        <f t="shared" si="12"/>
        <v>48.55</v>
      </c>
      <c r="DN6" s="22">
        <f t="shared" si="12"/>
        <v>49.2</v>
      </c>
      <c r="DO6" s="22">
        <f t="shared" si="12"/>
        <v>50.01</v>
      </c>
      <c r="DP6" s="22">
        <f t="shared" si="12"/>
        <v>50.99</v>
      </c>
      <c r="DQ6" s="22">
        <f t="shared" si="12"/>
        <v>51.79</v>
      </c>
      <c r="DR6" s="21" t="str">
        <f>IF(DR7="","",IF(DR7="-","【-】","【"&amp;SUBSTITUTE(TEXT(DR7,"#,##0.00"),"-","△")&amp;"】"))</f>
        <v>【52.02】</v>
      </c>
      <c r="DS6" s="22">
        <f>IF(DS7="",NA(),DS7)</f>
        <v>50.37</v>
      </c>
      <c r="DT6" s="22">
        <f t="shared" ref="DT6:EB6" si="13">IF(DT7="",NA(),DT7)</f>
        <v>53.29</v>
      </c>
      <c r="DU6" s="22">
        <f t="shared" si="13"/>
        <v>54.79</v>
      </c>
      <c r="DV6" s="22">
        <f t="shared" si="13"/>
        <v>56.26</v>
      </c>
      <c r="DW6" s="22">
        <f t="shared" si="13"/>
        <v>57.65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0.24</v>
      </c>
      <c r="EE6" s="22">
        <f t="shared" ref="EE6:EM6" si="14">IF(EE7="",NA(),EE7)</f>
        <v>0.59</v>
      </c>
      <c r="EF6" s="22">
        <f t="shared" si="14"/>
        <v>0.35</v>
      </c>
      <c r="EG6" s="22">
        <f t="shared" si="14"/>
        <v>0.47</v>
      </c>
      <c r="EH6" s="22">
        <f t="shared" si="14"/>
        <v>0.26</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128015</v>
      </c>
      <c r="D7" s="24">
        <v>46</v>
      </c>
      <c r="E7" s="24">
        <v>1</v>
      </c>
      <c r="F7" s="24">
        <v>0</v>
      </c>
      <c r="G7" s="24">
        <v>1</v>
      </c>
      <c r="H7" s="24" t="s">
        <v>92</v>
      </c>
      <c r="I7" s="24" t="s">
        <v>93</v>
      </c>
      <c r="J7" s="24" t="s">
        <v>94</v>
      </c>
      <c r="K7" s="24" t="s">
        <v>95</v>
      </c>
      <c r="L7" s="24" t="s">
        <v>96</v>
      </c>
      <c r="M7" s="24" t="s">
        <v>97</v>
      </c>
      <c r="N7" s="25" t="s">
        <v>98</v>
      </c>
      <c r="O7" s="25">
        <v>73.95</v>
      </c>
      <c r="P7" s="25">
        <v>64.64</v>
      </c>
      <c r="Q7" s="25">
        <v>4088</v>
      </c>
      <c r="R7" s="25" t="s">
        <v>98</v>
      </c>
      <c r="S7" s="25" t="s">
        <v>98</v>
      </c>
      <c r="T7" s="25" t="s">
        <v>98</v>
      </c>
      <c r="U7" s="25">
        <v>50648</v>
      </c>
      <c r="V7" s="25">
        <v>169.81</v>
      </c>
      <c r="W7" s="25">
        <v>298.26</v>
      </c>
      <c r="X7" s="25">
        <v>99.43</v>
      </c>
      <c r="Y7" s="25">
        <v>98.09</v>
      </c>
      <c r="Z7" s="25">
        <v>102.31</v>
      </c>
      <c r="AA7" s="25">
        <v>100.68</v>
      </c>
      <c r="AB7" s="25">
        <v>97.95</v>
      </c>
      <c r="AC7" s="25">
        <v>111.17</v>
      </c>
      <c r="AD7" s="25">
        <v>110.91</v>
      </c>
      <c r="AE7" s="25">
        <v>111.49</v>
      </c>
      <c r="AF7" s="25">
        <v>109.09</v>
      </c>
      <c r="AG7" s="25">
        <v>109.05</v>
      </c>
      <c r="AH7" s="25">
        <v>108.24</v>
      </c>
      <c r="AI7" s="25">
        <v>0.82</v>
      </c>
      <c r="AJ7" s="25">
        <v>2.83</v>
      </c>
      <c r="AK7" s="25">
        <v>0</v>
      </c>
      <c r="AL7" s="25">
        <v>0</v>
      </c>
      <c r="AM7" s="25">
        <v>3.01</v>
      </c>
      <c r="AN7" s="25">
        <v>0.78</v>
      </c>
      <c r="AO7" s="25">
        <v>0.92</v>
      </c>
      <c r="AP7" s="25">
        <v>0.87</v>
      </c>
      <c r="AQ7" s="25">
        <v>0.93</v>
      </c>
      <c r="AR7" s="25">
        <v>1.02</v>
      </c>
      <c r="AS7" s="25">
        <v>1.5</v>
      </c>
      <c r="AT7" s="25">
        <v>188.51</v>
      </c>
      <c r="AU7" s="25">
        <v>200.78</v>
      </c>
      <c r="AV7" s="25">
        <v>195.27</v>
      </c>
      <c r="AW7" s="25">
        <v>220.29</v>
      </c>
      <c r="AX7" s="25">
        <v>235.39</v>
      </c>
      <c r="AY7" s="25">
        <v>360.86</v>
      </c>
      <c r="AZ7" s="25">
        <v>350.79</v>
      </c>
      <c r="BA7" s="25">
        <v>354.57</v>
      </c>
      <c r="BB7" s="25">
        <v>357.74</v>
      </c>
      <c r="BC7" s="25">
        <v>344.88</v>
      </c>
      <c r="BD7" s="25">
        <v>243.36</v>
      </c>
      <c r="BE7" s="25">
        <v>233.83</v>
      </c>
      <c r="BF7" s="25">
        <v>220.44</v>
      </c>
      <c r="BG7" s="25">
        <v>203.75</v>
      </c>
      <c r="BH7" s="25">
        <v>196.67</v>
      </c>
      <c r="BI7" s="25">
        <v>198.74</v>
      </c>
      <c r="BJ7" s="25">
        <v>309.27999999999997</v>
      </c>
      <c r="BK7" s="25">
        <v>322.92</v>
      </c>
      <c r="BL7" s="25">
        <v>303.45999999999998</v>
      </c>
      <c r="BM7" s="25">
        <v>307.27999999999997</v>
      </c>
      <c r="BN7" s="25">
        <v>304.02</v>
      </c>
      <c r="BO7" s="25">
        <v>265.93</v>
      </c>
      <c r="BP7" s="25">
        <v>71.53</v>
      </c>
      <c r="BQ7" s="25">
        <v>70.319999999999993</v>
      </c>
      <c r="BR7" s="25">
        <v>71.72</v>
      </c>
      <c r="BS7" s="25">
        <v>71.69</v>
      </c>
      <c r="BT7" s="25">
        <v>71.19</v>
      </c>
      <c r="BU7" s="25">
        <v>103.32</v>
      </c>
      <c r="BV7" s="25">
        <v>100.85</v>
      </c>
      <c r="BW7" s="25">
        <v>103.79</v>
      </c>
      <c r="BX7" s="25">
        <v>98.3</v>
      </c>
      <c r="BY7" s="25">
        <v>98.89</v>
      </c>
      <c r="BZ7" s="25">
        <v>97.82</v>
      </c>
      <c r="CA7" s="25">
        <v>341.82</v>
      </c>
      <c r="CB7" s="25">
        <v>344.67</v>
      </c>
      <c r="CC7" s="25">
        <v>340.04</v>
      </c>
      <c r="CD7" s="25">
        <v>341.78</v>
      </c>
      <c r="CE7" s="25">
        <v>346.3</v>
      </c>
      <c r="CF7" s="25">
        <v>168.56</v>
      </c>
      <c r="CG7" s="25">
        <v>167.1</v>
      </c>
      <c r="CH7" s="25">
        <v>167.86</v>
      </c>
      <c r="CI7" s="25">
        <v>173.68</v>
      </c>
      <c r="CJ7" s="25">
        <v>174.52</v>
      </c>
      <c r="CK7" s="25">
        <v>177.56</v>
      </c>
      <c r="CL7" s="25">
        <v>74.58</v>
      </c>
      <c r="CM7" s="25">
        <v>75.88</v>
      </c>
      <c r="CN7" s="25">
        <v>73.709999999999994</v>
      </c>
      <c r="CO7" s="25">
        <v>70.89</v>
      </c>
      <c r="CP7" s="25">
        <v>70.260000000000005</v>
      </c>
      <c r="CQ7" s="25">
        <v>59.51</v>
      </c>
      <c r="CR7" s="25">
        <v>59.91</v>
      </c>
      <c r="CS7" s="25">
        <v>59.4</v>
      </c>
      <c r="CT7" s="25">
        <v>59.24</v>
      </c>
      <c r="CU7" s="25">
        <v>58.77</v>
      </c>
      <c r="CV7" s="25">
        <v>59.81</v>
      </c>
      <c r="CW7" s="25">
        <v>72.959999999999994</v>
      </c>
      <c r="CX7" s="25">
        <v>72.819999999999993</v>
      </c>
      <c r="CY7" s="25">
        <v>74.760000000000005</v>
      </c>
      <c r="CZ7" s="25">
        <v>77.22</v>
      </c>
      <c r="DA7" s="25">
        <v>77.17</v>
      </c>
      <c r="DB7" s="25">
        <v>87.08</v>
      </c>
      <c r="DC7" s="25">
        <v>87.26</v>
      </c>
      <c r="DD7" s="25">
        <v>87.57</v>
      </c>
      <c r="DE7" s="25">
        <v>87.26</v>
      </c>
      <c r="DF7" s="25">
        <v>86.95</v>
      </c>
      <c r="DG7" s="25">
        <v>89.42</v>
      </c>
      <c r="DH7" s="25">
        <v>54.42</v>
      </c>
      <c r="DI7" s="25">
        <v>55.87</v>
      </c>
      <c r="DJ7" s="25">
        <v>57.23</v>
      </c>
      <c r="DK7" s="25">
        <v>58.15</v>
      </c>
      <c r="DL7" s="25">
        <v>58.81</v>
      </c>
      <c r="DM7" s="25">
        <v>48.55</v>
      </c>
      <c r="DN7" s="25">
        <v>49.2</v>
      </c>
      <c r="DO7" s="25">
        <v>50.01</v>
      </c>
      <c r="DP7" s="25">
        <v>50.99</v>
      </c>
      <c r="DQ7" s="25">
        <v>51.79</v>
      </c>
      <c r="DR7" s="25">
        <v>52.02</v>
      </c>
      <c r="DS7" s="25">
        <v>50.37</v>
      </c>
      <c r="DT7" s="25">
        <v>53.29</v>
      </c>
      <c r="DU7" s="25">
        <v>54.79</v>
      </c>
      <c r="DV7" s="25">
        <v>56.26</v>
      </c>
      <c r="DW7" s="25">
        <v>57.65</v>
      </c>
      <c r="DX7" s="25">
        <v>17.11</v>
      </c>
      <c r="DY7" s="25">
        <v>18.329999999999998</v>
      </c>
      <c r="DZ7" s="25">
        <v>20.27</v>
      </c>
      <c r="EA7" s="25">
        <v>21.69</v>
      </c>
      <c r="EB7" s="25">
        <v>23.19</v>
      </c>
      <c r="EC7" s="25">
        <v>25.37</v>
      </c>
      <c r="ED7" s="25">
        <v>0.24</v>
      </c>
      <c r="EE7" s="25">
        <v>0.59</v>
      </c>
      <c r="EF7" s="25">
        <v>0.35</v>
      </c>
      <c r="EG7" s="25">
        <v>0.47</v>
      </c>
      <c r="EH7" s="25">
        <v>0.26</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2025-01-31T05:42:53Z</cp:lastPrinted>
  <dcterms:created xsi:type="dcterms:W3CDTF">2025-01-24T06:47:26Z</dcterms:created>
  <dcterms:modified xsi:type="dcterms:W3CDTF">2025-01-31T05:45:24Z</dcterms:modified>
  <cp:category/>
</cp:coreProperties>
</file>