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72.16.80.200\Share\45産業建設課\02生活環境班\07_汚水処理施設\06　地方公営企業\00.法適前\1.地方公営企業庶務\経営比較分析\R5(R6作業)\1.回答\"/>
    </mc:Choice>
  </mc:AlternateContent>
  <xr:revisionPtr revIDLastSave="0" documentId="13_ncr:1_{89A6D373-62C0-444A-ACDE-E8CF61AC1287}" xr6:coauthVersionLast="47" xr6:coauthVersionMax="47" xr10:uidLastSave="{00000000-0000-0000-0000-000000000000}"/>
  <workbookProtection workbookAlgorithmName="SHA-512" workbookHashValue="IP2B4mfaAPLkY3uHIAuFO0Yv/z8AnT6Xac1U2zyiKfmRFrECoolIICkwMuD1UVfJ5LE3svxLksD5gXLdcAYvIQ==" workbookSaltValue="ez920btD1ZKfRYo21SyyTw=="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L10" i="4"/>
  <c r="AD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<sst xmlns="http://schemas.openxmlformats.org/spreadsheetml/2006/main" count="236" uniqueCount="120">
  <si>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</si>
  <si>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</si>
  <si>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</si>
  <si>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</si>
  <si>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</si>
  <si>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</si>
  <si>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</si>
  <si>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</si>
  <si>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</si>
  <si>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</si>
  <si>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</si>
  <si>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</si>
  <si>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</si>
  <si>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</si>
  <si>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</si>
  <si>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</si>
  <si>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</si>
  <si>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</si>
  <si>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</si>
  <si>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</si>
  <si>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</si>
  <si>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</si>
  <si>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</si>
  <si>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</si>
  <si>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</si>
  <si>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</si>
  <si>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</si>
  <si>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</si>
  <si>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</si>
  <si>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</si>
  <si>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</si>
  <si>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</si>
  <si>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</si>
  <si>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</si>
  <si>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</si>
  <si>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</si>
  <si>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</si>
  <si>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</si>
  <si>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</si>
  <si>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</si>
  <si>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</si>
  <si>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</si>
  <si>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</si>
  <si>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</si>
  <si>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</si>
  <si>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</si>
  <si>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</si>
  <si>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</si>
  <si>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</si>
  <si>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</si>
  <si>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</si>
  <si>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</si>
  <si>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</si>
  <si>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</si>
  <si>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</si>
  <si>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</si>
  <si>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</si>
  <si>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</si>
  <si>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</si>
  <si>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</si>
  <si>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</si>
  <si>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</si>
  <si>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</si>
  <si>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</si>
  <si>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</si>
  <si>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</si>
  <si>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</si>
  <si>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</si>
  <si>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</si>
  <si>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</si>
  <si>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</si>
  <si>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</si>
  <si>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</si>
  <si>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</si>
  <si>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</si>
  <si>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</si>
  <si>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</si>
  <si>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</si>
  <si>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</si>
  <si>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</si>
  <si>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</si>
  <si>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</si>
  <si>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</si>
  <si>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</si>
  <si>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</si>
  <si>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</si>
  <si>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</si>
  <si>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</si>
  <si>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</si>
  <si>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</si>
  <si>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</si>
  <si>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</si>
  <si>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</si>
  <si>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</si>
  <si>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</si>
  <si>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</si>
  <si>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</si>
  <si>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</si>
  <si>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睦沢町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</si>
  <si>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</si>
  <si>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</si>
  <si>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</si>
  <si>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</si>
  <si>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</si>
  <si>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</si>
  <si>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</si>
  <si>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</si>
  <si>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</si>
  <si>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</si>
  <si>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</si>
  <si>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</si>
  <si>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</si>
  <si>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</si>
  <si>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</si>
  <si>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</si>
  <si>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</si>
  <si>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</si>
  <si>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本町は農業集落排水処理施設が2地区あり、1地区は平成13年度から、もう1地区は平成17年度から供用を開始している。
　それぞれの施設において、これまでに大規模修繕を実施した実績はなく、施設内の汚泥処理に必要なポンプ類等の定期的な交換を実施し、健全な状態で稼働している。
　今後は、処理施設及び管路施設も供用開始から20年が経過する為、点検を実施しながら、延命に必要な修繕を計画的に実施していく必要がある。</t>
    <phoneticPr fontId="4"/>
  </si>
  <si>
    <t>①収益的収支比率は、100％を下回っており、不足分を一般会計繰入金によって補っている状況にある。経費削減や使用料金を適正な水準に引き上げる等、経営改善を図っていく必要がある。
④企業債残高対事業規模比率は、緩やかではあるが償還額が減少傾向にある為、改善されている。
⑤経費回収率は低い水準で、緩やかに増加傾向にある。水準が低い原因としては、人口減少による使用料の減少及び施設の老朽化による修繕費の増加が考えられる。
⑥類似団体の平均値と近い数値となっている。
⑦施設利用率は使用者の人数増加が見込めず、施設の規模に見合った流入水量が得られていない為、類似団体と比較して低い数値となっている。施設の効率化を検討する必要がある。
⑧水洗化率は類似団体と比較して高い水準にある。更に100％を目指し水洗化率を促進する。</t>
    <rPh sb="150" eb="152">
      <t>ゾウカ</t>
    </rPh>
    <rPh sb="158" eb="160">
      <t>スイジュン</t>
    </rPh>
    <rPh sb="161" eb="162">
      <t>ヒク</t>
    </rPh>
    <rPh sb="218" eb="219">
      <t>チカ</t>
    </rPh>
    <rPh sb="220" eb="222">
      <t>スウチ</t>
    </rPh>
    <phoneticPr fontId="4"/>
  </si>
  <si>
    <t>　農業集落排水事業の経営状況を加味しながら、現状に応じた料金改定等を検討していていく必要がある。また、今後汚水処理施設全体の長寿命化を図り、健全な状態を維持することに努めなくてはならない中で、地方債の償還が僅かながら減少しているものの、使用料金収入の減少や一般会計繰入金が満足に収入として充てられない状況も考える必要がある。</t>
    <rPh sb="15" eb="17">
      <t>カミ</t>
    </rPh>
    <rPh sb="22" eb="24">
      <t>ゲンジョウ</t>
    </rPh>
    <rPh sb="25" eb="26">
      <t>オウ</t>
    </rPh>
    <rPh sb="28" eb="33">
      <t>リョウキンカイテイトウ</t>
    </rPh>
    <rPh sb="34" eb="36">
      <t>ケントウ</t>
    </rPh>
    <rPh sb="42" eb="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</si>
</sst>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D9-4A20-A9E3-B4CC9158371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0AD9-4A20-A9E3-B4CC9158371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36.93</c:v>
                </c:pt>
                <c:pt idx="1">
                  <c:v>36.93</c:v>
                </c:pt>
                <c:pt idx="2">
                  <c:v>36.93</c:v>
                </c:pt>
                <c:pt idx="3">
                  <c:v>36.93</c:v>
                </c:pt>
                <c:pt idx="4">
                  <c:v>36.93</c:v>
                </c:pt>
              </c:numCache>
            </c:numRef>
          </c:val>
          <c:extLst>
            <c:ext xmlns:c16="http://schemas.microsoft.com/office/drawing/2014/chart" uri="{C3380CC4-5D6E-409C-BE32-E72D297353CC}">
              <c16:uniqueId val="{00000000-3AFE-47A7-BE71-D0B44C98877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3AFE-47A7-BE71-D0B44C98877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92.05</c:v>
                </c:pt>
                <c:pt idx="1">
                  <c:v>93.2</c:v>
                </c:pt>
                <c:pt idx="2">
                  <c:v>93.05</c:v>
                </c:pt>
                <c:pt idx="3">
                  <c:v>93.02</c:v>
                </c:pt>
                <c:pt idx="4">
                  <c:v>91.76</c:v>
                </c:pt>
              </c:numCache>
            </c:numRef>
          </c:val>
          <c:extLst>
            <c:ext xmlns:c16="http://schemas.microsoft.com/office/drawing/2014/chart" uri="{C3380CC4-5D6E-409C-BE32-E72D297353CC}">
              <c16:uniqueId val="{00000000-EEBA-4EF8-8365-32A05DF0A84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EEBA-4EF8-8365-32A05DF0A84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56.84</c:v>
                </c:pt>
                <c:pt idx="1">
                  <c:v>65.91</c:v>
                </c:pt>
                <c:pt idx="2">
                  <c:v>54.83</c:v>
                </c:pt>
                <c:pt idx="3">
                  <c:v>62.27</c:v>
                </c:pt>
                <c:pt idx="4">
                  <c:v>87.11</c:v>
                </c:pt>
              </c:numCache>
            </c:numRef>
          </c:val>
          <c:extLst>
            <c:ext xmlns:c16="http://schemas.microsoft.com/office/drawing/2014/chart" uri="{C3380CC4-5D6E-409C-BE32-E72D297353CC}">
              <c16:uniqueId val="{00000000-C232-4827-9138-B451CF55436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32-4827-9138-B451CF55436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95-4A0B-A61D-24FFFC7C5AB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95-4A0B-A61D-24FFFC7C5AB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A7-4ECF-AF4F-E9D479C565B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A7-4ECF-AF4F-E9D479C565B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14-4E2B-A5A3-859886E93B5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14-4E2B-A5A3-859886E93B5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DD-4C82-B6D6-195C25565A9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DD-4C82-B6D6-195C25565A9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1972.12</c:v>
                </c:pt>
                <c:pt idx="1">
                  <c:v>1880.66</c:v>
                </c:pt>
                <c:pt idx="2">
                  <c:v>1824.83</c:v>
                </c:pt>
                <c:pt idx="3">
                  <c:v>1466.63</c:v>
                </c:pt>
                <c:pt idx="4">
                  <c:v>1410.46</c:v>
                </c:pt>
              </c:numCache>
            </c:numRef>
          </c:val>
          <c:extLst>
            <c:ext xmlns:c16="http://schemas.microsoft.com/office/drawing/2014/chart" uri="{C3380CC4-5D6E-409C-BE32-E72D297353CC}">
              <c16:uniqueId val="{00000000-CDF5-4AF2-901F-B6B56765D7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CDF5-4AF2-901F-B6B56765D7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35.090000000000003</c:v>
                </c:pt>
                <c:pt idx="1">
                  <c:v>25.18</c:v>
                </c:pt>
                <c:pt idx="2">
                  <c:v>35.68</c:v>
                </c:pt>
                <c:pt idx="3">
                  <c:v>34.270000000000003</c:v>
                </c:pt>
                <c:pt idx="4">
                  <c:v>47.47</c:v>
                </c:pt>
              </c:numCache>
            </c:numRef>
          </c:val>
          <c:extLst>
            <c:ext xmlns:c16="http://schemas.microsoft.com/office/drawing/2014/chart" uri="{C3380CC4-5D6E-409C-BE32-E72D297353CC}">
              <c16:uniqueId val="{00000000-78B3-4EF0-8AC6-5FEF679974A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78B3-4EF0-8AC6-5FEF679974A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494.38</c:v>
                </c:pt>
                <c:pt idx="1">
                  <c:v>712.74</c:v>
                </c:pt>
                <c:pt idx="2">
                  <c:v>491.2</c:v>
                </c:pt>
                <c:pt idx="3">
                  <c:v>518.63</c:v>
                </c:pt>
                <c:pt idx="4">
                  <c:v>296.64</c:v>
                </c:pt>
              </c:numCache>
            </c:numRef>
          </c:val>
          <c:extLst>
            <c:ext xmlns:c16="http://schemas.microsoft.com/office/drawing/2014/chart" uri="{C3380CC4-5D6E-409C-BE32-E72D297353CC}">
              <c16:uniqueId val="{00000000-B35F-4AAE-9837-DBF8DF4480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B35F-4AAE-9837-DBF8DF4480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睦沢町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6614</v>
      </c>
      <c r="AM8" s="36"/>
      <c r="AN8" s="36"/>
      <c r="AO8" s="36"/>
      <c r="AP8" s="36"/>
      <c r="AQ8" s="36"/>
      <c r="AR8" s="36"/>
      <c r="AS8" s="36"/>
      <c r="AT8" s="37">
        <f>データ!T6</f>
        <v>35.590000000000003</v>
      </c>
      <c r="AU8" s="37"/>
      <c r="AV8" s="37"/>
      <c r="AW8" s="37"/>
      <c r="AX8" s="37"/>
      <c r="AY8" s="37"/>
      <c r="AZ8" s="37"/>
      <c r="BA8" s="37"/>
      <c r="BB8" s="37">
        <f>データ!U6</f>
        <v>185.84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6.46</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425</v>
      </c>
      <c r="AM10" s="36"/>
      <c r="AN10" s="36"/>
      <c r="AO10" s="36"/>
      <c r="AP10" s="36"/>
      <c r="AQ10" s="36"/>
      <c r="AR10" s="36"/>
      <c r="AS10" s="36"/>
      <c r="AT10" s="37">
        <f>データ!W6</f>
        <v>0.32</v>
      </c>
      <c r="AU10" s="37"/>
      <c r="AV10" s="37"/>
      <c r="AW10" s="37"/>
      <c r="AX10" s="37"/>
      <c r="AY10" s="37"/>
      <c r="AZ10" s="37"/>
      <c r="BA10" s="37"/>
      <c r="BB10" s="37">
        <f>データ!X6</f>
        <v>1328.13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yesbYhU0Cx+cl/zW46HB+LKNPnP932X2it16sdLDfTlQgIF9CDFnIknNqkEoJOg1RKMONW07/oPUDQQ/YJtWBw==" saltValue="wSjtzMH2TsJIk8CfxLJ7A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124222</v>
      </c>
      <c r="D6" s="19">
        <f t="shared" si="3"/>
        <v>47</v>
      </c>
      <c r="E6" s="19">
        <f t="shared" si="3"/>
        <v>17</v>
      </c>
      <c r="F6" s="19">
        <f t="shared" si="3"/>
        <v>5</v>
      </c>
      <c r="G6" s="19">
        <f t="shared" si="3"/>
        <v>0</v>
      </c>
      <c r="H6" s="19" t="str">
        <f t="shared" si="3"/>
        <v>千葉県　睦沢町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6.46</v>
      </c>
      <c r="Q6" s="20">
        <f t="shared" si="3"/>
        <v>100</v>
      </c>
      <c r="R6" s="20">
        <f t="shared" si="3"/>
        <v>3850</v>
      </c>
      <c r="S6" s="20">
        <f t="shared" si="3"/>
        <v>6614</v>
      </c>
      <c r="T6" s="20">
        <f t="shared" si="3"/>
        <v>35.590000000000003</v>
      </c>
      <c r="U6" s="20">
        <f t="shared" si="3"/>
        <v>185.84</v>
      </c>
      <c r="V6" s="20">
        <f t="shared" si="3"/>
        <v>425</v>
      </c>
      <c r="W6" s="20">
        <f t="shared" si="3"/>
        <v>0.32</v>
      </c>
      <c r="X6" s="20">
        <f t="shared" si="3"/>
        <v>1328.13</v>
      </c>
      <c r="Y6" s="21">
        <f>IF(Y7="",NA(),Y7)</f>
        <v>56.84</v>
      </c>
      <c r="Z6" s="21">
        <f t="shared" ref="Z6:AH6" si="4">IF(Z7="",NA(),Z7)</f>
        <v>65.91</v>
      </c>
      <c r="AA6" s="21">
        <f t="shared" si="4"/>
        <v>54.83</v>
      </c>
      <c r="AB6" s="21">
        <f t="shared" si="4"/>
        <v>62.27</v>
      </c>
      <c r="AC6" s="21">
        <f t="shared" si="4"/>
        <v>87.11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1972.12</v>
      </c>
      <c r="BG6" s="21">
        <f t="shared" ref="BG6:BO6" si="7">IF(BG7="",NA(),BG7)</f>
        <v>1880.66</v>
      </c>
      <c r="BH6" s="21">
        <f t="shared" si="7"/>
        <v>1824.83</v>
      </c>
      <c r="BI6" s="21">
        <f t="shared" si="7"/>
        <v>1466.63</v>
      </c>
      <c r="BJ6" s="21">
        <f t="shared" si="7"/>
        <v>1410.46</v>
      </c>
      <c r="BK6" s="21">
        <f t="shared" si="7"/>
        <v>826.83</v>
      </c>
      <c r="BL6" s="21">
        <f t="shared" si="7"/>
        <v>867.83</v>
      </c>
      <c r="BM6" s="21">
        <f t="shared" si="7"/>
        <v>791.76</v>
      </c>
      <c r="BN6" s="21">
        <f t="shared" si="7"/>
        <v>900.82</v>
      </c>
      <c r="BO6" s="21">
        <f t="shared" si="7"/>
        <v>839.21</v>
      </c>
      <c r="BP6" s="20" t="str">
        <f>IF(BP7="","",IF(BP7="-","【-】","【"&amp;SUBSTITUTE(TEXT(BP7,"#,##0.00"),"-","△")&amp;"】"))</f>
        <v>【785.10】</v>
      </c>
      <c r="BQ6" s="21">
        <f>IF(BQ7="",NA(),BQ7)</f>
        <v>35.090000000000003</v>
      </c>
      <c r="BR6" s="21">
        <f t="shared" ref="BR6:BZ6" si="8">IF(BR7="",NA(),BR7)</f>
        <v>25.18</v>
      </c>
      <c r="BS6" s="21">
        <f t="shared" si="8"/>
        <v>35.68</v>
      </c>
      <c r="BT6" s="21">
        <f t="shared" si="8"/>
        <v>34.270000000000003</v>
      </c>
      <c r="BU6" s="21">
        <f t="shared" si="8"/>
        <v>47.47</v>
      </c>
      <c r="BV6" s="21">
        <f t="shared" si="8"/>
        <v>57.31</v>
      </c>
      <c r="BW6" s="21">
        <f t="shared" si="8"/>
        <v>57.08</v>
      </c>
      <c r="BX6" s="21">
        <f t="shared" si="8"/>
        <v>56.26</v>
      </c>
      <c r="BY6" s="21">
        <f t="shared" si="8"/>
        <v>52.94</v>
      </c>
      <c r="BZ6" s="21">
        <f t="shared" si="8"/>
        <v>52.05</v>
      </c>
      <c r="CA6" s="20" t="str">
        <f>IF(CA7="","",IF(CA7="-","【-】","【"&amp;SUBSTITUTE(TEXT(CA7,"#,##0.00"),"-","△")&amp;"】"))</f>
        <v>【56.93】</v>
      </c>
      <c r="CB6" s="21">
        <f>IF(CB7="",NA(),CB7)</f>
        <v>494.38</v>
      </c>
      <c r="CC6" s="21">
        <f t="shared" ref="CC6:CK6" si="9">IF(CC7="",NA(),CC7)</f>
        <v>712.74</v>
      </c>
      <c r="CD6" s="21">
        <f t="shared" si="9"/>
        <v>491.2</v>
      </c>
      <c r="CE6" s="21">
        <f t="shared" si="9"/>
        <v>518.63</v>
      </c>
      <c r="CF6" s="21">
        <f t="shared" si="9"/>
        <v>296.64</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36.93</v>
      </c>
      <c r="CN6" s="21">
        <f t="shared" ref="CN6:CV6" si="10">IF(CN7="",NA(),CN7)</f>
        <v>36.93</v>
      </c>
      <c r="CO6" s="21">
        <f t="shared" si="10"/>
        <v>36.93</v>
      </c>
      <c r="CP6" s="21">
        <f t="shared" si="10"/>
        <v>36.93</v>
      </c>
      <c r="CQ6" s="21">
        <f t="shared" si="10"/>
        <v>36.93</v>
      </c>
      <c r="CR6" s="21">
        <f t="shared" si="10"/>
        <v>50.14</v>
      </c>
      <c r="CS6" s="21">
        <f t="shared" si="10"/>
        <v>54.83</v>
      </c>
      <c r="CT6" s="21">
        <f t="shared" si="10"/>
        <v>66.53</v>
      </c>
      <c r="CU6" s="21">
        <f t="shared" si="10"/>
        <v>52.35</v>
      </c>
      <c r="CV6" s="21">
        <f t="shared" si="10"/>
        <v>46.25</v>
      </c>
      <c r="CW6" s="20" t="str">
        <f>IF(CW7="","",IF(CW7="-","【-】","【"&amp;SUBSTITUTE(TEXT(CW7,"#,##0.00"),"-","△")&amp;"】"))</f>
        <v>【49.87】</v>
      </c>
      <c r="CX6" s="21">
        <f>IF(CX7="",NA(),CX7)</f>
        <v>92.05</v>
      </c>
      <c r="CY6" s="21">
        <f t="shared" ref="CY6:DG6" si="11">IF(CY7="",NA(),CY7)</f>
        <v>93.2</v>
      </c>
      <c r="CZ6" s="21">
        <f t="shared" si="11"/>
        <v>93.05</v>
      </c>
      <c r="DA6" s="21">
        <f t="shared" si="11"/>
        <v>93.02</v>
      </c>
      <c r="DB6" s="21">
        <f t="shared" si="11"/>
        <v>91.76</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124222</v>
      </c>
      <c r="D7" s="23">
        <v>47</v>
      </c>
      <c r="E7" s="23">
        <v>17</v>
      </c>
      <c r="F7" s="23">
        <v>5</v>
      </c>
      <c r="G7" s="23">
        <v>0</v>
      </c>
      <c r="H7" s="23" t="s">
        <v>98</v>
      </c>
      <c r="I7" s="23" t="s">
        <v>99</v>
      </c>
      <c r="J7" s="23" t="s">
        <v>100</v>
      </c>
      <c r="K7" s="23" t="s">
        <v>101</v>
      </c>
      <c r="L7" s="23" t="s">
        <v>102</v>
      </c>
      <c r="M7" s="23" t="s">
        <v>103</v>
      </c>
      <c r="N7" s="24" t="s">
        <v>104</v>
      </c>
      <c r="O7" s="24" t="s">
        <v>105</v>
      </c>
      <c r="P7" s="24">
        <v>6.46</v>
      </c>
      <c r="Q7" s="24">
        <v>100</v>
      </c>
      <c r="R7" s="24">
        <v>3850</v>
      </c>
      <c r="S7" s="24">
        <v>6614</v>
      </c>
      <c r="T7" s="24">
        <v>35.590000000000003</v>
      </c>
      <c r="U7" s="24">
        <v>185.84</v>
      </c>
      <c r="V7" s="24">
        <v>425</v>
      </c>
      <c r="W7" s="24">
        <v>0.32</v>
      </c>
      <c r="X7" s="24">
        <v>1328.13</v>
      </c>
      <c r="Y7" s="24">
        <v>56.84</v>
      </c>
      <c r="Z7" s="24">
        <v>65.91</v>
      </c>
      <c r="AA7" s="24">
        <v>54.83</v>
      </c>
      <c r="AB7" s="24">
        <v>62.27</v>
      </c>
      <c r="AC7" s="24">
        <v>87.11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1972.12</v>
      </c>
      <c r="BG7" s="24">
        <v>1880.66</v>
      </c>
      <c r="BH7" s="24">
        <v>1824.83</v>
      </c>
      <c r="BI7" s="24">
        <v>1466.63</v>
      </c>
      <c r="BJ7" s="24">
        <v>1410.46</v>
      </c>
      <c r="BK7" s="24">
        <v>826.83</v>
      </c>
      <c r="BL7" s="24">
        <v>867.83</v>
      </c>
      <c r="BM7" s="24">
        <v>791.76</v>
      </c>
      <c r="BN7" s="24">
        <v>900.82</v>
      </c>
      <c r="BO7" s="24">
        <v>839.21</v>
      </c>
      <c r="BP7" s="24">
        <v>785.1</v>
      </c>
      <c r="BQ7" s="24">
        <v>35.090000000000003</v>
      </c>
      <c r="BR7" s="24">
        <v>25.18</v>
      </c>
      <c r="BS7" s="24">
        <v>35.68</v>
      </c>
      <c r="BT7" s="24">
        <v>34.270000000000003</v>
      </c>
      <c r="BU7" s="24">
        <v>47.47</v>
      </c>
      <c r="BV7" s="24">
        <v>57.31</v>
      </c>
      <c r="BW7" s="24">
        <v>57.08</v>
      </c>
      <c r="BX7" s="24">
        <v>56.26</v>
      </c>
      <c r="BY7" s="24">
        <v>52.94</v>
      </c>
      <c r="BZ7" s="24">
        <v>52.05</v>
      </c>
      <c r="CA7" s="24">
        <v>56.93</v>
      </c>
      <c r="CB7" s="24">
        <v>494.38</v>
      </c>
      <c r="CC7" s="24">
        <v>712.74</v>
      </c>
      <c r="CD7" s="24">
        <v>491.2</v>
      </c>
      <c r="CE7" s="24">
        <v>518.63</v>
      </c>
      <c r="CF7" s="24">
        <v>296.64</v>
      </c>
      <c r="CG7" s="24">
        <v>273.52</v>
      </c>
      <c r="CH7" s="24">
        <v>274.99</v>
      </c>
      <c r="CI7" s="24">
        <v>282.08999999999997</v>
      </c>
      <c r="CJ7" s="24">
        <v>303.27999999999997</v>
      </c>
      <c r="CK7" s="24">
        <v>301.86</v>
      </c>
      <c r="CL7" s="24">
        <v>271.14999999999998</v>
      </c>
      <c r="CM7" s="24">
        <v>36.93</v>
      </c>
      <c r="CN7" s="24">
        <v>36.93</v>
      </c>
      <c r="CO7" s="24">
        <v>36.93</v>
      </c>
      <c r="CP7" s="24">
        <v>36.93</v>
      </c>
      <c r="CQ7" s="24">
        <v>36.93</v>
      </c>
      <c r="CR7" s="24">
        <v>50.14</v>
      </c>
      <c r="CS7" s="24">
        <v>54.83</v>
      </c>
      <c r="CT7" s="24">
        <v>66.53</v>
      </c>
      <c r="CU7" s="24">
        <v>52.35</v>
      </c>
      <c r="CV7" s="24">
        <v>46.25</v>
      </c>
      <c r="CW7" s="24">
        <v>49.87</v>
      </c>
      <c r="CX7" s="24">
        <v>92.05</v>
      </c>
      <c r="CY7" s="24">
        <v>93.2</v>
      </c>
      <c r="CZ7" s="24">
        <v>93.05</v>
      </c>
      <c r="DA7" s="24">
        <v>93.02</v>
      </c>
      <c r="DB7" s="24">
        <v>91.76</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2025-02-03T07:07:19Z</cp:lastPrinted>
  <dcterms:created xsi:type="dcterms:W3CDTF">2025-01-24T07:34:16Z</dcterms:created>
  <dcterms:modified xsi:type="dcterms:W3CDTF">2025-02-03T07:14:38Z</dcterms:modified>
  <cp:category/>
</cp:coreProperties>
</file>