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1C1DF6FD-4585-4A88-8AD0-496DF4A396FA}" xr6:coauthVersionLast="47" xr6:coauthVersionMax="47" xr10:uidLastSave="{00000000-0000-0000-0000-000000000000}"/>
  <workbookProtection workbookAlgorithmName="SHA-512" workbookHashValue="BS6B0CPyYnYL8hUs0Y/PGy7q5o4USlENGnBrmITQHdwEWx1emStYjKnzpZD7dlOnPw6R8EEW+2AIu3eGCbq6Vw==" workbookSaltValue="9DzU8M3eaMlI1dZxo5p1nQ=="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H85" i="4"/>
  <c r="G85" i="4"/>
  <c r="F85" i="4"/>
  <c r="BB10" i="4"/>
  <c r="AT10" i="4"/>
  <c r="AL10" i="4"/>
  <c r="P10" i="4"/>
  <c r="I10" i="4"/>
  <c r="B10"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<sst xmlns="http://schemas.openxmlformats.org/spreadsheetml/2006/main" count="228" uniqueCount="115">
  <si>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</si>
  <si>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</si>
  <si>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</si>
  <si>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</si>
  <si>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</si>
  <si>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</si>
  <si>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</si>
  <si>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</si>
  <si>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</si>
  <si>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</si>
  <si>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</si>
  <si>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</si>
  <si>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</si>
  <si>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</si>
  <si>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</si>
  <si>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</si>
  <si>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</si>
  <si>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</si>
  <si>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</si>
  <si>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</si>
  <si>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</si>
  <si>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</si>
  <si>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</si>
  <si>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</si>
  <si>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</si>
  <si>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</si>
  <si>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</si>
  <si>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</si>
  <si>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</si>
  <si>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</si>
  <si>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</si>
  <si>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</si>
  <si>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</si>
  <si>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</si>
  <si>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</si>
  <si>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</si>
  <si>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</si>
  <si>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</si>
  <si>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</si>
  <si>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</si>
  <si>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</si>
  <si>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</si>
  <si>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</si>
  <si>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</si>
  <si>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</si>
  <si>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</si>
  <si>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</si>
  <si>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</si>
  <si>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</si>
  <si>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</si>
  <si>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</si>
  <si>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</si>
  <si>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</si>
  <si>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</si>
  <si>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</si>
  <si>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</si>
  <si>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</si>
  <si>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</si>
  <si>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</si>
  <si>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</si>
  <si>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</si>
  <si>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</si>
  <si>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</si>
  <si>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</si>
  <si>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</si>
  <si>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</si>
  <si>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</si>
  <si>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</si>
  <si>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</si>
  <si>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</si>
  <si>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</si>
  <si>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</si>
  <si>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</si>
  <si>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</si>
  <si>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</si>
  <si>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</si>
  <si>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</si>
  <si>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</si>
  <si>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</si>
  <si>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</si>
  <si>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</si>
  <si>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</si>
  <si>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</si>
  <si>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</si>
  <si>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</si>
  <si>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</si>
  <si>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</si>
  <si>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</si>
  <si>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</si>
  <si>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</si>
  <si>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</si>
  <si>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</si>
  <si>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</si>
  <si>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大多喜町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</si>
  <si>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</si>
  <si>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</si>
  <si>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</si>
  <si>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</si>
  <si>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</si>
  <si>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</si>
  <si>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</si>
  <si>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</si>
  <si>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</si>
  <si>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</si>
  <si>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</si>
  <si>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</si>
  <si>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</si>
  <si>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</si>
  <si>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</si>
  <si>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</si>
  <si>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</si>
  <si>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</si>
  <si>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令和３年度は浄水場施設設備の更新に伴い資産減耗費が増加したことなどから、経常費用を経常収益で賄えなかった。また、料金回収率が低く、給水収益以外の収入割合が高い。
　累積欠損金が発生していないことから概ね健全な運営となっているが、流動比率が高くないことから資金の増加に努め、支払能力を確保していく必要がある。
　給水収益に対する企業債残高は減少してきたものの、浄水場施設設備の更新を実施したことに伴う借入により増加した。
　給水原価が高い主な理由としては、減価償却費や受水費が高いためであるが、減価償却費については、本町は面積が広く起伏のある地形であることから、加圧や減圧など多くの施設が必要となることによるものである。また、受水費については、基本料金162.97円/ｍ3、使用料金26.70円/ｍ3であり、受水量を減らしても受水費の削減が困難なためである。
　施設利用率は高く、適正規模の施設であると考えられる。
　有収率は年間を通して漏水調査を実施し、早急な修繕に着手していることから、類似団体よりも高く、配水した水が給水収益に結びついている。</t>
    <rPh sb="1" eb="3">
      <t>レイワ</t>
    </rPh>
    <rPh sb="4" eb="6">
      <t>ネンド</t>
    </rPh>
    <rPh sb="7" eb="10">
      <t>ジョウスイジョウ</t>
    </rPh>
    <rPh sb="10" eb="12">
      <t>シセツ</t>
    </rPh>
    <rPh sb="12" eb="14">
      <t>セツビ</t>
    </rPh>
    <rPh sb="15" eb="17">
      <t>コウシン</t>
    </rPh>
    <rPh sb="18" eb="19">
      <t>トモナ</t>
    </rPh>
    <rPh sb="20" eb="25">
      <t>シサンゲンモウヒ</t>
    </rPh>
    <rPh sb="26" eb="28">
      <t>ゾウカ</t>
    </rPh>
    <rPh sb="37" eb="41">
      <t>ケイジョウヒヨウ</t>
    </rPh>
    <rPh sb="42" eb="46">
      <t>ケイジョウシュウエキ</t>
    </rPh>
    <rPh sb="47" eb="48">
      <t>マカナ</t>
    </rPh>
    <rPh sb="63" eb="64">
      <t>ヒク</t>
    </rPh>
    <rPh sb="455" eb="457">
      <t>ハイスイ</t>
    </rPh>
    <rPh sb="459" eb="460">
      <t>ミズ</t>
    </rPh>
    <rPh sb="461" eb="465">
      <t>キュウスイシュウエキ</t>
    </rPh>
    <rPh sb="466" eb="467">
      <t>ムス</t>
    </rPh>
    <phoneticPr fontId="4"/>
  </si>
  <si>
    <t>　法定耐用年数を超えた管路が多く、有収率は類似団体の平均値よりも高いものの、管路の経年劣化が進行していることから、計画的な更新を推進する必要がある。
　また、有形固定資産減価償却率については類似団体平均値とほぼ同水準である。
　なお、面白浄水場及び低区配水池更新事業が令和３年度で完了したことから、今後は町施設更新計画に沿って管路更新事業を主軸に実施する。</t>
    <rPh sb="1" eb="7">
      <t>ホウテイタイヨウネンスウ</t>
    </rPh>
    <rPh sb="8" eb="9">
      <t>コ</t>
    </rPh>
    <rPh sb="11" eb="13">
      <t>カンロ</t>
    </rPh>
    <rPh sb="14" eb="15">
      <t>オオ</t>
    </rPh>
    <rPh sb="21" eb="25">
      <t>ルイジダンタイ</t>
    </rPh>
    <rPh sb="26" eb="29">
      <t>ヘイキンアタイ</t>
    </rPh>
    <rPh sb="32" eb="33">
      <t>タカ</t>
    </rPh>
    <rPh sb="38" eb="40">
      <t>カンロ</t>
    </rPh>
    <rPh sb="41" eb="45">
      <t>ケイネンレッカ</t>
    </rPh>
    <rPh sb="46" eb="48">
      <t>シンコウ</t>
    </rPh>
    <rPh sb="57" eb="60">
      <t>ケイカクテキ</t>
    </rPh>
    <rPh sb="61" eb="63">
      <t>コウシン</t>
    </rPh>
    <rPh sb="64" eb="66">
      <t>スイシン</t>
    </rPh>
    <rPh sb="68" eb="70">
      <t>ヒツヨウ</t>
    </rPh>
    <rPh sb="79" eb="85">
      <t>ユウケイコテイシサン</t>
    </rPh>
    <rPh sb="85" eb="90">
      <t>ゲンカショウキャクリツ</t>
    </rPh>
    <rPh sb="99" eb="102">
      <t>ヘイキンチ</t>
    </rPh>
    <rPh sb="105" eb="106">
      <t>オナ</t>
    </rPh>
    <rPh sb="106" eb="108">
      <t>スイジュン</t>
    </rPh>
    <rPh sb="117" eb="119">
      <t>オモジロ</t>
    </rPh>
    <rPh sb="119" eb="122">
      <t>ジョウスイジョウ</t>
    </rPh>
    <rPh sb="122" eb="123">
      <t>オヨ</t>
    </rPh>
    <rPh sb="124" eb="126">
      <t>テイク</t>
    </rPh>
    <rPh sb="126" eb="129">
      <t>ハイスイチ</t>
    </rPh>
    <rPh sb="129" eb="131">
      <t>コウシン</t>
    </rPh>
    <rPh sb="131" eb="133">
      <t>ジギョウ</t>
    </rPh>
    <rPh sb="134" eb="136">
      <t>レイワ</t>
    </rPh>
    <rPh sb="137" eb="139">
      <t>ネンド</t>
    </rPh>
    <rPh sb="140" eb="142">
      <t>カンリョウ</t>
    </rPh>
    <rPh sb="149" eb="151">
      <t>コンゴ</t>
    </rPh>
    <rPh sb="152" eb="153">
      <t>マチ</t>
    </rPh>
    <rPh sb="153" eb="159">
      <t>シセツコウシンケイカク</t>
    </rPh>
    <rPh sb="160" eb="161">
      <t>ソ</t>
    </rPh>
    <rPh sb="167" eb="169">
      <t>ジギョウ</t>
    </rPh>
    <rPh sb="170" eb="172">
      <t>シュジク</t>
    </rPh>
    <rPh sb="173" eb="175">
      <t>ジッシ</t>
    </rPh>
    <phoneticPr fontId="4"/>
  </si>
  <si>
    <t>　給水収益・給水量は人口減少に伴い共に減少の傾向にある。
　経常費用については、ほぼ横ばいの状況であり、これ以上の経費削減については困難な状況である。　今後、施設更新に要する財源を確保することが重要な課題となっているが、本町水道料金は県内事業体と比較しても高料金に位置していることから、料金改定は見送る方向で検討している。　
　このような中で、同じ課題を抱える夷隅地域２市２町が令和４年４月に末端給水事業統合に向けて協議会を設置したところである。
　広域化を図ることにより、業務の効率化や経費削減などの効果が期待できるため、建設的かつ積極的に協議・検討を実施し、将来的な安定給水につなげたいと考える。</t>
    <rPh sb="1" eb="5">
      <t>キュウスイシュウエキ</t>
    </rPh>
    <rPh sb="6" eb="9">
      <t>キュウスイリョウ</t>
    </rPh>
    <rPh sb="10" eb="14">
      <t>ジンコウゲンショウ</t>
    </rPh>
    <rPh sb="15" eb="16">
      <t>トモナ</t>
    </rPh>
    <rPh sb="17" eb="18">
      <t>トモ</t>
    </rPh>
    <rPh sb="30" eb="32">
      <t>ケイジョウ</t>
    </rPh>
    <rPh sb="32" eb="34">
      <t>ヒヨウ</t>
    </rPh>
    <rPh sb="42" eb="43">
      <t>ヨコ</t>
    </rPh>
    <rPh sb="46" eb="48">
      <t>ジョウキョウ</t>
    </rPh>
    <rPh sb="54" eb="56">
      <t>イジョウ</t>
    </rPh>
    <rPh sb="57" eb="61">
      <t>ケイヒサクゲン</t>
    </rPh>
    <rPh sb="66" eb="68">
      <t>コンナン</t>
    </rPh>
    <rPh sb="69" eb="71">
      <t>ジョウキョウ</t>
    </rPh>
    <rPh sb="76" eb="78">
      <t>コンゴ</t>
    </rPh>
    <rPh sb="97" eb="99">
      <t>ジュウヨウ</t>
    </rPh>
    <rPh sb="100" eb="102">
      <t>カダイ</t>
    </rPh>
    <rPh sb="132" eb="134">
      <t>イチ</t>
    </rPh>
    <rPh sb="143" eb="147">
      <t>リョウキンカイテイ</t>
    </rPh>
    <rPh sb="148" eb="150">
      <t>ミオク</t>
    </rPh>
    <rPh sb="151" eb="153">
      <t>ホウコウ</t>
    </rPh>
    <rPh sb="154" eb="156">
      <t>ケントウ</t>
    </rPh>
    <rPh sb="162" eb="164">
      <t>ザイゲン</t>
    </rPh>
    <rPh sb="165" eb="167">
      <t>カクホ</t>
    </rPh>
    <rPh sb="172" eb="173">
      <t>オナ</t>
    </rPh>
    <rPh sb="174" eb="176">
      <t>カダイ</t>
    </rPh>
    <rPh sb="177" eb="178">
      <t>カカ</t>
    </rPh>
    <rPh sb="180" eb="182">
      <t>ジュウヨウ</t>
    </rPh>
    <rPh sb="186" eb="188">
      <t>キッキン</t>
    </rPh>
    <rPh sb="196" eb="198">
      <t>カダイ</t>
    </rPh>
    <rPh sb="213" eb="214">
      <t>シ</t>
    </rPh>
    <rPh sb="229" eb="230">
      <t>ハカ</t>
    </rPh>
    <rPh sb="238" eb="239">
      <t>ネン</t>
    </rPh>
    <rPh sb="240" eb="241">
      <t>ツキ</t>
    </rPh>
    <rPh sb="242" eb="244">
      <t>セッチ</t>
    </rPh>
    <rPh sb="262" eb="265">
      <t>ケンセツテキ</t>
    </rPh>
    <rPh sb="267" eb="270">
      <t>セッキョクテキ</t>
    </rPh>
    <rPh sb="280" eb="282">
      <t>ギョウム</t>
    </rPh>
    <rPh sb="283" eb="286">
      <t>コウリツカ</t>
    </rPh>
    <rPh sb="287" eb="291">
      <t>ケイヒサクゲン</t>
    </rPh>
    <rPh sb="291" eb="292">
      <t>トウ</t>
    </rPh>
    <rPh sb="296" eb="297">
      <t>カンガキョウギケントウセッキョクテキオコナショウライテキアンテイキュウスイ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</si>
</sst>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justify" vertical="top" wrapText="1"/>
      <protection locked="0"/>
    </xf>
    <xf numFmtId="0" fontId="5" fillId="0" borderId="0" xfId="0" applyFont="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0.28999999999999998</c:v>
                </c:pt>
                <c:pt idx="1">
                  <c:v>0.47</c:v>
                </c:pt>
                <c:pt idx="2">
                  <c:v>0.32</c:v>
                </c:pt>
                <c:pt idx="3">
                  <c:v>0.15</c:v>
                </c:pt>
                <c:pt idx="4">
                  <c:v>0.55000000000000004</c:v>
                </c:pt>
              </c:numCache>
            </c:numRef>
          </c:val>
          <c:extLst>
            <c:ext xmlns:c16="http://schemas.microsoft.com/office/drawing/2014/chart" uri="{C3380CC4-5D6E-409C-BE32-E72D297353CC}">
              <c16:uniqueId val="{00000000-218D-4F14-97F6-B4B660C17E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218D-4F14-97F6-B4B660C17E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70.849999999999994</c:v>
                </c:pt>
                <c:pt idx="1">
                  <c:v>72.52</c:v>
                </c:pt>
                <c:pt idx="2">
                  <c:v>68.87</c:v>
                </c:pt>
                <c:pt idx="3">
                  <c:v>68.680000000000007</c:v>
                </c:pt>
                <c:pt idx="4">
                  <c:v>68.849999999999994</c:v>
                </c:pt>
              </c:numCache>
            </c:numRef>
          </c:val>
          <c:extLst>
            <c:ext xmlns:c16="http://schemas.microsoft.com/office/drawing/2014/chart" uri="{C3380CC4-5D6E-409C-BE32-E72D297353CC}">
              <c16:uniqueId val="{00000000-8D56-44B4-A3B8-2CE7A3D4809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8D56-44B4-A3B8-2CE7A3D4809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87.13</c:v>
                </c:pt>
                <c:pt idx="1">
                  <c:v>86.25</c:v>
                </c:pt>
                <c:pt idx="2">
                  <c:v>87.72</c:v>
                </c:pt>
                <c:pt idx="3">
                  <c:v>87.84</c:v>
                </c:pt>
                <c:pt idx="4">
                  <c:v>85.58</c:v>
                </c:pt>
              </c:numCache>
            </c:numRef>
          </c:val>
          <c:extLst>
            <c:ext xmlns:c16="http://schemas.microsoft.com/office/drawing/2014/chart" uri="{C3380CC4-5D6E-409C-BE32-E72D297353CC}">
              <c16:uniqueId val="{00000000-769E-43EB-97D8-2E4188AF01B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769E-43EB-97D8-2E4188AF01B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101.96</c:v>
                </c:pt>
                <c:pt idx="1">
                  <c:v>101.99</c:v>
                </c:pt>
                <c:pt idx="2">
                  <c:v>101.91</c:v>
                </c:pt>
                <c:pt idx="3">
                  <c:v>101.23</c:v>
                </c:pt>
                <c:pt idx="4">
                  <c:v>99.2</c:v>
                </c:pt>
              </c:numCache>
            </c:numRef>
          </c:val>
          <c:extLst>
            <c:ext xmlns:c16="http://schemas.microsoft.com/office/drawing/2014/chart" uri="{C3380CC4-5D6E-409C-BE32-E72D297353CC}">
              <c16:uniqueId val="{00000000-150A-4CB6-AF38-16E6081D737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150A-4CB6-AF38-16E6081D737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50.74</c:v>
                </c:pt>
                <c:pt idx="1">
                  <c:v>51.71</c:v>
                </c:pt>
                <c:pt idx="2">
                  <c:v>52.71</c:v>
                </c:pt>
                <c:pt idx="3">
                  <c:v>54.4</c:v>
                </c:pt>
                <c:pt idx="4">
                  <c:v>48.42</c:v>
                </c:pt>
              </c:numCache>
            </c:numRef>
          </c:val>
          <c:extLst>
            <c:ext xmlns:c16="http://schemas.microsoft.com/office/drawing/2014/chart" uri="{C3380CC4-5D6E-409C-BE32-E72D297353CC}">
              <c16:uniqueId val="{00000000-D3F2-4175-8C97-0F97866F48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D3F2-4175-8C97-0F97866F48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23.37</c:v>
                </c:pt>
                <c:pt idx="1">
                  <c:v>23.23</c:v>
                </c:pt>
                <c:pt idx="2">
                  <c:v>24.17</c:v>
                </c:pt>
                <c:pt idx="3">
                  <c:v>24.77</c:v>
                </c:pt>
                <c:pt idx="4">
                  <c:v>29.04</c:v>
                </c:pt>
              </c:numCache>
            </c:numRef>
          </c:val>
          <c:extLst>
            <c:ext xmlns:c16="http://schemas.microsoft.com/office/drawing/2014/chart" uri="{C3380CC4-5D6E-409C-BE32-E72D297353CC}">
              <c16:uniqueId val="{00000000-2CAC-46E5-B7AD-4FDC040251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2CAC-46E5-B7AD-4FDC040251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15-44D0-86EC-E77F2D2861B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AE15-44D0-86EC-E77F2D2861B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185.25</c:v>
                </c:pt>
                <c:pt idx="1">
                  <c:v>181.19</c:v>
                </c:pt>
                <c:pt idx="2">
                  <c:v>173.82</c:v>
                </c:pt>
                <c:pt idx="3">
                  <c:v>168.42</c:v>
                </c:pt>
                <c:pt idx="4">
                  <c:v>237.33</c:v>
                </c:pt>
              </c:numCache>
            </c:numRef>
          </c:val>
          <c:extLst>
            <c:ext xmlns:c16="http://schemas.microsoft.com/office/drawing/2014/chart" uri="{C3380CC4-5D6E-409C-BE32-E72D297353CC}">
              <c16:uniqueId val="{00000000-B619-474D-A1A3-79473ADB6C0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B619-474D-A1A3-79473ADB6C0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484.3</c:v>
                </c:pt>
                <c:pt idx="1">
                  <c:v>449.96</c:v>
                </c:pt>
                <c:pt idx="2">
                  <c:v>465.43</c:v>
                </c:pt>
                <c:pt idx="3">
                  <c:v>649.97</c:v>
                </c:pt>
                <c:pt idx="4">
                  <c:v>814.61</c:v>
                </c:pt>
              </c:numCache>
            </c:numRef>
          </c:val>
          <c:extLst>
            <c:ext xmlns:c16="http://schemas.microsoft.com/office/drawing/2014/chart" uri="{C3380CC4-5D6E-409C-BE32-E72D297353CC}">
              <c16:uniqueId val="{00000000-5B31-47F1-855B-F3CA613B1D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5B31-47F1-855B-F3CA613B1D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69.02</c:v>
                </c:pt>
                <c:pt idx="1">
                  <c:v>69.61</c:v>
                </c:pt>
                <c:pt idx="2">
                  <c:v>69.069999999999993</c:v>
                </c:pt>
                <c:pt idx="3">
                  <c:v>68.06</c:v>
                </c:pt>
                <c:pt idx="4">
                  <c:v>61.33</c:v>
                </c:pt>
              </c:numCache>
            </c:numRef>
          </c:val>
          <c:extLst>
            <c:ext xmlns:c16="http://schemas.microsoft.com/office/drawing/2014/chart" uri="{C3380CC4-5D6E-409C-BE32-E72D297353CC}">
              <c16:uniqueId val="{00000000-2FE4-4E7A-8AAD-32F5EB2329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2FE4-4E7A-8AAD-32F5EB2329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402.82</c:v>
                </c:pt>
                <c:pt idx="1">
                  <c:v>403.54</c:v>
                </c:pt>
                <c:pt idx="2">
                  <c:v>407.67</c:v>
                </c:pt>
                <c:pt idx="3">
                  <c:v>409.29</c:v>
                </c:pt>
                <c:pt idx="4">
                  <c:v>426.14</c:v>
                </c:pt>
              </c:numCache>
            </c:numRef>
          </c:val>
          <c:extLst>
            <c:ext xmlns:c16="http://schemas.microsoft.com/office/drawing/2014/chart" uri="{C3380CC4-5D6E-409C-BE32-E72D297353CC}">
              <c16:uniqueId val="{00000000-6181-4930-97CB-363CB7CCF3E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6181-4930-97CB-363CB7CCF3E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大多喜町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8544</v>
      </c>
      <c r="AM8" s="66"/>
      <c r="AN8" s="66"/>
      <c r="AO8" s="66"/>
      <c r="AP8" s="66"/>
      <c r="AQ8" s="66"/>
      <c r="AR8" s="66"/>
      <c r="AS8" s="66"/>
      <c r="AT8" s="37">
        <f>データ!$S$6</f>
        <v>129.87</v>
      </c>
      <c r="AU8" s="38"/>
      <c r="AV8" s="38"/>
      <c r="AW8" s="38"/>
      <c r="AX8" s="38"/>
      <c r="AY8" s="38"/>
      <c r="AZ8" s="38"/>
      <c r="BA8" s="38"/>
      <c r="BB8" s="55">
        <f>データ!$T$6</f>
        <v>65.790000000000006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47.44</v>
      </c>
      <c r="J10" s="38"/>
      <c r="K10" s="38"/>
      <c r="L10" s="38"/>
      <c r="M10" s="38"/>
      <c r="N10" s="38"/>
      <c r="O10" s="65"/>
      <c r="P10" s="55">
        <f>データ!$P$6</f>
        <v>91.05</v>
      </c>
      <c r="Q10" s="55"/>
      <c r="R10" s="55"/>
      <c r="S10" s="55"/>
      <c r="T10" s="55"/>
      <c r="U10" s="55"/>
      <c r="V10" s="55"/>
      <c r="W10" s="66">
        <f>データ!$Q$6</f>
        <v>4994</v>
      </c>
      <c r="X10" s="66"/>
      <c r="Y10" s="66"/>
      <c r="Z10" s="66"/>
      <c r="AA10" s="66"/>
      <c r="AB10" s="66"/>
      <c r="AC10" s="66"/>
      <c r="AD10" s="2"/>
      <c r="AE10" s="2"/>
      <c r="AF10" s="2"/>
      <c r="AG10" s="2"/>
      <c r="AH10" s="2"/>
      <c r="AI10" s="2"/>
      <c r="AJ10" s="2"/>
      <c r="AK10" s="2"/>
      <c r="AL10" s="66">
        <f>データ!$U$6</f>
        <v>7690</v>
      </c>
      <c r="AM10" s="66"/>
      <c r="AN10" s="66"/>
      <c r="AO10" s="66"/>
      <c r="AP10" s="66"/>
      <c r="AQ10" s="66"/>
      <c r="AR10" s="66"/>
      <c r="AS10" s="66"/>
      <c r="AT10" s="37">
        <f>データ!$V$6</f>
        <v>128.9</v>
      </c>
      <c r="AU10" s="38"/>
      <c r="AV10" s="38"/>
      <c r="AW10" s="38"/>
      <c r="AX10" s="38"/>
      <c r="AY10" s="38"/>
      <c r="AZ10" s="38"/>
      <c r="BA10" s="38"/>
      <c r="BB10" s="55">
        <f>データ!$W$6</f>
        <v>59.66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qg4bkj/S9lVAV6t+xcrbQ82rbO/8pcQ11kaVpWirXtrwvwMJGBP10v10R7BWiADgpZd6tGjZzWHbo+fqk3urg==" saltValue="3b8Wd8sF2pDoyYUAsHUQ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124419</v>
      </c>
      <c r="D6" s="20">
        <f t="shared" si="3"/>
        <v>46</v>
      </c>
      <c r="E6" s="20">
        <f t="shared" si="3"/>
        <v>1</v>
      </c>
      <c r="F6" s="20">
        <f t="shared" si="3"/>
        <v>0</v>
      </c>
      <c r="G6" s="20">
        <f t="shared" si="3"/>
        <v>1</v>
      </c>
      <c r="H6" s="20" t="str">
        <f t="shared" si="3"/>
        <v>千葉県　大多喜町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47.44</v>
      </c>
      <c r="P6" s="21">
        <f t="shared" si="3"/>
        <v>91.05</v>
      </c>
      <c r="Q6" s="21">
        <f t="shared" si="3"/>
        <v>4994</v>
      </c>
      <c r="R6" s="21">
        <f t="shared" si="3"/>
        <v>8544</v>
      </c>
      <c r="S6" s="21">
        <f t="shared" si="3"/>
        <v>129.87</v>
      </c>
      <c r="T6" s="21">
        <f t="shared" si="3"/>
        <v>65.790000000000006</v>
      </c>
      <c r="U6" s="21">
        <f t="shared" si="3"/>
        <v>7690</v>
      </c>
      <c r="V6" s="21">
        <f t="shared" si="3"/>
        <v>128.9</v>
      </c>
      <c r="W6" s="21">
        <f t="shared" si="3"/>
        <v>59.66</v>
      </c>
      <c r="X6" s="22">
        <f>IF(X7="",NA(),X7)</f>
        <v>101.96</v>
      </c>
      <c r="Y6" s="22">
        <f t="shared" ref="Y6:AG6" si="4">IF(Y7="",NA(),Y7)</f>
        <v>101.99</v>
      </c>
      <c r="Z6" s="22">
        <f t="shared" si="4"/>
        <v>101.91</v>
      </c>
      <c r="AA6" s="22">
        <f t="shared" si="4"/>
        <v>101.23</v>
      </c>
      <c r="AB6" s="22">
        <f t="shared" si="4"/>
        <v>99.2</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185.25</v>
      </c>
      <c r="AU6" s="22">
        <f t="shared" ref="AU6:BC6" si="6">IF(AU7="",NA(),AU7)</f>
        <v>181.19</v>
      </c>
      <c r="AV6" s="22">
        <f t="shared" si="6"/>
        <v>173.82</v>
      </c>
      <c r="AW6" s="22">
        <f t="shared" si="6"/>
        <v>168.42</v>
      </c>
      <c r="AX6" s="22">
        <f t="shared" si="6"/>
        <v>237.33</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484.3</v>
      </c>
      <c r="BF6" s="22">
        <f t="shared" ref="BF6:BN6" si="7">IF(BF7="",NA(),BF7)</f>
        <v>449.96</v>
      </c>
      <c r="BG6" s="22">
        <f t="shared" si="7"/>
        <v>465.43</v>
      </c>
      <c r="BH6" s="22">
        <f t="shared" si="7"/>
        <v>649.97</v>
      </c>
      <c r="BI6" s="22">
        <f t="shared" si="7"/>
        <v>814.61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69.02</v>
      </c>
      <c r="BQ6" s="22">
        <f t="shared" ref="BQ6:BY6" si="8">IF(BQ7="",NA(),BQ7)</f>
        <v>69.61</v>
      </c>
      <c r="BR6" s="22">
        <f t="shared" si="8"/>
        <v>69.069999999999993</v>
      </c>
      <c r="BS6" s="22">
        <f t="shared" si="8"/>
        <v>68.06</v>
      </c>
      <c r="BT6" s="22">
        <f t="shared" si="8"/>
        <v>61.33</v>
      </c>
      <c r="BU6" s="22">
        <f t="shared" si="8"/>
        <v>87.51</v>
      </c>
      <c r="BV6" s="22">
        <f t="shared" si="8"/>
        <v>84.77</v>
      </c>
      <c r="BW6" s="22">
        <f t="shared" si="8"/>
        <v>87.11</v>
      </c>
      <c r="BX6" s="22">
        <f t="shared" si="8"/>
        <v>82.78</v>
      </c>
      <c r="BY6" s="22">
        <f t="shared" si="8"/>
        <v>84.82</v>
      </c>
      <c r="BZ6" s="21" t="str">
        <f>IF(BZ7="","",IF(BZ7="-","【-】","【"&amp;SUBSTITUTE(TEXT(BZ7,"#,##0.00"),"-","△")&amp;"】"))</f>
        <v>【102.35】</v>
      </c>
      <c r="CA6" s="22">
        <f>IF(CA7="",NA(),CA7)</f>
        <v>402.82</v>
      </c>
      <c r="CB6" s="22">
        <f t="shared" ref="CB6:CJ6" si="9">IF(CB7="",NA(),CB7)</f>
        <v>403.54</v>
      </c>
      <c r="CC6" s="22">
        <f t="shared" si="9"/>
        <v>407.67</v>
      </c>
      <c r="CD6" s="22">
        <f t="shared" si="9"/>
        <v>409.29</v>
      </c>
      <c r="CE6" s="22">
        <f t="shared" si="9"/>
        <v>426.14</v>
      </c>
      <c r="CF6" s="22">
        <f t="shared" si="9"/>
        <v>218.42</v>
      </c>
      <c r="CG6" s="22">
        <f t="shared" si="9"/>
        <v>227.27</v>
      </c>
      <c r="CH6" s="22">
        <f t="shared" si="9"/>
        <v>223.98</v>
      </c>
      <c r="CI6" s="22">
        <f t="shared" si="9"/>
        <v>225.09</v>
      </c>
      <c r="CJ6" s="22">
        <f t="shared" si="9"/>
        <v>224.82</v>
      </c>
      <c r="CK6" s="21" t="str">
        <f>IF(CK7="","",IF(CK7="-","【-】","【"&amp;SUBSTITUTE(TEXT(CK7,"#,##0.00"),"-","△")&amp;"】"))</f>
        <v>【167.74】</v>
      </c>
      <c r="CL6" s="22">
        <f>IF(CL7="",NA(),CL7)</f>
        <v>70.849999999999994</v>
      </c>
      <c r="CM6" s="22">
        <f t="shared" ref="CM6:CU6" si="10">IF(CM7="",NA(),CM7)</f>
        <v>72.52</v>
      </c>
      <c r="CN6" s="22">
        <f t="shared" si="10"/>
        <v>68.87</v>
      </c>
      <c r="CO6" s="22">
        <f t="shared" si="10"/>
        <v>68.680000000000007</v>
      </c>
      <c r="CP6" s="22">
        <f t="shared" si="10"/>
        <v>68.849999999999994</v>
      </c>
      <c r="CQ6" s="22">
        <f t="shared" si="10"/>
        <v>50.24</v>
      </c>
      <c r="CR6" s="22">
        <f t="shared" si="10"/>
        <v>50.29</v>
      </c>
      <c r="CS6" s="22">
        <f t="shared" si="10"/>
        <v>49.64</v>
      </c>
      <c r="CT6" s="22">
        <f t="shared" si="10"/>
        <v>49.38</v>
      </c>
      <c r="CU6" s="22">
        <f t="shared" si="10"/>
        <v>50.09</v>
      </c>
      <c r="CV6" s="21" t="str">
        <f>IF(CV7="","",IF(CV7="-","【-】","【"&amp;SUBSTITUTE(TEXT(CV7,"#,##0.00"),"-","△")&amp;"】"))</f>
        <v>【60.29】</v>
      </c>
      <c r="CW6" s="22">
        <f>IF(CW7="",NA(),CW7)</f>
        <v>87.13</v>
      </c>
      <c r="CX6" s="22">
        <f t="shared" ref="CX6:DF6" si="11">IF(CX7="",NA(),CX7)</f>
        <v>86.25</v>
      </c>
      <c r="CY6" s="22">
        <f t="shared" si="11"/>
        <v>87.72</v>
      </c>
      <c r="CZ6" s="22">
        <f t="shared" si="11"/>
        <v>87.84</v>
      </c>
      <c r="DA6" s="22">
        <f t="shared" si="11"/>
        <v>85.58</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50.74</v>
      </c>
      <c r="DI6" s="22">
        <f t="shared" ref="DI6:DQ6" si="12">IF(DI7="",NA(),DI7)</f>
        <v>51.71</v>
      </c>
      <c r="DJ6" s="22">
        <f t="shared" si="12"/>
        <v>52.71</v>
      </c>
      <c r="DK6" s="22">
        <f t="shared" si="12"/>
        <v>54.4</v>
      </c>
      <c r="DL6" s="22">
        <f t="shared" si="12"/>
        <v>48.42</v>
      </c>
      <c r="DM6" s="22">
        <f t="shared" si="12"/>
        <v>45.14</v>
      </c>
      <c r="DN6" s="22">
        <f t="shared" si="12"/>
        <v>45.85</v>
      </c>
      <c r="DO6" s="22">
        <f t="shared" si="12"/>
        <v>47.31</v>
      </c>
      <c r="DP6" s="22">
        <f t="shared" si="12"/>
        <v>47.5</v>
      </c>
      <c r="DQ6" s="22">
        <f t="shared" si="12"/>
        <v>48.41</v>
      </c>
      <c r="DR6" s="21" t="str">
        <f>IF(DR7="","",IF(DR7="-","【-】","【"&amp;SUBSTITUTE(TEXT(DR7,"#,##0.00"),"-","△")&amp;"】"))</f>
        <v>【50.88】</v>
      </c>
      <c r="DS6" s="22">
        <f>IF(DS7="",NA(),DS7)</f>
        <v>23.37</v>
      </c>
      <c r="DT6" s="22">
        <f t="shared" ref="DT6:EB6" si="13">IF(DT7="",NA(),DT7)</f>
        <v>23.23</v>
      </c>
      <c r="DU6" s="22">
        <f t="shared" si="13"/>
        <v>24.17</v>
      </c>
      <c r="DV6" s="22">
        <f t="shared" si="13"/>
        <v>24.77</v>
      </c>
      <c r="DW6" s="22">
        <f t="shared" si="13"/>
        <v>29.04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0.28999999999999998</v>
      </c>
      <c r="EE6" s="22">
        <f t="shared" ref="EE6:EM6" si="14">IF(EE7="",NA(),EE7)</f>
        <v>0.47</v>
      </c>
      <c r="EF6" s="22">
        <f t="shared" si="14"/>
        <v>0.32</v>
      </c>
      <c r="EG6" s="22">
        <f t="shared" si="14"/>
        <v>0.15</v>
      </c>
      <c r="EH6" s="22">
        <f t="shared" si="14"/>
        <v>0.55000000000000004</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2">
      <c r="A7" s="15"/>
      <c r="B7" s="24">
        <v>2021</v>
      </c>
      <c r="C7" s="24">
        <v>124419</v>
      </c>
      <c r="D7" s="24">
        <v>46</v>
      </c>
      <c r="E7" s="24">
        <v>1</v>
      </c>
      <c r="F7" s="24">
        <v>0</v>
      </c>
      <c r="G7" s="24">
        <v>1</v>
      </c>
      <c r="H7" s="24" t="s">
        <v>93</v>
      </c>
      <c r="I7" s="24" t="s">
        <v>94</v>
      </c>
      <c r="J7" s="24" t="s">
        <v>95</v>
      </c>
      <c r="K7" s="24" t="s">
        <v>96</v>
      </c>
      <c r="L7" s="24" t="s">
        <v>97</v>
      </c>
      <c r="M7" s="24" t="s">
        <v>98</v>
      </c>
      <c r="N7" s="25" t="s">
        <v>99</v>
      </c>
      <c r="O7" s="25">
        <v>47.44</v>
      </c>
      <c r="P7" s="25">
        <v>91.05</v>
      </c>
      <c r="Q7" s="25">
        <v>4994</v>
      </c>
      <c r="R7" s="25">
        <v>8544</v>
      </c>
      <c r="S7" s="25">
        <v>129.87</v>
      </c>
      <c r="T7" s="25">
        <v>65.790000000000006</v>
      </c>
      <c r="U7" s="25">
        <v>7690</v>
      </c>
      <c r="V7" s="25">
        <v>128.9</v>
      </c>
      <c r="W7" s="25">
        <v>59.66</v>
      </c>
      <c r="X7" s="25">
        <v>101.96</v>
      </c>
      <c r="Y7" s="25">
        <v>101.99</v>
      </c>
      <c r="Z7" s="25">
        <v>101.91</v>
      </c>
      <c r="AA7" s="25">
        <v>101.23</v>
      </c>
      <c r="AB7" s="25">
        <v>99.2</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185.25</v>
      </c>
      <c r="AU7" s="25">
        <v>181.19</v>
      </c>
      <c r="AV7" s="25">
        <v>173.82</v>
      </c>
      <c r="AW7" s="25">
        <v>168.42</v>
      </c>
      <c r="AX7" s="25">
        <v>237.33</v>
      </c>
      <c r="AY7" s="25">
        <v>293.23</v>
      </c>
      <c r="AZ7" s="25">
        <v>300.14</v>
      </c>
      <c r="BA7" s="25">
        <v>301.04000000000002</v>
      </c>
      <c r="BB7" s="25">
        <v>305.08</v>
      </c>
      <c r="BC7" s="25">
        <v>305.33999999999997</v>
      </c>
      <c r="BD7" s="25">
        <v>261.51</v>
      </c>
      <c r="BE7" s="25">
        <v>484.3</v>
      </c>
      <c r="BF7" s="25">
        <v>449.96</v>
      </c>
      <c r="BG7" s="25">
        <v>465.43</v>
      </c>
      <c r="BH7" s="25">
        <v>649.97</v>
      </c>
      <c r="BI7" s="25">
        <v>814.61</v>
      </c>
      <c r="BJ7" s="25">
        <v>542.29999999999995</v>
      </c>
      <c r="BK7" s="25">
        <v>566.65</v>
      </c>
      <c r="BL7" s="25">
        <v>551.62</v>
      </c>
      <c r="BM7" s="25">
        <v>585.59</v>
      </c>
      <c r="BN7" s="25">
        <v>561.34</v>
      </c>
      <c r="BO7" s="25">
        <v>265.16000000000003</v>
      </c>
      <c r="BP7" s="25">
        <v>69.02</v>
      </c>
      <c r="BQ7" s="25">
        <v>69.61</v>
      </c>
      <c r="BR7" s="25">
        <v>69.069999999999993</v>
      </c>
      <c r="BS7" s="25">
        <v>68.06</v>
      </c>
      <c r="BT7" s="25">
        <v>61.33</v>
      </c>
      <c r="BU7" s="25">
        <v>87.51</v>
      </c>
      <c r="BV7" s="25">
        <v>84.77</v>
      </c>
      <c r="BW7" s="25">
        <v>87.11</v>
      </c>
      <c r="BX7" s="25">
        <v>82.78</v>
      </c>
      <c r="BY7" s="25">
        <v>84.82</v>
      </c>
      <c r="BZ7" s="25">
        <v>102.35</v>
      </c>
      <c r="CA7" s="25">
        <v>402.82</v>
      </c>
      <c r="CB7" s="25">
        <v>403.54</v>
      </c>
      <c r="CC7" s="25">
        <v>407.67</v>
      </c>
      <c r="CD7" s="25">
        <v>409.29</v>
      </c>
      <c r="CE7" s="25">
        <v>426.14</v>
      </c>
      <c r="CF7" s="25">
        <v>218.42</v>
      </c>
      <c r="CG7" s="25">
        <v>227.27</v>
      </c>
      <c r="CH7" s="25">
        <v>223.98</v>
      </c>
      <c r="CI7" s="25">
        <v>225.09</v>
      </c>
      <c r="CJ7" s="25">
        <v>224.82</v>
      </c>
      <c r="CK7" s="25">
        <v>167.74</v>
      </c>
      <c r="CL7" s="25">
        <v>70.849999999999994</v>
      </c>
      <c r="CM7" s="25">
        <v>72.52</v>
      </c>
      <c r="CN7" s="25">
        <v>68.87</v>
      </c>
      <c r="CO7" s="25">
        <v>68.680000000000007</v>
      </c>
      <c r="CP7" s="25">
        <v>68.849999999999994</v>
      </c>
      <c r="CQ7" s="25">
        <v>50.24</v>
      </c>
      <c r="CR7" s="25">
        <v>50.29</v>
      </c>
      <c r="CS7" s="25">
        <v>49.64</v>
      </c>
      <c r="CT7" s="25">
        <v>49.38</v>
      </c>
      <c r="CU7" s="25">
        <v>50.09</v>
      </c>
      <c r="CV7" s="25">
        <v>60.29</v>
      </c>
      <c r="CW7" s="25">
        <v>87.13</v>
      </c>
      <c r="CX7" s="25">
        <v>86.25</v>
      </c>
      <c r="CY7" s="25">
        <v>87.72</v>
      </c>
      <c r="CZ7" s="25">
        <v>87.84</v>
      </c>
      <c r="DA7" s="25">
        <v>85.58</v>
      </c>
      <c r="DB7" s="25">
        <v>78.650000000000006</v>
      </c>
      <c r="DC7" s="25">
        <v>77.73</v>
      </c>
      <c r="DD7" s="25">
        <v>78.09</v>
      </c>
      <c r="DE7" s="25">
        <v>78.010000000000005</v>
      </c>
      <c r="DF7" s="25">
        <v>77.599999999999994</v>
      </c>
      <c r="DG7" s="25">
        <v>90.12</v>
      </c>
      <c r="DH7" s="25">
        <v>50.74</v>
      </c>
      <c r="DI7" s="25">
        <v>51.71</v>
      </c>
      <c r="DJ7" s="25">
        <v>52.71</v>
      </c>
      <c r="DK7" s="25">
        <v>54.4</v>
      </c>
      <c r="DL7" s="25">
        <v>48.42</v>
      </c>
      <c r="DM7" s="25">
        <v>45.14</v>
      </c>
      <c r="DN7" s="25">
        <v>45.85</v>
      </c>
      <c r="DO7" s="25">
        <v>47.31</v>
      </c>
      <c r="DP7" s="25">
        <v>47.5</v>
      </c>
      <c r="DQ7" s="25">
        <v>48.41</v>
      </c>
      <c r="DR7" s="25">
        <v>50.88</v>
      </c>
      <c r="DS7" s="25">
        <v>23.37</v>
      </c>
      <c r="DT7" s="25">
        <v>23.23</v>
      </c>
      <c r="DU7" s="25">
        <v>24.17</v>
      </c>
      <c r="DV7" s="25">
        <v>24.77</v>
      </c>
      <c r="DW7" s="25">
        <v>29.04</v>
      </c>
      <c r="DX7" s="25">
        <v>13.58</v>
      </c>
      <c r="DY7" s="25">
        <v>14.13</v>
      </c>
      <c r="DZ7" s="25">
        <v>16.77</v>
      </c>
      <c r="EA7" s="25">
        <v>17.399999999999999</v>
      </c>
      <c r="EB7" s="25">
        <v>18.64</v>
      </c>
      <c r="EC7" s="25">
        <v>22.3</v>
      </c>
      <c r="ED7" s="25">
        <v>0.28999999999999998</v>
      </c>
      <c r="EE7" s="25">
        <v>0.47</v>
      </c>
      <c r="EF7" s="25">
        <v>0.32</v>
      </c>
      <c r="EG7" s="25">
        <v>0.15</v>
      </c>
      <c r="EH7" s="25">
        <v>0.55000000000000004</v>
      </c>
      <c r="EI7" s="25">
        <v>0.44</v>
      </c>
      <c r="EJ7" s="25">
        <v>0.52</v>
      </c>
      <c r="EK7" s="25">
        <v>0.47</v>
      </c>
      <c r="EL7" s="25">
        <v>0.4</v>
      </c>
      <c r="EM7" s="25">
        <v>0.36</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47119</v>
      </c>
      <c r="C10" s="29">
        <f>DATEVALUE($B7+12-C11&amp;"/1/"&amp;C12)</f>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2023-01-11T07:44:40Z</cp:lastPrinted>
  <dcterms:created xsi:type="dcterms:W3CDTF">2022-12-01T00:56:29Z</dcterms:created>
  <dcterms:modified xsi:type="dcterms:W3CDTF">2023-01-31T01:53:17Z</dcterms:modified>
  <cp:category/>
</cp:coreProperties>
</file>