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5 下水道（農業）\"/>
    </mc:Choice>
  </mc:AlternateContent>
  <xr:revisionPtr revIDLastSave="0" documentId="13_ncr:1_{31EEE604-1645-434E-9215-B69F64CAB8B6}" xr6:coauthVersionLast="47" xr6:coauthVersionMax="47" xr10:uidLastSave="{00000000-0000-0000-0000-000000000000}"/>
  <workbookProtection workbookAlgorithmName="SHA-512" workbookHashValue="otqP6ZH7dKdxitH7j02cpznhFUNXFR4Qt9oEYPOBf51K2PM4t59o3zpiMn26oyHfQDMO8aGxeYA4z1vu7rRnVA==" workbookSaltValue="0spveL3RCvdCpLr1EZ4QgQ=="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W10" i="4"/>
  <c r="P10" i="4"/>
  <c r="B10" i="4"/>
  <c r="BB8" i="4"/>
  <c r="AL8" i="4"/>
  <c r="AD8" i="4"/>
  <c r="P8" i="4"/>
  <c r="I8" i="4"/>
  <c r="B8"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<sst xmlns="http://schemas.openxmlformats.org/spreadsheetml/2006/main" count="236" uniqueCount="116">
  <si>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</si>
  <si>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</si>
  <si>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</si>
  <si>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</si>
  <si>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</si>
  <si>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</si>
  <si>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</si>
  <si>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</si>
  <si>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</si>
  <si>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</si>
  <si>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</si>
  <si>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</si>
  <si>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</si>
  <si>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</si>
  <si>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</si>
  <si>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</si>
  <si>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</si>
  <si>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</si>
  <si>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</si>
  <si>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</si>
  <si>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</si>
  <si>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③管渠改善率は、H29からR03まで0.00%である。これは改善を要する管渠がなかったため。
　しかし、H29に実施した機能診断において経過観察の管渠等もあることから、中長期的な事業計画を策定し、健全な経営を図りたい。</t>
    <rPh sb="68" eb="70">
      <t>ケイカ</t>
    </rPh>
    <rPh sb="70" eb="72">
      <t>カンサツ</t>
    </rPh>
    <rPh sb="73" eb="75">
      <t>カンキョ</t>
    </rPh>
    <rPh sb="75" eb="76">
      <t>ナド</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</si>
  <si>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</si>
  <si>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</si>
  <si>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</si>
  <si>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</si>
  <si>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</si>
  <si>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</si>
  <si>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</si>
  <si>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</si>
  <si>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</si>
  <si>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</si>
  <si>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</si>
  <si>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</si>
  <si>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</si>
  <si>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</si>
  <si>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</si>
  <si>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</si>
  <si>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</si>
  <si>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</si>
  <si>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</si>
  <si>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</si>
  <si>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</si>
  <si>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</si>
  <si>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</si>
  <si>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</si>
  <si>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</si>
  <si>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</si>
  <si>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</si>
  <si>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</si>
  <si>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</si>
  <si>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</si>
  <si>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</si>
  <si>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</si>
  <si>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</si>
  <si>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</si>
  <si>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</si>
  <si>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</si>
  <si>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</si>
  <si>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</si>
  <si>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</si>
  <si>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</si>
  <si>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</si>
  <si>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</si>
  <si>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</si>
  <si>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</si>
  <si>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</si>
  <si>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</si>
  <si>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</si>
  <si>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</si>
  <si>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</si>
  <si>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</si>
  <si>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</si>
  <si>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</si>
  <si>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</si>
  <si>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</si>
  <si>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</si>
  <si>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</si>
  <si>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</si>
  <si>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</si>
  <si>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</si>
  <si>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</si>
  <si>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</si>
  <si>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</si>
  <si>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</si>
  <si>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</si>
  <si>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</si>
  <si>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</si>
  <si>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</si>
  <si>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</si>
  <si>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</si>
  <si>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</si>
  <si>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</si>
  <si>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</si>
  <si>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</si>
  <si>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</si>
  <si>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</si>
  <si>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横芝光町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</si>
  <si>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</si>
  <si>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</si>
  <si>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</si>
  <si>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</si>
  <si>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</si>
  <si>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</si>
  <si>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</si>
  <si>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</si>
  <si>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</si>
  <si>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</si>
  <si>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</si>
  <si>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</si>
  <si>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</si>
  <si>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</si>
  <si>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</si>
  <si>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</si>
  <si>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直接の維持管理費については、概ね使用料で賄うことができるが、人件費、公債費を含めると財源不足となるため、一般会計からの負担を必要としている。
また、令和3年度から令和5年度まで公営企業会計移行移行業務に係る委託費とそれに伴い地方債を借り入れる為、令和3年度分については令和4年度より償還払いが発生する。
　今後、施設・設備等の老朽化が進んでいくことから、H29に実施した機能診断・最適整備構想に基づき、中長期的な事業計画を策定し、健全な経営を図る。</t>
    <rPh sb="74" eb="76">
      <t>レイワ</t>
    </rPh>
    <rPh sb="77" eb="79">
      <t>ネンド</t>
    </rPh>
    <rPh sb="81" eb="83">
      <t>レイワ</t>
    </rPh>
    <rPh sb="84" eb="86">
      <t>ネンド</t>
    </rPh>
    <rPh sb="88" eb="96">
      <t>コウエイキギョウカイケイイコウ</t>
    </rPh>
    <rPh sb="96" eb="98">
      <t>イコウ</t>
    </rPh>
    <rPh sb="98" eb="100">
      <t>ギョウム</t>
    </rPh>
    <rPh sb="101" eb="102">
      <t>カカ</t>
    </rPh>
    <rPh sb="103" eb="105">
      <t>イタク</t>
    </rPh>
    <rPh sb="105" eb="106">
      <t>ヒ</t>
    </rPh>
    <rPh sb="110" eb="111">
      <t>トモナ</t>
    </rPh>
    <rPh sb="112" eb="114">
      <t>チホウ</t>
    </rPh>
    <rPh sb="114" eb="115">
      <t>サイ</t>
    </rPh>
    <rPh sb="121" eb="122">
      <t>タメ</t>
    </rPh>
    <rPh sb="123" eb="125">
      <t>レイワ</t>
    </rPh>
    <rPh sb="126" eb="128">
      <t>ネンド</t>
    </rPh>
    <rPh sb="128" eb="129">
      <t>ブン</t>
    </rPh>
    <phoneticPr fontId="1"/>
  </si>
  <si>
    <t>①収益的収支比率は、令和3年度は100.92％で100％を上回ったが、前年度と比較すると減少している。この要因は公営企業会計移行業務に係る委託料が令和3年度より新たに発生したためである。なお、委託料の一部については地方債を借り入れている。
④企業債残高対事業規模比率は、H29からR03まで0.00%となっているが、これは、一般会計からの繰入金で賄っているためである。
⑤経費回収率は、前年度と比較し公営企業会計移行業務に係る委託費の増加により、回収率が減少する結果となった。
⑥汚水処理原価は、前年度と比較し公営企業会計移行業務に係る委託費が増加した結果、原価が増額した。
⑦施設利用率は、類似団体に比べ高い稼働率であり、適正に稼働している。
⑧水洗化率は類似団対と比べ上回ったが、地区全体の人口が減少していることが主な原因であるため、更なる接続増加に取り組む必要がある。</t>
    <rPh sb="186" eb="188">
      <t>ケイヒ</t>
    </rPh>
    <rPh sb="188" eb="190">
      <t>カイシュウ</t>
    </rPh>
    <rPh sb="190" eb="191">
      <t>リツ</t>
    </rPh>
    <rPh sb="193" eb="195">
      <t>ゼンネン</t>
    </rPh>
    <rPh sb="195" eb="196">
      <t>ド</t>
    </rPh>
    <rPh sb="197" eb="199">
      <t>ヒカク</t>
    </rPh>
    <rPh sb="223" eb="225">
      <t>カイシュウ</t>
    </rPh>
    <rPh sb="225" eb="226">
      <t>リツ</t>
    </rPh>
    <rPh sb="227" eb="229">
      <t>ゲンショウ</t>
    </rPh>
    <rPh sb="231" eb="233">
      <t>ケッカ</t>
    </rPh>
    <rPh sb="250" eb="251">
      <t>ド</t>
    </rPh>
    <rPh sb="272" eb="274">
      <t>ゾウカ</t>
    </rPh>
    <rPh sb="276" eb="278">
      <t>ケッカ</t>
    </rPh>
    <rPh sb="279" eb="281">
      <t>ゲンカ</t>
    </rPh>
    <rPh sb="282" eb="284">
      <t>ゾウガク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</si>
</sst>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1E-476B-97BD-97D9E58C4F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11E-476B-97BD-97D9E58C4F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78.599999999999994</c:v>
                </c:pt>
                <c:pt idx="1">
                  <c:v>75.98</c:v>
                </c:pt>
                <c:pt idx="2">
                  <c:v>75.11</c:v>
                </c:pt>
                <c:pt idx="3">
                  <c:v>76.86</c:v>
                </c:pt>
                <c:pt idx="4">
                  <c:v>76.42</c:v>
                </c:pt>
              </c:numCache>
            </c:numRef>
          </c:val>
          <c:extLst>
            <c:ext xmlns:c16="http://schemas.microsoft.com/office/drawing/2014/chart" uri="{C3380CC4-5D6E-409C-BE32-E72D297353CC}">
              <c16:uniqueId val="{00000000-EA78-43AC-8941-7608322556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A78-43AC-8941-7608322556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82.87</c:v>
                </c:pt>
                <c:pt idx="1">
                  <c:v>79.7</c:v>
                </c:pt>
                <c:pt idx="2">
                  <c:v>84.42</c:v>
                </c:pt>
                <c:pt idx="3">
                  <c:v>85.1</c:v>
                </c:pt>
                <c:pt idx="4">
                  <c:v>85.02</c:v>
                </c:pt>
              </c:numCache>
            </c:numRef>
          </c:val>
          <c:extLst>
            <c:ext xmlns:c16="http://schemas.microsoft.com/office/drawing/2014/chart" uri="{C3380CC4-5D6E-409C-BE32-E72D297353CC}">
              <c16:uniqueId val="{00000000-A708-4879-A04D-42BCB808D5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708-4879-A04D-42BCB808D5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96.16</c:v>
                </c:pt>
                <c:pt idx="1">
                  <c:v>100.44</c:v>
                </c:pt>
                <c:pt idx="2">
                  <c:v>98.22</c:v>
                </c:pt>
                <c:pt idx="3">
                  <c:v>101.8</c:v>
                </c:pt>
                <c:pt idx="4">
                  <c:v>100.92</c:v>
                </c:pt>
              </c:numCache>
            </c:numRef>
          </c:val>
          <c:extLst>
            <c:ext xmlns:c16="http://schemas.microsoft.com/office/drawing/2014/chart" uri="{C3380CC4-5D6E-409C-BE32-E72D297353CC}">
              <c16:uniqueId val="{00000000-C6F3-4B52-B7AF-2E9E7EB168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3-4B52-B7AF-2E9E7EB168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E7-4122-A72A-76DF2F3CD3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E7-4122-A72A-76DF2F3CD3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0-4F2F-AFF4-4F460EA23D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0-4F2F-AFF4-4F460EA23D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1-43E6-8DF9-3FB7F4EFF5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1-43E6-8DF9-3FB7F4EFF5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7-4A8A-9B1E-842163EF13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7-4A8A-9B1E-842163EF13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37-4895-840D-D62F7BD2A4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937-4895-840D-D62F7BD2A4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32.82</c:v>
                </c:pt>
                <c:pt idx="1">
                  <c:v>58.49</c:v>
                </c:pt>
                <c:pt idx="2">
                  <c:v>39.76</c:v>
                </c:pt>
                <c:pt idx="3">
                  <c:v>49.65</c:v>
                </c:pt>
                <c:pt idx="4">
                  <c:v>35.01</c:v>
                </c:pt>
              </c:numCache>
            </c:numRef>
          </c:val>
          <c:extLst>
            <c:ext xmlns:c16="http://schemas.microsoft.com/office/drawing/2014/chart" uri="{C3380CC4-5D6E-409C-BE32-E72D297353CC}">
              <c16:uniqueId val="{00000000-6EF9-4A16-9F3E-E673871CEB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EF9-4A16-9F3E-E673871CEB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419.4</c:v>
                </c:pt>
                <c:pt idx="1">
                  <c:v>243.24</c:v>
                </c:pt>
                <c:pt idx="2">
                  <c:v>358.81</c:v>
                </c:pt>
                <c:pt idx="3">
                  <c:v>267.27</c:v>
                </c:pt>
                <c:pt idx="4">
                  <c:v>374.06</c:v>
                </c:pt>
              </c:numCache>
            </c:numRef>
          </c:val>
          <c:extLst>
            <c:ext xmlns:c16="http://schemas.microsoft.com/office/drawing/2014/chart" uri="{C3380CC4-5D6E-409C-BE32-E72D297353CC}">
              <c16:uniqueId val="{00000000-41E2-4F95-ADE5-0317992CB2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1E2-4F95-ADE5-0317992CB2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千葉県　横芝光町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23041</v>
      </c>
      <c r="AM8" s="36"/>
      <c r="AN8" s="36"/>
      <c r="AO8" s="36"/>
      <c r="AP8" s="36"/>
      <c r="AQ8" s="36"/>
      <c r="AR8" s="36"/>
      <c r="AS8" s="36"/>
      <c r="AT8" s="37">
        <f>データ!T6</f>
        <v>67.010000000000005</v>
      </c>
      <c r="AU8" s="37"/>
      <c r="AV8" s="37"/>
      <c r="AW8" s="37"/>
      <c r="AX8" s="37"/>
      <c r="AY8" s="37"/>
      <c r="AZ8" s="37"/>
      <c r="BA8" s="37"/>
      <c r="BB8" s="37">
        <f>データ!U6</f>
        <v>343.84</v>
      </c>
      <c r="BC8" s="37"/>
      <c r="BD8" s="37"/>
      <c r="BE8" s="37"/>
      <c r="BF8" s="37"/>
      <c r="BG8" s="37"/>
      <c r="BH8" s="37"/>
      <c r="BI8" s="37"/>
      <c r="BJ8" s="3"/>
      <c r="BK8" s="3"/>
      <c r="BL8" s="38" t="s">
        <v>13</v>
      </c>
      <c r="BM8" s="39"/>
      <c r="BN8" s="40" t="s">
        <v>22</v>
      </c>
      <c r="BO8" s="40"/>
      <c r="BP8" s="40"/>
      <c r="BQ8" s="40"/>
      <c r="BR8" s="40"/>
      <c r="BS8" s="40"/>
      <c r="BT8" s="40"/>
      <c r="BU8" s="40"/>
      <c r="BV8" s="40"/>
      <c r="BW8" s="40"/>
      <c r="BX8" s="40"/>
      <c r="BY8" s="41"/>
    </row>
    <row r="9" spans="1:78" ht="18.75" customHeight="1" x14ac:dyDescent="0.2">
      <c r="A9" s="2"/>
      <c r="B9" s="30" t="s">
        <v>24</v>
      </c>
      <c r="C9" s="30"/>
      <c r="D9" s="30"/>
      <c r="E9" s="30"/>
      <c r="F9" s="30"/>
      <c r="G9" s="30"/>
      <c r="H9" s="30"/>
      <c r="I9" s="30" t="s">
        <v>25</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32</v>
      </c>
      <c r="AM9" s="30"/>
      <c r="AN9" s="30"/>
      <c r="AO9" s="30"/>
      <c r="AP9" s="30"/>
      <c r="AQ9" s="30"/>
      <c r="AR9" s="30"/>
      <c r="AS9" s="30"/>
      <c r="AT9" s="30" t="s">
        <v>33</v>
      </c>
      <c r="AU9" s="30"/>
      <c r="AV9" s="30"/>
      <c r="AW9" s="30"/>
      <c r="AX9" s="30"/>
      <c r="AY9" s="30"/>
      <c r="AZ9" s="30"/>
      <c r="BA9" s="30"/>
      <c r="BB9" s="30" t="s">
        <v>36</v>
      </c>
      <c r="BC9" s="30"/>
      <c r="BD9" s="30"/>
      <c r="BE9" s="30"/>
      <c r="BF9" s="30"/>
      <c r="BG9" s="30"/>
      <c r="BH9" s="30"/>
      <c r="BI9" s="30"/>
      <c r="BJ9" s="3"/>
      <c r="BK9" s="3"/>
      <c r="BL9" s="42" t="s">
        <v>37</v>
      </c>
      <c r="BM9" s="43"/>
      <c r="BN9" s="44" t="s">
        <v>39</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2.77</v>
      </c>
      <c r="Q10" s="37"/>
      <c r="R10" s="37"/>
      <c r="S10" s="37"/>
      <c r="T10" s="37"/>
      <c r="U10" s="37"/>
      <c r="V10" s="37"/>
      <c r="W10" s="37">
        <f>データ!Q6</f>
        <v>100</v>
      </c>
      <c r="X10" s="37"/>
      <c r="Y10" s="37"/>
      <c r="Z10" s="37"/>
      <c r="AA10" s="37"/>
      <c r="AB10" s="37"/>
      <c r="AC10" s="37"/>
      <c r="AD10" s="36">
        <f>データ!R6</f>
        <v>3850</v>
      </c>
      <c r="AE10" s="36"/>
      <c r="AF10" s="36"/>
      <c r="AG10" s="36"/>
      <c r="AH10" s="36"/>
      <c r="AI10" s="36"/>
      <c r="AJ10" s="36"/>
      <c r="AK10" s="2"/>
      <c r="AL10" s="36">
        <f>データ!V6</f>
        <v>634</v>
      </c>
      <c r="AM10" s="36"/>
      <c r="AN10" s="36"/>
      <c r="AO10" s="36"/>
      <c r="AP10" s="36"/>
      <c r="AQ10" s="36"/>
      <c r="AR10" s="36"/>
      <c r="AS10" s="36"/>
      <c r="AT10" s="37">
        <f>データ!W6</f>
        <v>0.39</v>
      </c>
      <c r="AU10" s="37"/>
      <c r="AV10" s="37"/>
      <c r="AW10" s="37"/>
      <c r="AX10" s="37"/>
      <c r="AY10" s="37"/>
      <c r="AZ10" s="37"/>
      <c r="BA10" s="37"/>
      <c r="BB10" s="37">
        <f>データ!X6</f>
        <v>1625.64</v>
      </c>
      <c r="BC10" s="37"/>
      <c r="BD10" s="37"/>
      <c r="BE10" s="37"/>
      <c r="BF10" s="37"/>
      <c r="BG10" s="37"/>
      <c r="BH10" s="37"/>
      <c r="BI10" s="37"/>
      <c r="BJ10" s="2"/>
      <c r="BK10" s="2"/>
      <c r="BL10" s="46" t="s">
        <v>40</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42</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45</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21</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46</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2">
      <c r="B86" s="6"/>
      <c r="C86" s="6"/>
      <c r="D86" s="6"/>
      <c r="E86" s="6" t="str">
        <f>データ!AI6</f>
        <v/>
      </c>
      <c r="F86" s="6" t="s">
        <v>41</v>
      </c>
      <c r="G86" s="6" t="s">
        <v>41</v>
      </c>
      <c r="H86" s="6" t="str">
        <f>データ!BP6</f>
        <v>【786.37】</v>
      </c>
      <c r="I86" s="6" t="str">
        <f>データ!CA6</f>
        <v>【60.65】</v>
      </c>
      <c r="J86" s="6" t="str">
        <f>データ!CL6</f>
        <v>【256.97】</v>
      </c>
      <c r="K86" s="6" t="str">
        <f>データ!CW6</f>
        <v>【61.14】</v>
      </c>
      <c r="L86" s="6" t="str">
        <f>データ!DH6</f>
        <v>【86.91】</v>
      </c>
      <c r="M86" s="6" t="s">
        <v>41</v>
      </c>
      <c r="N86" s="6" t="s">
        <v>41</v>
      </c>
      <c r="O86" s="6" t="str">
        <f>データ!EO6</f>
        <v>【0.03】</v>
      </c>
    </row>
  </sheetData>
  <sheetProtection algorithmName="SHA-512" hashValue="4Nx060itmESHvzkNPp4KhJx8yqe5H/bu3F7wLUN/fCKs6+A/Hnv8cymSm45uF/fsf1tUZMNbR9Vhp0He2Da4LQ==" saltValue="lIZ4BXaJ+ybBWhUkYP14E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20</v>
      </c>
      <c r="B3" s="16" t="s">
        <v>34</v>
      </c>
      <c r="C3" s="16" t="s">
        <v>61</v>
      </c>
      <c r="D3" s="16" t="s">
        <v>62</v>
      </c>
      <c r="E3" s="16" t="s">
        <v>4</v>
      </c>
      <c r="F3" s="16" t="s">
        <v>3</v>
      </c>
      <c r="G3" s="16" t="s">
        <v>28</v>
      </c>
      <c r="H3" s="74" t="s">
        <v>58</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63</v>
      </c>
      <c r="B4" s="17"/>
      <c r="C4" s="17"/>
      <c r="D4" s="17"/>
      <c r="E4" s="17"/>
      <c r="F4" s="17"/>
      <c r="G4" s="17"/>
      <c r="H4" s="77"/>
      <c r="I4" s="78"/>
      <c r="J4" s="78"/>
      <c r="K4" s="78"/>
      <c r="L4" s="78"/>
      <c r="M4" s="78"/>
      <c r="N4" s="78"/>
      <c r="O4" s="78"/>
      <c r="P4" s="78"/>
      <c r="Q4" s="78"/>
      <c r="R4" s="78"/>
      <c r="S4" s="78"/>
      <c r="T4" s="78"/>
      <c r="U4" s="78"/>
      <c r="V4" s="78"/>
      <c r="W4" s="78"/>
      <c r="X4" s="79"/>
      <c r="Y4" s="73" t="s">
        <v>27</v>
      </c>
      <c r="Z4" s="73"/>
      <c r="AA4" s="73"/>
      <c r="AB4" s="73"/>
      <c r="AC4" s="73"/>
      <c r="AD4" s="73"/>
      <c r="AE4" s="73"/>
      <c r="AF4" s="73"/>
      <c r="AG4" s="73"/>
      <c r="AH4" s="73"/>
      <c r="AI4" s="73"/>
      <c r="AJ4" s="73" t="s">
        <v>48</v>
      </c>
      <c r="AK4" s="73"/>
      <c r="AL4" s="73"/>
      <c r="AM4" s="73"/>
      <c r="AN4" s="73"/>
      <c r="AO4" s="73"/>
      <c r="AP4" s="73"/>
      <c r="AQ4" s="73"/>
      <c r="AR4" s="73"/>
      <c r="AS4" s="73"/>
      <c r="AT4" s="73"/>
      <c r="AU4" s="73" t="s">
        <v>30</v>
      </c>
      <c r="AV4" s="73"/>
      <c r="AW4" s="73"/>
      <c r="AX4" s="73"/>
      <c r="AY4" s="73"/>
      <c r="AZ4" s="73"/>
      <c r="BA4" s="73"/>
      <c r="BB4" s="73"/>
      <c r="BC4" s="73"/>
      <c r="BD4" s="73"/>
      <c r="BE4" s="73"/>
      <c r="BF4" s="73" t="s">
        <v>65</v>
      </c>
      <c r="BG4" s="73"/>
      <c r="BH4" s="73"/>
      <c r="BI4" s="73"/>
      <c r="BJ4" s="73"/>
      <c r="BK4" s="73"/>
      <c r="BL4" s="73"/>
      <c r="BM4" s="73"/>
      <c r="BN4" s="73"/>
      <c r="BO4" s="73"/>
      <c r="BP4" s="73"/>
      <c r="BQ4" s="73" t="s">
        <v>15</v>
      </c>
      <c r="BR4" s="73"/>
      <c r="BS4" s="73"/>
      <c r="BT4" s="73"/>
      <c r="BU4" s="73"/>
      <c r="BV4" s="73"/>
      <c r="BW4" s="73"/>
      <c r="BX4" s="73"/>
      <c r="BY4" s="73"/>
      <c r="BZ4" s="73"/>
      <c r="CA4" s="73"/>
      <c r="CB4" s="73" t="s">
        <v>64</v>
      </c>
      <c r="CC4" s="73"/>
      <c r="CD4" s="73"/>
      <c r="CE4" s="73"/>
      <c r="CF4" s="73"/>
      <c r="CG4" s="73"/>
      <c r="CH4" s="73"/>
      <c r="CI4" s="73"/>
      <c r="CJ4" s="73"/>
      <c r="CK4" s="73"/>
      <c r="CL4" s="73"/>
      <c r="CM4" s="73" t="s">
        <v>1</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2">
      <c r="A5" s="14" t="s">
        <v>70</v>
      </c>
      <c r="B5" s="18"/>
      <c r="C5" s="18"/>
      <c r="D5" s="18"/>
      <c r="E5" s="18"/>
      <c r="F5" s="18"/>
      <c r="G5" s="18"/>
      <c r="H5" s="23" t="s">
        <v>60</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47</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2">
      <c r="A6" s="14" t="s">
        <v>96</v>
      </c>
      <c r="B6" s="19">
        <f t="shared" ref="B6:X6" si="1">B7</f>
        <v>2021</v>
      </c>
      <c r="C6" s="19">
        <f t="shared" si="1"/>
        <v>124109</v>
      </c>
      <c r="D6" s="19">
        <f t="shared" si="1"/>
        <v>47</v>
      </c>
      <c r="E6" s="19">
        <f t="shared" si="1"/>
        <v>17</v>
      </c>
      <c r="F6" s="19">
        <f t="shared" si="1"/>
        <v>5</v>
      </c>
      <c r="G6" s="19">
        <f t="shared" si="1"/>
        <v>0</v>
      </c>
      <c r="H6" s="19" t="str">
        <f t="shared" si="1"/>
        <v>千葉県　横芝光町</v>
      </c>
      <c r="I6" s="19" t="str">
        <f t="shared" si="1"/>
        <v>法非適用</v>
      </c>
      <c r="J6" s="19" t="str">
        <f t="shared" si="1"/>
        <v>下水道事業</v>
      </c>
      <c r="K6" s="19" t="str">
        <f t="shared" si="1"/>
        <v>農業集落排水</v>
      </c>
      <c r="L6" s="19" t="str">
        <f t="shared" si="1"/>
        <v>F2</v>
      </c>
      <c r="M6" s="19" t="str">
        <f t="shared" si="1"/>
        <v>非設置</v>
      </c>
      <c r="N6" s="24" t="str">
        <f t="shared" si="1"/>
        <v>-</v>
      </c>
      <c r="O6" s="24" t="str">
        <f t="shared" si="1"/>
        <v>該当数値なし</v>
      </c>
      <c r="P6" s="24">
        <f t="shared" si="1"/>
        <v>2.77</v>
      </c>
      <c r="Q6" s="24">
        <f t="shared" si="1"/>
        <v>100</v>
      </c>
      <c r="R6" s="24">
        <f t="shared" si="1"/>
        <v>3850</v>
      </c>
      <c r="S6" s="24">
        <f t="shared" si="1"/>
        <v>23041</v>
      </c>
      <c r="T6" s="24">
        <f t="shared" si="1"/>
        <v>67.010000000000005</v>
      </c>
      <c r="U6" s="24">
        <f t="shared" si="1"/>
        <v>343.84</v>
      </c>
      <c r="V6" s="24">
        <f t="shared" si="1"/>
        <v>634</v>
      </c>
      <c r="W6" s="24">
        <f t="shared" si="1"/>
        <v>0.39</v>
      </c>
      <c r="X6" s="24">
        <f t="shared" si="1"/>
        <v>1625.64</v>
      </c>
      <c r="Y6" s="28">
        <f t="shared" ref="Y6:AH6" si="2">IF(Y7="",NA(),Y7)</f>
        <v>96.16</v>
      </c>
      <c r="Z6" s="28">
        <f t="shared" si="2"/>
        <v>100.44</v>
      </c>
      <c r="AA6" s="28">
        <f t="shared" si="2"/>
        <v>98.22</v>
      </c>
      <c r="AB6" s="28">
        <f t="shared" si="2"/>
        <v>101.8</v>
      </c>
      <c r="AC6" s="28">
        <f t="shared" si="2"/>
        <v>100.92</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855.8</v>
      </c>
      <c r="BL6" s="28">
        <f t="shared" si="5"/>
        <v>789.46</v>
      </c>
      <c r="BM6" s="28">
        <f t="shared" si="5"/>
        <v>826.83</v>
      </c>
      <c r="BN6" s="28">
        <f t="shared" si="5"/>
        <v>867.83</v>
      </c>
      <c r="BO6" s="28">
        <f t="shared" si="5"/>
        <v>791.76</v>
      </c>
      <c r="BP6" s="24" t="str">
        <f>IF(BP7="","",IF(BP7="-","【-】","【"&amp;SUBSTITUTE(TEXT(BP7,"#,##0.00"),"-","△")&amp;"】"))</f>
        <v>【786.37】</v>
      </c>
      <c r="BQ6" s="28">
        <f t="shared" ref="BQ6:BZ6" si="6">IF(BQ7="",NA(),BQ7)</f>
        <v>32.82</v>
      </c>
      <c r="BR6" s="28">
        <f t="shared" si="6"/>
        <v>58.49</v>
      </c>
      <c r="BS6" s="28">
        <f t="shared" si="6"/>
        <v>39.76</v>
      </c>
      <c r="BT6" s="28">
        <f t="shared" si="6"/>
        <v>49.65</v>
      </c>
      <c r="BU6" s="28">
        <f t="shared" si="6"/>
        <v>35.01</v>
      </c>
      <c r="BV6" s="28">
        <f t="shared" si="6"/>
        <v>59.8</v>
      </c>
      <c r="BW6" s="28">
        <f t="shared" si="6"/>
        <v>57.77</v>
      </c>
      <c r="BX6" s="28">
        <f t="shared" si="6"/>
        <v>57.31</v>
      </c>
      <c r="BY6" s="28">
        <f t="shared" si="6"/>
        <v>57.08</v>
      </c>
      <c r="BZ6" s="28">
        <f t="shared" si="6"/>
        <v>56.26</v>
      </c>
      <c r="CA6" s="24" t="str">
        <f>IF(CA7="","",IF(CA7="-","【-】","【"&amp;SUBSTITUTE(TEXT(CA7,"#,##0.00"),"-","△")&amp;"】"))</f>
        <v>【60.65】</v>
      </c>
      <c r="CB6" s="28">
        <f t="shared" ref="CB6:CK6" si="7">IF(CB7="",NA(),CB7)</f>
        <v>419.4</v>
      </c>
      <c r="CC6" s="28">
        <f t="shared" si="7"/>
        <v>243.24</v>
      </c>
      <c r="CD6" s="28">
        <f t="shared" si="7"/>
        <v>358.81</v>
      </c>
      <c r="CE6" s="28">
        <f t="shared" si="7"/>
        <v>267.27</v>
      </c>
      <c r="CF6" s="28">
        <f t="shared" si="7"/>
        <v>374.06</v>
      </c>
      <c r="CG6" s="28">
        <f t="shared" si="7"/>
        <v>263.76</v>
      </c>
      <c r="CH6" s="28">
        <f t="shared" si="7"/>
        <v>274.35000000000002</v>
      </c>
      <c r="CI6" s="28">
        <f t="shared" si="7"/>
        <v>273.52</v>
      </c>
      <c r="CJ6" s="28">
        <f t="shared" si="7"/>
        <v>274.99</v>
      </c>
      <c r="CK6" s="28">
        <f t="shared" si="7"/>
        <v>282.08999999999997</v>
      </c>
      <c r="CL6" s="24" t="str">
        <f>IF(CL7="","",IF(CL7="-","【-】","【"&amp;SUBSTITUTE(TEXT(CL7,"#,##0.00"),"-","△")&amp;"】"))</f>
        <v>【256.97】</v>
      </c>
      <c r="CM6" s="28">
        <f t="shared" ref="CM6:CV6" si="8">IF(CM7="",NA(),CM7)</f>
        <v>78.599999999999994</v>
      </c>
      <c r="CN6" s="28">
        <f t="shared" si="8"/>
        <v>75.98</v>
      </c>
      <c r="CO6" s="28">
        <f t="shared" si="8"/>
        <v>75.11</v>
      </c>
      <c r="CP6" s="28">
        <f t="shared" si="8"/>
        <v>76.86</v>
      </c>
      <c r="CQ6" s="28">
        <f t="shared" si="8"/>
        <v>76.42</v>
      </c>
      <c r="CR6" s="28">
        <f t="shared" si="8"/>
        <v>51.75</v>
      </c>
      <c r="CS6" s="28">
        <f t="shared" si="8"/>
        <v>50.68</v>
      </c>
      <c r="CT6" s="28">
        <f t="shared" si="8"/>
        <v>50.14</v>
      </c>
      <c r="CU6" s="28">
        <f t="shared" si="8"/>
        <v>54.83</v>
      </c>
      <c r="CV6" s="28">
        <f t="shared" si="8"/>
        <v>66.53</v>
      </c>
      <c r="CW6" s="24" t="str">
        <f>IF(CW7="","",IF(CW7="-","【-】","【"&amp;SUBSTITUTE(TEXT(CW7,"#,##0.00"),"-","△")&amp;"】"))</f>
        <v>【61.14】</v>
      </c>
      <c r="CX6" s="28">
        <f t="shared" ref="CX6:DG6" si="9">IF(CX7="",NA(),CX7)</f>
        <v>82.87</v>
      </c>
      <c r="CY6" s="28">
        <f t="shared" si="9"/>
        <v>79.7</v>
      </c>
      <c r="CZ6" s="28">
        <f t="shared" si="9"/>
        <v>84.42</v>
      </c>
      <c r="DA6" s="28">
        <f t="shared" si="9"/>
        <v>85.1</v>
      </c>
      <c r="DB6" s="28">
        <f t="shared" si="9"/>
        <v>85.02</v>
      </c>
      <c r="DC6" s="28">
        <f t="shared" si="9"/>
        <v>84.84</v>
      </c>
      <c r="DD6" s="28">
        <f t="shared" si="9"/>
        <v>84.86</v>
      </c>
      <c r="DE6" s="28">
        <f t="shared" si="9"/>
        <v>84.98</v>
      </c>
      <c r="DF6" s="28">
        <f t="shared" si="9"/>
        <v>84.7</v>
      </c>
      <c r="DG6" s="28">
        <f t="shared" si="9"/>
        <v>84.67</v>
      </c>
      <c r="DH6" s="24" t="str">
        <f>IF(DH7="","",IF(DH7="-","【-】","【"&amp;SUBSTITUTE(TEXT(DH7,"#,##0.00"),"-","△")&amp;"】"))</f>
        <v>【86.91】</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0.01</v>
      </c>
      <c r="EL6" s="28">
        <f t="shared" si="12"/>
        <v>0.02</v>
      </c>
      <c r="EM6" s="28">
        <f t="shared" si="12"/>
        <v>0.25</v>
      </c>
      <c r="EN6" s="28">
        <f t="shared" si="12"/>
        <v>0.05</v>
      </c>
      <c r="EO6" s="24" t="str">
        <f>IF(EO7="","",IF(EO7="-","【-】","【"&amp;SUBSTITUTE(TEXT(EO7,"#,##0.00"),"-","△")&amp;"】"))</f>
        <v>【0.03】</v>
      </c>
    </row>
    <row r="7" spans="1:145" s="13" customFormat="1" x14ac:dyDescent="0.2">
      <c r="A7" s="14"/>
      <c r="B7" s="20">
        <v>2021</v>
      </c>
      <c r="C7" s="20">
        <v>124109</v>
      </c>
      <c r="D7" s="20">
        <v>47</v>
      </c>
      <c r="E7" s="20">
        <v>17</v>
      </c>
      <c r="F7" s="20">
        <v>5</v>
      </c>
      <c r="G7" s="20">
        <v>0</v>
      </c>
      <c r="H7" s="20" t="s">
        <v>97</v>
      </c>
      <c r="I7" s="20" t="s">
        <v>98</v>
      </c>
      <c r="J7" s="20" t="s">
        <v>99</v>
      </c>
      <c r="K7" s="20" t="s">
        <v>100</v>
      </c>
      <c r="L7" s="20" t="s">
        <v>101</v>
      </c>
      <c r="M7" s="20" t="s">
        <v>102</v>
      </c>
      <c r="N7" s="25" t="s">
        <v>41</v>
      </c>
      <c r="O7" s="25" t="s">
        <v>103</v>
      </c>
      <c r="P7" s="25">
        <v>2.77</v>
      </c>
      <c r="Q7" s="25">
        <v>100</v>
      </c>
      <c r="R7" s="25">
        <v>3850</v>
      </c>
      <c r="S7" s="25">
        <v>23041</v>
      </c>
      <c r="T7" s="25">
        <v>67.010000000000005</v>
      </c>
      <c r="U7" s="25">
        <v>343.84</v>
      </c>
      <c r="V7" s="25">
        <v>634</v>
      </c>
      <c r="W7" s="25">
        <v>0.39</v>
      </c>
      <c r="X7" s="25">
        <v>1625.64</v>
      </c>
      <c r="Y7" s="25">
        <v>96.16</v>
      </c>
      <c r="Z7" s="25">
        <v>100.44</v>
      </c>
      <c r="AA7" s="25">
        <v>98.22</v>
      </c>
      <c r="AB7" s="25">
        <v>101.8</v>
      </c>
      <c r="AC7" s="25">
        <v>100.92</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855.8</v>
      </c>
      <c r="BL7" s="25">
        <v>789.46</v>
      </c>
      <c r="BM7" s="25">
        <v>826.83</v>
      </c>
      <c r="BN7" s="25">
        <v>867.83</v>
      </c>
      <c r="BO7" s="25">
        <v>791.76</v>
      </c>
      <c r="BP7" s="25">
        <v>786.37</v>
      </c>
      <c r="BQ7" s="25">
        <v>32.82</v>
      </c>
      <c r="BR7" s="25">
        <v>58.49</v>
      </c>
      <c r="BS7" s="25">
        <v>39.76</v>
      </c>
      <c r="BT7" s="25">
        <v>49.65</v>
      </c>
      <c r="BU7" s="25">
        <v>35.01</v>
      </c>
      <c r="BV7" s="25">
        <v>59.8</v>
      </c>
      <c r="BW7" s="25">
        <v>57.77</v>
      </c>
      <c r="BX7" s="25">
        <v>57.31</v>
      </c>
      <c r="BY7" s="25">
        <v>57.08</v>
      </c>
      <c r="BZ7" s="25">
        <v>56.26</v>
      </c>
      <c r="CA7" s="25">
        <v>60.65</v>
      </c>
      <c r="CB7" s="25">
        <v>419.4</v>
      </c>
      <c r="CC7" s="25">
        <v>243.24</v>
      </c>
      <c r="CD7" s="25">
        <v>358.81</v>
      </c>
      <c r="CE7" s="25">
        <v>267.27</v>
      </c>
      <c r="CF7" s="25">
        <v>374.06</v>
      </c>
      <c r="CG7" s="25">
        <v>263.76</v>
      </c>
      <c r="CH7" s="25">
        <v>274.35000000000002</v>
      </c>
      <c r="CI7" s="25">
        <v>273.52</v>
      </c>
      <c r="CJ7" s="25">
        <v>274.99</v>
      </c>
      <c r="CK7" s="25">
        <v>282.08999999999997</v>
      </c>
      <c r="CL7" s="25">
        <v>256.97000000000003</v>
      </c>
      <c r="CM7" s="25">
        <v>78.599999999999994</v>
      </c>
      <c r="CN7" s="25">
        <v>75.98</v>
      </c>
      <c r="CO7" s="25">
        <v>75.11</v>
      </c>
      <c r="CP7" s="25">
        <v>76.86</v>
      </c>
      <c r="CQ7" s="25">
        <v>76.42</v>
      </c>
      <c r="CR7" s="25">
        <v>51.75</v>
      </c>
      <c r="CS7" s="25">
        <v>50.68</v>
      </c>
      <c r="CT7" s="25">
        <v>50.14</v>
      </c>
      <c r="CU7" s="25">
        <v>54.83</v>
      </c>
      <c r="CV7" s="25">
        <v>66.53</v>
      </c>
      <c r="CW7" s="25">
        <v>61.14</v>
      </c>
      <c r="CX7" s="25">
        <v>82.87</v>
      </c>
      <c r="CY7" s="25">
        <v>79.7</v>
      </c>
      <c r="CZ7" s="25">
        <v>84.42</v>
      </c>
      <c r="DA7" s="25">
        <v>85.1</v>
      </c>
      <c r="DB7" s="25">
        <v>85.02</v>
      </c>
      <c r="DC7" s="25">
        <v>84.84</v>
      </c>
      <c r="DD7" s="25">
        <v>84.86</v>
      </c>
      <c r="DE7" s="25">
        <v>84.98</v>
      </c>
      <c r="DF7" s="25">
        <v>84.7</v>
      </c>
      <c r="DG7" s="25">
        <v>84.67</v>
      </c>
      <c r="DH7" s="25">
        <v>86.91</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0.01</v>
      </c>
      <c r="EL7" s="25">
        <v>0.02</v>
      </c>
      <c r="EM7" s="25">
        <v>0.25</v>
      </c>
      <c r="EN7" s="25">
        <v>0.05</v>
      </c>
      <c r="EO7" s="25">
        <v>0.03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中村 碧</cp:lastModifiedBy>
  <cp:lastPrinted>2023-02-21T03:50:07Z</cp:lastPrinted>
  <dcterms:created xsi:type="dcterms:W3CDTF">2022-12-01T01:56:44Z</dcterms:created>
  <dcterms:modified xsi:type="dcterms:W3CDTF">2023-02-21T03:50:11Z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2023-02-21T00:57:11Z</vt:filetime>
  </property>
</Properties>
</file>