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01170_市町村課$\01_所属全体フォルダ\6理財班\41-公営企業\★R04\04 経営比較分析表\20230106 経営比較分析表の分析等について（依頼）\07 検収後最終版データ\175 下水道（農業）\"/>
    </mc:Choice>
  </mc:AlternateContent>
  <xr:revisionPtr revIDLastSave="0" documentId="13_ncr:1_{C6C3D67F-A4B4-4DCC-AE72-A668D5919D4D}" xr6:coauthVersionLast="47" xr6:coauthVersionMax="47" xr10:uidLastSave="{00000000-0000-0000-0000-000000000000}"/>
  <workbookProtection workbookAlgorithmName="SHA-512" workbookHashValue="Ov9OcIzcZ02qivRSG7VF4/E16O83lWFFG2j3CBXoLE94PVcmfH1sOaLBRq+TTjf2jI9s4yqlk42nBjPUgesD7Q==" workbookSaltValue="UsPz00+iE2R6+FR/HMh3Dg=="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<sst xmlns="http://schemas.openxmlformats.org/spreadsheetml/2006/main" count="236" uniqueCount="121">
  <si>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</si>
  <si>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</si>
  <si>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</si>
  <si>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</si>
  <si>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</si>
  <si>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</si>
  <si>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</si>
  <si>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</si>
  <si>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</si>
  <si>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</si>
  <si>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</si>
  <si>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</si>
  <si>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</si>
  <si>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</si>
  <si>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</si>
  <si>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</si>
  <si>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</si>
  <si>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</si>
  <si>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</si>
  <si>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</si>
  <si>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</si>
  <si>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</si>
  <si>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</si>
  <si>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</si>
  <si>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</si>
  <si>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</si>
  <si>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</si>
  <si>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</si>
  <si>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</si>
  <si>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</si>
  <si>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</si>
  <si>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</si>
  <si>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</si>
  <si>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</si>
  <si>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</si>
  <si>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</si>
  <si>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</si>
  <si>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</si>
  <si>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</si>
  <si>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</si>
  <si>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</si>
  <si>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</si>
  <si>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</si>
  <si>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</si>
  <si>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</si>
  <si>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</si>
  <si>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</si>
  <si>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</si>
  <si>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</si>
  <si>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</si>
  <si>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</si>
  <si>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</si>
  <si>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</si>
  <si>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</si>
  <si>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</si>
  <si>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</si>
  <si>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</si>
  <si>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</si>
  <si>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</si>
  <si>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</si>
  <si>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</si>
  <si>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</si>
  <si>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</si>
  <si>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</si>
  <si>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</si>
  <si>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</si>
  <si>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</si>
  <si>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</si>
  <si>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</si>
  <si>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</si>
  <si>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</si>
  <si>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</si>
  <si>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</si>
  <si>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</si>
  <si>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</si>
  <si>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</si>
  <si>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</si>
  <si>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</si>
  <si>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</si>
  <si>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</si>
  <si>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</si>
  <si>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</si>
  <si>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</si>
  <si>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</si>
  <si>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</si>
  <si>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</si>
  <si>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</si>
  <si>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</si>
  <si>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</si>
  <si>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</si>
  <si>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</si>
  <si>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</si>
  <si>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</si>
  <si>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</si>
  <si>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</si>
  <si>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</si>
  <si>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</si>
  <si>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</si>
  <si>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</si>
  <si>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</si>
  <si>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</si>
  <si>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</si>
  <si>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</si>
  <si>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</si>
  <si>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</si>
  <si>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</si>
  <si>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</si>
  <si>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</si>
  <si>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</si>
  <si>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</si>
  <si>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</si>
  <si>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</si>
  <si>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</si>
  <si>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</si>
  <si>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</si>
  <si>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</si>
  <si>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</si>
  <si>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</si>
  <si>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当農業集落排水事業の経営に当たり、人口の減少による将来の施設の在り方の見直しは必要になる。一方、水質保全や財源確保のため、普及啓蒙活動の強化などを実施して現在の供用率の低迷を徐々に解消し、施設を活かしていかなければならない。また施設の維持管理に当たっては、効率的な経営と長寿命化が図れるよう、町の財政状況とのバランスを見極め計画的な予防・保全が必要である。</t>
  </si>
  <si>
    <t>当町の農業集落排水事業は、一番早い平成13年6月の十余三地区供用開始から令和4年3月で満21年9箇月が経過する。一番遅い林地区でも、平成15年8月の供用開始から満19年7箇月の経過となる。管路の耐用年数の50年までまだ年数はあるが、地震や振動、経年による破損はないかなど、今後は調査が必要である。</t>
    <phoneticPr fontId="4"/>
  </si>
  <si>
    <t>〇収益的収支比率、企業債残高対事業規模比率
　収益的収支比率は平均100％程で推移し、使用料の割合は20％強で他会計繰入金への依存度は高く、使用料収入はほぼ横ばいにある。企業債残高対事業規模比率については、他会計からの繰入れによる収入で償還すべき企業債残高につき0となる。                                        〇経費回収率
　経費回収率は年平均61％と平均値は上回っているが、決して高い水準とは言えないため、未供用の解消に努めなければならない。
〇汚水処理原価
　年平均219円で平均値を下回っているが、決して高い水準とは言えないため、機器更新や人件費の抑制により汚水処理費の減少努めなければならない。
〇施設利用率
　ほぼ横ばいの年間56％前後の比率で推移し平均値を下回っており、未だ十分に利用されていない。人口の減少も見据え、将来の施設規模等は汚水処理構想に定める方向性に基づき検討が必要である。
〇水洗化率
　平均値を20％以上下回る平均64.3％と、依然として低いレベルで推移している状況である。これは未だ未接続が多く事業目的である水質保全が十分に図れておらず、また使用料収入が補てんされない分、町の一般財源への依存度を高めているので、水洗化率向上のため普及・啓蒙活動の強化が必要である。</t>
    <rPh sb="78" eb="79">
      <t>ヨコ</t>
    </rPh>
    <rPh sb="355" eb="356">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</si>
</sst>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3A-4B64-B5B4-410156F88DB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183A-4B64-B5B4-410156F88DB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55.74</c:v>
                </c:pt>
                <c:pt idx="1">
                  <c:v>53.62</c:v>
                </c:pt>
                <c:pt idx="2">
                  <c:v>54.15</c:v>
                </c:pt>
                <c:pt idx="3">
                  <c:v>56.49</c:v>
                </c:pt>
                <c:pt idx="4">
                  <c:v>53.83</c:v>
                </c:pt>
              </c:numCache>
            </c:numRef>
          </c:val>
          <c:extLst>
            <c:ext xmlns:c16="http://schemas.microsoft.com/office/drawing/2014/chart" uri="{C3380CC4-5D6E-409C-BE32-E72D297353CC}">
              <c16:uniqueId val="{00000000-694C-4C32-944B-72560E1019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94C-4C32-944B-72560E1019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64.45</c:v>
                </c:pt>
                <c:pt idx="1">
                  <c:v>64.53</c:v>
                </c:pt>
                <c:pt idx="2">
                  <c:v>64.11</c:v>
                </c:pt>
                <c:pt idx="3">
                  <c:v>63.99</c:v>
                </c:pt>
                <c:pt idx="4">
                  <c:v>64.62</c:v>
                </c:pt>
              </c:numCache>
            </c:numRef>
          </c:val>
          <c:extLst>
            <c:ext xmlns:c16="http://schemas.microsoft.com/office/drawing/2014/chart" uri="{C3380CC4-5D6E-409C-BE32-E72D297353CC}">
              <c16:uniqueId val="{00000000-AFAD-4C6D-8BC5-147A6582220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AFAD-4C6D-8BC5-147A6582220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97.49</c:v>
                </c:pt>
                <c:pt idx="1">
                  <c:v>102.4</c:v>
                </c:pt>
                <c:pt idx="2">
                  <c:v>101.45</c:v>
                </c:pt>
                <c:pt idx="3">
                  <c:v>100.25</c:v>
                </c:pt>
                <c:pt idx="4">
                  <c:v>100.95</c:v>
                </c:pt>
              </c:numCache>
            </c:numRef>
          </c:val>
          <c:extLst>
            <c:ext xmlns:c16="http://schemas.microsoft.com/office/drawing/2014/chart" uri="{C3380CC4-5D6E-409C-BE32-E72D297353CC}">
              <c16:uniqueId val="{00000000-4588-4844-939A-7223222573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88-4844-939A-7223222573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05-494A-80EC-978E89F5D2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05-494A-80EC-978E89F5D2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0-4A4F-B72C-61B4F2B4E6C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0-4A4F-B72C-61B4F2B4E6C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EA-4223-AFB6-A266A69FA7F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EA-4223-AFB6-A266A69FA7F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B3-4DAB-ADAD-C67D1A8E44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B3-4DAB-ADAD-C67D1A8E44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C6-4B24-93FB-A78EA80E69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CC6-4B24-93FB-A78EA80E69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65.59</c:v>
                </c:pt>
                <c:pt idx="1">
                  <c:v>63.97</c:v>
                </c:pt>
                <c:pt idx="2">
                  <c:v>58.26</c:v>
                </c:pt>
                <c:pt idx="3">
                  <c:v>60.52</c:v>
                </c:pt>
                <c:pt idx="4">
                  <c:v>60.18</c:v>
                </c:pt>
              </c:numCache>
            </c:numRef>
          </c:val>
          <c:extLst>
            <c:ext xmlns:c16="http://schemas.microsoft.com/office/drawing/2014/chart" uri="{C3380CC4-5D6E-409C-BE32-E72D297353CC}">
              <c16:uniqueId val="{00000000-2A32-42B1-971E-474B5E13074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2A32-42B1-971E-474B5E13074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202.94</c:v>
                </c:pt>
                <c:pt idx="1">
                  <c:v>215.89</c:v>
                </c:pt>
                <c:pt idx="2">
                  <c:v>232.76</c:v>
                </c:pt>
                <c:pt idx="3">
                  <c:v>219.36</c:v>
                </c:pt>
                <c:pt idx="4">
                  <c:v>228.11</c:v>
                </c:pt>
              </c:numCache>
            </c:numRef>
          </c:val>
          <c:extLst>
            <c:ext xmlns:c16="http://schemas.microsoft.com/office/drawing/2014/chart" uri="{C3380CC4-5D6E-409C-BE32-E72D297353CC}">
              <c16:uniqueId val="{00000000-528A-4E11-8C91-F66C6958791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28A-4E11-8C91-F66C6958791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千葉県　多古町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14035</v>
      </c>
      <c r="AM8" s="45"/>
      <c r="AN8" s="45"/>
      <c r="AO8" s="45"/>
      <c r="AP8" s="45"/>
      <c r="AQ8" s="45"/>
      <c r="AR8" s="45"/>
      <c r="AS8" s="45"/>
      <c r="AT8" s="46">
        <f>データ!T6</f>
        <v>72.8</v>
      </c>
      <c r="AU8" s="46"/>
      <c r="AV8" s="46"/>
      <c r="AW8" s="46"/>
      <c r="AX8" s="46"/>
      <c r="AY8" s="46"/>
      <c r="AZ8" s="46"/>
      <c r="BA8" s="46"/>
      <c r="BB8" s="46">
        <f>データ!U6</f>
        <v>192.79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17.72</v>
      </c>
      <c r="Q10" s="46"/>
      <c r="R10" s="46"/>
      <c r="S10" s="46"/>
      <c r="T10" s="46"/>
      <c r="U10" s="46"/>
      <c r="V10" s="46"/>
      <c r="W10" s="46">
        <f>データ!Q6</f>
        <v>100</v>
      </c>
      <c r="X10" s="46"/>
      <c r="Y10" s="46"/>
      <c r="Z10" s="46"/>
      <c r="AA10" s="46"/>
      <c r="AB10" s="46"/>
      <c r="AC10" s="46"/>
      <c r="AD10" s="45">
        <f>データ!R6</f>
        <v>3960</v>
      </c>
      <c r="AE10" s="45"/>
      <c r="AF10" s="45"/>
      <c r="AG10" s="45"/>
      <c r="AH10" s="45"/>
      <c r="AI10" s="45"/>
      <c r="AJ10" s="45"/>
      <c r="AK10" s="2"/>
      <c r="AL10" s="45">
        <f>データ!V6</f>
        <v>2470</v>
      </c>
      <c r="AM10" s="45"/>
      <c r="AN10" s="45"/>
      <c r="AO10" s="45"/>
      <c r="AP10" s="45"/>
      <c r="AQ10" s="45"/>
      <c r="AR10" s="45"/>
      <c r="AS10" s="45"/>
      <c r="AT10" s="46">
        <f>データ!W6</f>
        <v>0.94</v>
      </c>
      <c r="AU10" s="46"/>
      <c r="AV10" s="46"/>
      <c r="AW10" s="46"/>
      <c r="AX10" s="46"/>
      <c r="AY10" s="46"/>
      <c r="AZ10" s="46"/>
      <c r="BA10" s="46"/>
      <c r="BB10" s="46">
        <f>データ!X6</f>
        <v>2627.66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0yXIItc8Tblf4idQcD4TV2qr7TwfjuUt6ZJ6zuCBHL+si/ETOjFkFd0vlrfTeFC3wjVr7ZXDlRvn/k6lu4DJqA==" saltValue="auVogt/sFPcRGcMFlUzA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123471</v>
      </c>
      <c r="D6" s="19">
        <f t="shared" si="3"/>
        <v>47</v>
      </c>
      <c r="E6" s="19">
        <f t="shared" si="3"/>
        <v>17</v>
      </c>
      <c r="F6" s="19">
        <f t="shared" si="3"/>
        <v>5</v>
      </c>
      <c r="G6" s="19">
        <f t="shared" si="3"/>
        <v>0</v>
      </c>
      <c r="H6" s="19" t="str">
        <f t="shared" si="3"/>
        <v>千葉県　多古町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17.72</v>
      </c>
      <c r="Q6" s="20">
        <f t="shared" si="3"/>
        <v>100</v>
      </c>
      <c r="R6" s="20">
        <f t="shared" si="3"/>
        <v>3960</v>
      </c>
      <c r="S6" s="20">
        <f t="shared" si="3"/>
        <v>14035</v>
      </c>
      <c r="T6" s="20">
        <f t="shared" si="3"/>
        <v>72.8</v>
      </c>
      <c r="U6" s="20">
        <f t="shared" si="3"/>
        <v>192.79</v>
      </c>
      <c r="V6" s="20">
        <f t="shared" si="3"/>
        <v>2470</v>
      </c>
      <c r="W6" s="20">
        <f t="shared" si="3"/>
        <v>0.94</v>
      </c>
      <c r="X6" s="20">
        <f t="shared" si="3"/>
        <v>2627.66</v>
      </c>
      <c r="Y6" s="21">
        <f>IF(Y7="",NA(),Y7)</f>
        <v>97.49</v>
      </c>
      <c r="Z6" s="21">
        <f t="shared" ref="Z6:AH6" si="4">IF(Z7="",NA(),Z7)</f>
        <v>102.4</v>
      </c>
      <c r="AA6" s="21">
        <f t="shared" si="4"/>
        <v>101.45</v>
      </c>
      <c r="AB6" s="21">
        <f t="shared" si="4"/>
        <v>100.25</v>
      </c>
      <c r="AC6" s="21">
        <f t="shared" si="4"/>
        <v>100.95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65.59</v>
      </c>
      <c r="BR6" s="21">
        <f t="shared" ref="BR6:BZ6" si="8">IF(BR7="",NA(),BR7)</f>
        <v>63.97</v>
      </c>
      <c r="BS6" s="21">
        <f t="shared" si="8"/>
        <v>58.26</v>
      </c>
      <c r="BT6" s="21">
        <f t="shared" si="8"/>
        <v>60.52</v>
      </c>
      <c r="BU6" s="21">
        <f t="shared" si="8"/>
        <v>60.18</v>
      </c>
      <c r="BV6" s="21">
        <f t="shared" si="8"/>
        <v>59.8</v>
      </c>
      <c r="BW6" s="21">
        <f t="shared" si="8"/>
        <v>57.77</v>
      </c>
      <c r="BX6" s="21">
        <f t="shared" si="8"/>
        <v>57.31</v>
      </c>
      <c r="BY6" s="21">
        <f t="shared" si="8"/>
        <v>57.08</v>
      </c>
      <c r="BZ6" s="21">
        <f t="shared" si="8"/>
        <v>56.26</v>
      </c>
      <c r="CA6" s="20" t="str">
        <f>IF(CA7="","",IF(CA7="-","【-】","【"&amp;SUBSTITUTE(TEXT(CA7,"#,##0.00"),"-","△")&amp;"】"))</f>
        <v>【60.65】</v>
      </c>
      <c r="CB6" s="21">
        <f>IF(CB7="",NA(),CB7)</f>
        <v>202.94</v>
      </c>
      <c r="CC6" s="21">
        <f t="shared" ref="CC6:CK6" si="9">IF(CC7="",NA(),CC7)</f>
        <v>215.89</v>
      </c>
      <c r="CD6" s="21">
        <f t="shared" si="9"/>
        <v>232.76</v>
      </c>
      <c r="CE6" s="21">
        <f t="shared" si="9"/>
        <v>219.36</v>
      </c>
      <c r="CF6" s="21">
        <f t="shared" si="9"/>
        <v>228.11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55.74</v>
      </c>
      <c r="CN6" s="21">
        <f t="shared" ref="CN6:CV6" si="10">IF(CN7="",NA(),CN7)</f>
        <v>53.62</v>
      </c>
      <c r="CO6" s="21">
        <f t="shared" si="10"/>
        <v>54.15</v>
      </c>
      <c r="CP6" s="21">
        <f t="shared" si="10"/>
        <v>56.49</v>
      </c>
      <c r="CQ6" s="21">
        <f t="shared" si="10"/>
        <v>53.83</v>
      </c>
      <c r="CR6" s="21">
        <f t="shared" si="10"/>
        <v>51.75</v>
      </c>
      <c r="CS6" s="21">
        <f t="shared" si="10"/>
        <v>50.68</v>
      </c>
      <c r="CT6" s="21">
        <f t="shared" si="10"/>
        <v>50.14</v>
      </c>
      <c r="CU6" s="21">
        <f t="shared" si="10"/>
        <v>54.83</v>
      </c>
      <c r="CV6" s="21">
        <f t="shared" si="10"/>
        <v>66.53</v>
      </c>
      <c r="CW6" s="20" t="str">
        <f>IF(CW7="","",IF(CW7="-","【-】","【"&amp;SUBSTITUTE(TEXT(CW7,"#,##0.00"),"-","△")&amp;"】"))</f>
        <v>【61.14】</v>
      </c>
      <c r="CX6" s="21">
        <f>IF(CX7="",NA(),CX7)</f>
        <v>64.45</v>
      </c>
      <c r="CY6" s="21">
        <f t="shared" ref="CY6:DG6" si="11">IF(CY7="",NA(),CY7)</f>
        <v>64.53</v>
      </c>
      <c r="CZ6" s="21">
        <f t="shared" si="11"/>
        <v>64.11</v>
      </c>
      <c r="DA6" s="21">
        <f t="shared" si="11"/>
        <v>63.99</v>
      </c>
      <c r="DB6" s="21">
        <f t="shared" si="11"/>
        <v>64.62</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123471</v>
      </c>
      <c r="D7" s="23">
        <v>47</v>
      </c>
      <c r="E7" s="23">
        <v>17</v>
      </c>
      <c r="F7" s="23">
        <v>5</v>
      </c>
      <c r="G7" s="23">
        <v>0</v>
      </c>
      <c r="H7" s="23" t="s">
        <v>98</v>
      </c>
      <c r="I7" s="23" t="s">
        <v>99</v>
      </c>
      <c r="J7" s="23" t="s">
        <v>100</v>
      </c>
      <c r="K7" s="23" t="s">
        <v>101</v>
      </c>
      <c r="L7" s="23" t="s">
        <v>102</v>
      </c>
      <c r="M7" s="23" t="s">
        <v>103</v>
      </c>
      <c r="N7" s="24" t="s">
        <v>104</v>
      </c>
      <c r="O7" s="24" t="s">
        <v>105</v>
      </c>
      <c r="P7" s="24">
        <v>17.72</v>
      </c>
      <c r="Q7" s="24">
        <v>100</v>
      </c>
      <c r="R7" s="24">
        <v>3960</v>
      </c>
      <c r="S7" s="24">
        <v>14035</v>
      </c>
      <c r="T7" s="24">
        <v>72.8</v>
      </c>
      <c r="U7" s="24">
        <v>192.79</v>
      </c>
      <c r="V7" s="24">
        <v>2470</v>
      </c>
      <c r="W7" s="24">
        <v>0.94</v>
      </c>
      <c r="X7" s="24">
        <v>2627.66</v>
      </c>
      <c r="Y7" s="24">
        <v>97.49</v>
      </c>
      <c r="Z7" s="24">
        <v>102.4</v>
      </c>
      <c r="AA7" s="24">
        <v>101.45</v>
      </c>
      <c r="AB7" s="24">
        <v>100.25</v>
      </c>
      <c r="AC7" s="24">
        <v>100.95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65.59</v>
      </c>
      <c r="BR7" s="24">
        <v>63.97</v>
      </c>
      <c r="BS7" s="24">
        <v>58.26</v>
      </c>
      <c r="BT7" s="24">
        <v>60.52</v>
      </c>
      <c r="BU7" s="24">
        <v>60.18</v>
      </c>
      <c r="BV7" s="24">
        <v>59.8</v>
      </c>
      <c r="BW7" s="24">
        <v>57.77</v>
      </c>
      <c r="BX7" s="24">
        <v>57.31</v>
      </c>
      <c r="BY7" s="24">
        <v>57.08</v>
      </c>
      <c r="BZ7" s="24">
        <v>56.26</v>
      </c>
      <c r="CA7" s="24">
        <v>60.65</v>
      </c>
      <c r="CB7" s="24">
        <v>202.94</v>
      </c>
      <c r="CC7" s="24">
        <v>215.89</v>
      </c>
      <c r="CD7" s="24">
        <v>232.76</v>
      </c>
      <c r="CE7" s="24">
        <v>219.36</v>
      </c>
      <c r="CF7" s="24">
        <v>228.11</v>
      </c>
      <c r="CG7" s="24">
        <v>263.76</v>
      </c>
      <c r="CH7" s="24">
        <v>274.35000000000002</v>
      </c>
      <c r="CI7" s="24">
        <v>273.52</v>
      </c>
      <c r="CJ7" s="24">
        <v>274.99</v>
      </c>
      <c r="CK7" s="24">
        <v>282.08999999999997</v>
      </c>
      <c r="CL7" s="24">
        <v>256.97000000000003</v>
      </c>
      <c r="CM7" s="24">
        <v>55.74</v>
      </c>
      <c r="CN7" s="24">
        <v>53.62</v>
      </c>
      <c r="CO7" s="24">
        <v>54.15</v>
      </c>
      <c r="CP7" s="24">
        <v>56.49</v>
      </c>
      <c r="CQ7" s="24">
        <v>53.83</v>
      </c>
      <c r="CR7" s="24">
        <v>51.75</v>
      </c>
      <c r="CS7" s="24">
        <v>50.68</v>
      </c>
      <c r="CT7" s="24">
        <v>50.14</v>
      </c>
      <c r="CU7" s="24">
        <v>54.83</v>
      </c>
      <c r="CV7" s="24">
        <v>66.53</v>
      </c>
      <c r="CW7" s="24">
        <v>61.14</v>
      </c>
      <c r="CX7" s="24">
        <v>64.45</v>
      </c>
      <c r="CY7" s="24">
        <v>64.53</v>
      </c>
      <c r="CZ7" s="24">
        <v>64.11</v>
      </c>
      <c r="DA7" s="24">
        <v>63.99</v>
      </c>
      <c r="DB7" s="24">
        <v>64.62</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碧</cp:lastModifiedBy>
  <cp:lastPrinted>2023-02-01T05:21:58Z</cp:lastPrinted>
  <dcterms:created xsi:type="dcterms:W3CDTF">2022-12-01T01:56:42Z</dcterms:created>
  <dcterms:modified xsi:type="dcterms:W3CDTF">2023-02-20T10:53:33Z</dcterms:modified>
  <cp:category/>
</cp:coreProperties>
</file>