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031A1F42-98DB-4983-BBB9-F1476498BAE3}" xr6:coauthVersionLast="47" xr6:coauthVersionMax="47" xr10:uidLastSave="{00000000-0000-0000-0000-000000000000}"/>
  <workbookProtection workbookAlgorithmName="SHA-512" workbookHashValue="hlYoJBZr0RnRBfRymzPYu+roQ8UJCRQjkkdjEDzLsla9qkBgU7omncYm+UGhCSJFxWOfRxNepgdLrtz4+ThKfw==" workbookSaltValue="yBM6X7XKuDe/0/4tH7M2P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I10" i="4"/>
  <c r="B10"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<sst xmlns="http://schemas.openxmlformats.org/spreadsheetml/2006/main" count="236" uniqueCount="118">
  <si>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</si>
  <si>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</si>
  <si>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</si>
  <si>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</si>
  <si>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</si>
  <si>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</si>
  <si>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</si>
  <si>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</si>
  <si>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</si>
  <si>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</si>
  <si>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</si>
  <si>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</si>
  <si>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</si>
  <si>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</si>
  <si>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</si>
  <si>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</si>
  <si>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</si>
  <si>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</si>
  <si>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</si>
  <si>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</si>
  <si>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</si>
  <si>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</si>
  <si>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</si>
  <si>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</si>
  <si>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</si>
  <si>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</si>
  <si>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</si>
  <si>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</si>
  <si>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</si>
  <si>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</si>
  <si>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</si>
  <si>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</si>
  <si>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</si>
  <si>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</si>
  <si>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</si>
  <si>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</si>
  <si>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</si>
  <si>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</si>
  <si>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</si>
  <si>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</si>
  <si>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</si>
  <si>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</si>
  <si>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</si>
  <si>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</si>
  <si>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</si>
  <si>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</si>
  <si>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</si>
  <si>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</si>
  <si>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</si>
  <si>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</si>
  <si>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</si>
  <si>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</si>
  <si>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</si>
  <si>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</si>
  <si>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</si>
  <si>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</si>
  <si>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</si>
  <si>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</si>
  <si>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</si>
  <si>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</si>
  <si>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</si>
  <si>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</si>
  <si>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</si>
  <si>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</si>
  <si>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</si>
  <si>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</si>
  <si>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</si>
  <si>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</si>
  <si>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</si>
  <si>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</si>
  <si>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</si>
  <si>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</si>
  <si>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</si>
  <si>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</si>
  <si>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</si>
  <si>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</si>
  <si>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</si>
  <si>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</si>
  <si>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</si>
  <si>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</si>
  <si>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</si>
  <si>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</si>
  <si>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</si>
  <si>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</si>
  <si>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</si>
  <si>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</si>
  <si>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</si>
  <si>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</si>
  <si>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</si>
  <si>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</si>
  <si>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</si>
  <si>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</si>
  <si>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</si>
  <si>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</si>
  <si>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</si>
  <si>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</si>
  <si>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</si>
  <si>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</si>
  <si>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</si>
  <si>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</si>
  <si>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</si>
  <si>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</si>
  <si>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</si>
  <si>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</si>
  <si>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</si>
  <si>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</si>
  <si>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</si>
  <si>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</si>
  <si>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</si>
  <si>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</si>
  <si>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</si>
  <si>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</si>
  <si>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</si>
  <si>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</si>
  <si>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</si>
  <si>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地方債の償還額が平成27年度から令和５年度がピークとなるため、収益的収支比率は今後同水準を推移することが見込まれます。
　左記表①の30年度の収支比率については、一部事業を年度繰越しており当該年度内に支出していないため、比率が100%以上となっています。
　左記表⑤経費回収率が平均値を下回るのは、接続率が低い地区があるためであり、接続率の向上を図ることで改善が見込まれます。</t>
    <phoneticPr fontId="4"/>
  </si>
  <si>
    <t>　経営の健全性を向上させるため、引き続き接続率の上昇に取り組み、収益的収入の改善を行う必要があります。そのためには、広報等を利用して周知することや、対象者を臨戸するなど啓発活動が必要です。</t>
    <phoneticPr fontId="4"/>
  </si>
  <si>
    <t>　供用開始から22年であり、施設の多くが耐用年数内であることから大規模修繕等の予定はありません。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</si>
</sst>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1E-4CED-A786-C36BDB1E0F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41E-4CED-A786-C36BDB1E0F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41.78</c:v>
                </c:pt>
                <c:pt idx="1">
                  <c:v>40.46</c:v>
                </c:pt>
                <c:pt idx="2">
                  <c:v>40.590000000000003</c:v>
                </c:pt>
                <c:pt idx="3">
                  <c:v>40.98</c:v>
                </c:pt>
                <c:pt idx="4">
                  <c:v>41.41</c:v>
                </c:pt>
              </c:numCache>
            </c:numRef>
          </c:val>
          <c:extLst>
            <c:ext xmlns:c16="http://schemas.microsoft.com/office/drawing/2014/chart" uri="{C3380CC4-5D6E-409C-BE32-E72D297353CC}">
              <c16:uniqueId val="{00000000-CD07-461F-B6CC-E3C070600E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D07-461F-B6CC-E3C070600E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53.64</c:v>
                </c:pt>
                <c:pt idx="1">
                  <c:v>64.260000000000005</c:v>
                </c:pt>
                <c:pt idx="2">
                  <c:v>67.13</c:v>
                </c:pt>
                <c:pt idx="3">
                  <c:v>69.7</c:v>
                </c:pt>
                <c:pt idx="4">
                  <c:v>71.739999999999995</c:v>
                </c:pt>
              </c:numCache>
            </c:numRef>
          </c:val>
          <c:extLst>
            <c:ext xmlns:c16="http://schemas.microsoft.com/office/drawing/2014/chart" uri="{C3380CC4-5D6E-409C-BE32-E72D297353CC}">
              <c16:uniqueId val="{00000000-72F7-4A60-9661-6A572F33AA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2F7-4A60-9661-6A572F33AA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99.93</c:v>
                </c:pt>
                <c:pt idx="1">
                  <c:v>103.69</c:v>
                </c:pt>
                <c:pt idx="2">
                  <c:v>96.23</c:v>
                </c:pt>
                <c:pt idx="3">
                  <c:v>98.47</c:v>
                </c:pt>
                <c:pt idx="4">
                  <c:v>97.84</c:v>
                </c:pt>
              </c:numCache>
            </c:numRef>
          </c:val>
          <c:extLst>
            <c:ext xmlns:c16="http://schemas.microsoft.com/office/drawing/2014/chart" uri="{C3380CC4-5D6E-409C-BE32-E72D297353CC}">
              <c16:uniqueId val="{00000000-BF22-4ABB-B64E-CE9A76B605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2-4ABB-B64E-CE9A76B605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6-49A1-AF60-D40D70969B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6-49A1-AF60-D40D70969B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DF-45B1-8306-D9E2E60A07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DF-45B1-8306-D9E2E60A07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1-4C2B-ABCC-7AA6818559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1-4C2B-ABCC-7AA6818559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D3-4E3C-9461-5651514B5B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3-4E3C-9461-5651514B5B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1-4899-AD0A-16E4A58CBF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831-4899-AD0A-16E4A58CBF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56.29</c:v>
                </c:pt>
                <c:pt idx="1">
                  <c:v>56.99</c:v>
                </c:pt>
                <c:pt idx="2">
                  <c:v>45.13</c:v>
                </c:pt>
                <c:pt idx="3">
                  <c:v>50.23</c:v>
                </c:pt>
                <c:pt idx="4">
                  <c:v>50.26</c:v>
                </c:pt>
              </c:numCache>
            </c:numRef>
          </c:val>
          <c:extLst>
            <c:ext xmlns:c16="http://schemas.microsoft.com/office/drawing/2014/chart" uri="{C3380CC4-5D6E-409C-BE32-E72D297353CC}">
              <c16:uniqueId val="{00000000-528B-4B9E-B74F-B7B2E406CF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28B-4B9E-B74F-B7B2E406CF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260.55</c:v>
                </c:pt>
                <c:pt idx="1">
                  <c:v>267.01</c:v>
                </c:pt>
                <c:pt idx="2">
                  <c:v>333.52</c:v>
                </c:pt>
                <c:pt idx="3">
                  <c:v>299.87</c:v>
                </c:pt>
                <c:pt idx="4">
                  <c:v>293.39999999999998</c:v>
                </c:pt>
              </c:numCache>
            </c:numRef>
          </c:val>
          <c:extLst>
            <c:ext xmlns:c16="http://schemas.microsoft.com/office/drawing/2014/chart" uri="{C3380CC4-5D6E-409C-BE32-E72D297353CC}">
              <c16:uniqueId val="{00000000-F398-4988-8C03-579E1DAB9E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398-4988-8C03-579E1DAB9E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山武市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49491</v>
      </c>
      <c r="AM8" s="45"/>
      <c r="AN8" s="45"/>
      <c r="AO8" s="45"/>
      <c r="AP8" s="45"/>
      <c r="AQ8" s="45"/>
      <c r="AR8" s="45"/>
      <c r="AS8" s="45"/>
      <c r="AT8" s="46">
        <f>データ!T6</f>
        <v>146.77000000000001</v>
      </c>
      <c r="AU8" s="46"/>
      <c r="AV8" s="46"/>
      <c r="AW8" s="46"/>
      <c r="AX8" s="46"/>
      <c r="AY8" s="46"/>
      <c r="AZ8" s="46"/>
      <c r="BA8" s="46"/>
      <c r="BB8" s="46">
        <f>データ!U6</f>
        <v>337.2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9.92</v>
      </c>
      <c r="Q10" s="46"/>
      <c r="R10" s="46"/>
      <c r="S10" s="46"/>
      <c r="T10" s="46"/>
      <c r="U10" s="46"/>
      <c r="V10" s="46"/>
      <c r="W10" s="46">
        <f>データ!Q6</f>
        <v>100</v>
      </c>
      <c r="X10" s="46"/>
      <c r="Y10" s="46"/>
      <c r="Z10" s="46"/>
      <c r="AA10" s="46"/>
      <c r="AB10" s="46"/>
      <c r="AC10" s="46"/>
      <c r="AD10" s="45">
        <f>データ!R6</f>
        <v>3780</v>
      </c>
      <c r="AE10" s="45"/>
      <c r="AF10" s="45"/>
      <c r="AG10" s="45"/>
      <c r="AH10" s="45"/>
      <c r="AI10" s="45"/>
      <c r="AJ10" s="45"/>
      <c r="AK10" s="2"/>
      <c r="AL10" s="45">
        <f>データ!V6</f>
        <v>4884</v>
      </c>
      <c r="AM10" s="45"/>
      <c r="AN10" s="45"/>
      <c r="AO10" s="45"/>
      <c r="AP10" s="45"/>
      <c r="AQ10" s="45"/>
      <c r="AR10" s="45"/>
      <c r="AS10" s="45"/>
      <c r="AT10" s="46">
        <f>データ!W6</f>
        <v>2.57</v>
      </c>
      <c r="AU10" s="46"/>
      <c r="AV10" s="46"/>
      <c r="AW10" s="46"/>
      <c r="AX10" s="46"/>
      <c r="AY10" s="46"/>
      <c r="AZ10" s="46"/>
      <c r="BA10" s="46"/>
      <c r="BB10" s="46">
        <f>データ!X6</f>
        <v>1900.39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GwZS6jzkLJqp+G8q20wnHe+nAzoxyqB7fVwT2Suhg6lSfwxEFouVsOTvzfEk38sOcC8/ObR6elwIJljr1tyHA==" saltValue="HSZL5YtWPikDxsMahCcR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2021</v>
      </c>
      <c r="C6" s="19">
        <f t="shared" ref="C6:X6" si="3">C7</f>
        <v>122378</v>
      </c>
      <c r="D6" s="19">
        <f t="shared" si="3"/>
        <v>47</v>
      </c>
      <c r="E6" s="19">
        <f t="shared" si="3"/>
        <v>17</v>
      </c>
      <c r="F6" s="19">
        <f t="shared" si="3"/>
        <v>5</v>
      </c>
      <c r="G6" s="19">
        <f t="shared" si="3"/>
        <v>0</v>
      </c>
      <c r="H6" s="19" t="str">
        <f t="shared" si="3"/>
        <v>千葉県　山武市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9.92</v>
      </c>
      <c r="Q6" s="20">
        <f t="shared" si="3"/>
        <v>100</v>
      </c>
      <c r="R6" s="20">
        <f t="shared" si="3"/>
        <v>3780</v>
      </c>
      <c r="S6" s="20">
        <f t="shared" si="3"/>
        <v>49491</v>
      </c>
      <c r="T6" s="20">
        <f t="shared" si="3"/>
        <v>146.77000000000001</v>
      </c>
      <c r="U6" s="20">
        <f t="shared" si="3"/>
        <v>337.2</v>
      </c>
      <c r="V6" s="20">
        <f t="shared" si="3"/>
        <v>4884</v>
      </c>
      <c r="W6" s="20">
        <f t="shared" si="3"/>
        <v>2.57</v>
      </c>
      <c r="X6" s="20">
        <f t="shared" si="3"/>
        <v>1900.39</v>
      </c>
      <c r="Y6" s="21">
        <f>IF(Y7="",NA(),Y7)</f>
        <v>99.93</v>
      </c>
      <c r="Z6" s="21">
        <f t="shared" ref="Z6:AH6" si="4">IF(Z7="",NA(),Z7)</f>
        <v>103.69</v>
      </c>
      <c r="AA6" s="21">
        <f t="shared" si="4"/>
        <v>96.23</v>
      </c>
      <c r="AB6" s="21">
        <f t="shared" si="4"/>
        <v>98.47</v>
      </c>
      <c r="AC6" s="21">
        <f t="shared" si="4"/>
        <v>97.84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56.29</v>
      </c>
      <c r="BR6" s="21">
        <f t="shared" ref="BR6:BZ6" si="8">IF(BR7="",NA(),BR7)</f>
        <v>56.99</v>
      </c>
      <c r="BS6" s="21">
        <f t="shared" si="8"/>
        <v>45.13</v>
      </c>
      <c r="BT6" s="21">
        <f t="shared" si="8"/>
        <v>50.23</v>
      </c>
      <c r="BU6" s="21">
        <f t="shared" si="8"/>
        <v>50.26</v>
      </c>
      <c r="BV6" s="21">
        <f t="shared" si="8"/>
        <v>59.8</v>
      </c>
      <c r="BW6" s="21">
        <f t="shared" si="8"/>
        <v>57.77</v>
      </c>
      <c r="BX6" s="21">
        <f t="shared" si="8"/>
        <v>57.31</v>
      </c>
      <c r="BY6" s="21">
        <f t="shared" si="8"/>
        <v>57.08</v>
      </c>
      <c r="BZ6" s="21">
        <f t="shared" si="8"/>
        <v>56.26</v>
      </c>
      <c r="CA6" s="20" t="str">
        <f>IF(CA7="","",IF(CA7="-","【-】","【"&amp;SUBSTITUTE(TEXT(CA7,"#,##0.00"),"-","△")&amp;"】"))</f>
        <v>【60.65】</v>
      </c>
      <c r="CB6" s="21">
        <f>IF(CB7="",NA(),CB7)</f>
        <v>260.55</v>
      </c>
      <c r="CC6" s="21">
        <f t="shared" ref="CC6:CK6" si="9">IF(CC7="",NA(),CC7)</f>
        <v>267.01</v>
      </c>
      <c r="CD6" s="21">
        <f t="shared" si="9"/>
        <v>333.52</v>
      </c>
      <c r="CE6" s="21">
        <f t="shared" si="9"/>
        <v>299.87</v>
      </c>
      <c r="CF6" s="21">
        <f t="shared" si="9"/>
        <v>293.39999999999998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41.78</v>
      </c>
      <c r="CN6" s="21">
        <f t="shared" ref="CN6:CV6" si="10">IF(CN7="",NA(),CN7)</f>
        <v>40.46</v>
      </c>
      <c r="CO6" s="21">
        <f t="shared" si="10"/>
        <v>40.590000000000003</v>
      </c>
      <c r="CP6" s="21">
        <f t="shared" si="10"/>
        <v>40.98</v>
      </c>
      <c r="CQ6" s="21">
        <f t="shared" si="10"/>
        <v>41.41</v>
      </c>
      <c r="CR6" s="21">
        <f t="shared" si="10"/>
        <v>51.75</v>
      </c>
      <c r="CS6" s="21">
        <f t="shared" si="10"/>
        <v>50.68</v>
      </c>
      <c r="CT6" s="21">
        <f t="shared" si="10"/>
        <v>50.14</v>
      </c>
      <c r="CU6" s="21">
        <f t="shared" si="10"/>
        <v>54.83</v>
      </c>
      <c r="CV6" s="21">
        <f t="shared" si="10"/>
        <v>66.53</v>
      </c>
      <c r="CW6" s="20" t="str">
        <f>IF(CW7="","",IF(CW7="-","【-】","【"&amp;SUBSTITUTE(TEXT(CW7,"#,##0.00"),"-","△")&amp;"】"))</f>
        <v>【61.14】</v>
      </c>
      <c r="CX6" s="21">
        <f>IF(CX7="",NA(),CX7)</f>
        <v>53.64</v>
      </c>
      <c r="CY6" s="21">
        <f t="shared" ref="CY6:DG6" si="11">IF(CY7="",NA(),CY7)</f>
        <v>64.260000000000005</v>
      </c>
      <c r="CZ6" s="21">
        <f t="shared" si="11"/>
        <v>67.13</v>
      </c>
      <c r="DA6" s="21">
        <f t="shared" si="11"/>
        <v>69.7</v>
      </c>
      <c r="DB6" s="21">
        <f t="shared" si="11"/>
        <v>71.739999999999995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122378</v>
      </c>
      <c r="D7" s="23">
        <v>47</v>
      </c>
      <c r="E7" s="23">
        <v>17</v>
      </c>
      <c r="F7" s="23">
        <v>5</v>
      </c>
      <c r="G7" s="23">
        <v>0</v>
      </c>
      <c r="H7" s="23" t="s">
        <v>96</v>
      </c>
      <c r="I7" s="23" t="s">
        <v>97</v>
      </c>
      <c r="J7" s="23" t="s">
        <v>98</v>
      </c>
      <c r="K7" s="23" t="s">
        <v>99</v>
      </c>
      <c r="L7" s="23" t="s">
        <v>100</v>
      </c>
      <c r="M7" s="23" t="s">
        <v>101</v>
      </c>
      <c r="N7" s="24" t="s">
        <v>102</v>
      </c>
      <c r="O7" s="24" t="s">
        <v>103</v>
      </c>
      <c r="P7" s="24">
        <v>9.92</v>
      </c>
      <c r="Q7" s="24">
        <v>100</v>
      </c>
      <c r="R7" s="24">
        <v>3780</v>
      </c>
      <c r="S7" s="24">
        <v>49491</v>
      </c>
      <c r="T7" s="24">
        <v>146.77000000000001</v>
      </c>
      <c r="U7" s="24">
        <v>337.2</v>
      </c>
      <c r="V7" s="24">
        <v>4884</v>
      </c>
      <c r="W7" s="24">
        <v>2.57</v>
      </c>
      <c r="X7" s="24">
        <v>1900.39</v>
      </c>
      <c r="Y7" s="24">
        <v>99.93</v>
      </c>
      <c r="Z7" s="24">
        <v>103.69</v>
      </c>
      <c r="AA7" s="24">
        <v>96.23</v>
      </c>
      <c r="AB7" s="24">
        <v>98.47</v>
      </c>
      <c r="AC7" s="24">
        <v>97.84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56.29</v>
      </c>
      <c r="BR7" s="24">
        <v>56.99</v>
      </c>
      <c r="BS7" s="24">
        <v>45.13</v>
      </c>
      <c r="BT7" s="24">
        <v>50.23</v>
      </c>
      <c r="BU7" s="24">
        <v>50.26</v>
      </c>
      <c r="BV7" s="24">
        <v>59.8</v>
      </c>
      <c r="BW7" s="24">
        <v>57.77</v>
      </c>
      <c r="BX7" s="24">
        <v>57.31</v>
      </c>
      <c r="BY7" s="24">
        <v>57.08</v>
      </c>
      <c r="BZ7" s="24">
        <v>56.26</v>
      </c>
      <c r="CA7" s="24">
        <v>60.65</v>
      </c>
      <c r="CB7" s="24">
        <v>260.55</v>
      </c>
      <c r="CC7" s="24">
        <v>267.01</v>
      </c>
      <c r="CD7" s="24">
        <v>333.52</v>
      </c>
      <c r="CE7" s="24">
        <v>299.87</v>
      </c>
      <c r="CF7" s="24">
        <v>293.39999999999998</v>
      </c>
      <c r="CG7" s="24">
        <v>263.76</v>
      </c>
      <c r="CH7" s="24">
        <v>274.35000000000002</v>
      </c>
      <c r="CI7" s="24">
        <v>273.52</v>
      </c>
      <c r="CJ7" s="24">
        <v>274.99</v>
      </c>
      <c r="CK7" s="24">
        <v>282.08999999999997</v>
      </c>
      <c r="CL7" s="24">
        <v>256.97000000000003</v>
      </c>
      <c r="CM7" s="24">
        <v>41.78</v>
      </c>
      <c r="CN7" s="24">
        <v>40.46</v>
      </c>
      <c r="CO7" s="24">
        <v>40.590000000000003</v>
      </c>
      <c r="CP7" s="24">
        <v>40.98</v>
      </c>
      <c r="CQ7" s="24">
        <v>41.41</v>
      </c>
      <c r="CR7" s="24">
        <v>51.75</v>
      </c>
      <c r="CS7" s="24">
        <v>50.68</v>
      </c>
      <c r="CT7" s="24">
        <v>50.14</v>
      </c>
      <c r="CU7" s="24">
        <v>54.83</v>
      </c>
      <c r="CV7" s="24">
        <v>66.53</v>
      </c>
      <c r="CW7" s="24">
        <v>61.14</v>
      </c>
      <c r="CX7" s="24">
        <v>53.64</v>
      </c>
      <c r="CY7" s="24">
        <v>64.260000000000005</v>
      </c>
      <c r="CZ7" s="24">
        <v>67.13</v>
      </c>
      <c r="DA7" s="24">
        <v>69.7</v>
      </c>
      <c r="DB7" s="24">
        <v>71.739999999999995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2023-02-01T05:21:08Z</cp:lastPrinted>
  <dcterms:created xsi:type="dcterms:W3CDTF">2022-12-01T01:56:41Z</dcterms:created>
  <dcterms:modified xsi:type="dcterms:W3CDTF">2023-02-01T05:21:14Z</dcterms:modified>
  <cp:category/>
</cp:coreProperties>
</file>