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UserData\m.nkmr184\Desktop\経営比較分析表\175 下水道（農業）修正依頼\"/>
    </mc:Choice>
  </mc:AlternateContent>
  <xr:revisionPtr revIDLastSave="0" documentId="13_ncr:1_{6EE38201-6737-480B-A49B-844605941391}" xr6:coauthVersionLast="47" xr6:coauthVersionMax="47" xr10:uidLastSave="{00000000-0000-0000-0000-000000000000}"/>
  <workbookProtection workbookAlgorithmName="SHA-512" workbookHashValue="z0fVn26P+txf3/xd4DsFczjbTmpNt42DrAA2ArdfWUO6lIB/icNH2wHm4OTsdZLOFHHCxecsuqsVrY6Id1scXA==" workbookSaltValue="e2sjWMsRXX9KeY8u3MieDw=="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L10" i="4"/>
  <c r="AL8" i="4"/>
  <c r="P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<sst xmlns="http://schemas.openxmlformats.org/spreadsheetml/2006/main" count="236" uniqueCount="120">
  <si>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</si>
  <si>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</si>
  <si>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</si>
  <si>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</si>
  <si>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</si>
  <si>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</si>
  <si>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</si>
  <si>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</si>
  <si>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</si>
  <si>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</si>
  <si>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</si>
  <si>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</si>
  <si>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</si>
  <si>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</si>
  <si>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</si>
  <si>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</si>
  <si>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</si>
  <si>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</si>
  <si>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</si>
  <si>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</si>
  <si>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</si>
  <si>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</si>
  <si>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</si>
  <si>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</si>
  <si>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</si>
  <si>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</si>
  <si>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</si>
  <si>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</si>
  <si>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</si>
  <si>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</si>
  <si>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</si>
  <si>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</si>
  <si>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</si>
  <si>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</si>
  <si>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</si>
  <si>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</si>
  <si>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</si>
  <si>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</si>
  <si>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</si>
  <si>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</si>
  <si>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</si>
  <si>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</si>
  <si>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</si>
  <si>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</si>
  <si>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</si>
  <si>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</si>
  <si>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</si>
  <si>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</si>
  <si>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</si>
  <si>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</si>
  <si>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</si>
  <si>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</si>
  <si>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</si>
  <si>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</si>
  <si>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</si>
  <si>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</si>
  <si>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</si>
  <si>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</si>
  <si>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</si>
  <si>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</si>
  <si>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</si>
  <si>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</si>
  <si>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</si>
  <si>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</si>
  <si>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</si>
  <si>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</si>
  <si>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</si>
  <si>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</si>
  <si>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</si>
  <si>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</si>
  <si>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</si>
  <si>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</si>
  <si>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</si>
  <si>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</si>
  <si>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</si>
  <si>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</si>
  <si>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</si>
  <si>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</si>
  <si>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</si>
  <si>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</si>
  <si>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</si>
  <si>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</si>
  <si>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</si>
  <si>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</si>
  <si>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</si>
  <si>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</si>
  <si>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</si>
  <si>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</si>
  <si>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</si>
  <si>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</si>
  <si>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</si>
  <si>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</si>
  <si>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</si>
  <si>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</si>
  <si>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</si>
  <si>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</si>
  <si>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</si>
  <si>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</si>
  <si>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</si>
  <si>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</si>
  <si>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</si>
  <si>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</si>
  <si>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</si>
  <si>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</si>
  <si>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</si>
  <si>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</si>
  <si>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</si>
  <si>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</si>
  <si>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</si>
  <si>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</si>
  <si>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</si>
  <si>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</si>
  <si>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</si>
  <si>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</si>
  <si>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</si>
  <si>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</si>
  <si>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</si>
  <si>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本市の農業集落排水事業特別会計については、一般会計からの繰入金の割合が非常に高い状況である。計画段階では、人口増加を見込んでいたのに対し、実際には人口が減少傾向にあるため、計画人口に到達しておらず、当初見込んだ使用料収入が得られていないことや、中山間地という施設の立地条件の問題から、維持管理費が高額となっているため、その差額を一般会計からの繰入金により補填している。
　今後の使用料収入の見込みについては、農業集落排水処理区域では、更なる人口減少が予測されることや、接続率も比較的高く使用料収納率も100％に近いことから、大幅な増収は見込めない状況である。
　維持管理費については、施設の老朽化による修繕の増加が見込まれるため、平成30年度に策定した最適整備構想を踏まえ、計画的に修繕を実施し、施設を適切に維持管理することにより増加を抑制する必要がある。</t>
    <phoneticPr fontId="4"/>
  </si>
  <si>
    <t xml:space="preserve"> 管渠改善率については、これまでに管渠の更新や修繕等は実施していないため、0％である。市原市の２処理区の農業集落排水処理施設は、それぞれ平成14年度、平成15年度に供用開始した比較的新しい施設であり、管渠については耐用年数から判断しても、未だ更新時期を見込んではいない。</t>
    <phoneticPr fontId="4"/>
  </si>
  <si>
    <r>
      <rPr>
        <sz val="9"/>
        <color theme="1"/>
        <rFont val="ＭＳ ゴシック"/>
        <family val="3"/>
        <charset val="128"/>
      </rPr>
      <t>【収益的収支比率】
　収益的収支比率は約68％に留まっている。主な要因として、収益的収支の総収益は使用料収入及び一般会計からの繰入金により賄えているが、資本的収支である地方債償還金が残っていることが挙げられる。
【企業債残高対事業規模比率】
　使用料収入に対し、繰入基準外の起債現在高の割合が大きく、類似団体との比較においても高い数値となっている。主な要因としては、施設の計画段階では人口の増加を見込んでいたのに対し、実際には人口が減少傾向にあり、計画人口に到達しておらず、当初見込んだ使用料収入が得られていないことが挙げられる。
【経費回収率】
　経費回収率については、低い数値で推移している。主な要因として、汚水処理に要する費用が高額であるのに対して、使用料収入が少ないため、一般会計からの繰入金に依存する割合が非常に大きいことが挙げられる。
【汚水処理原価】
　類似団体との比較において高い原価となっている。主な要因としては、農業集落排水処理区が中山間地に位置しているため、維持管理費が高額になること、また、当初に見込んでいた施設規模に見合った流入水量が得られず、水量１㎥あたりの維持管理費等が高額となっていることが挙げられる。</t>
    </r>
    <r>
      <rPr>
        <sz val="11"/>
        <color theme="1"/>
        <rFont val="ＭＳ ゴシック"/>
        <family val="3"/>
        <charset val="128"/>
      </rPr>
      <t xml:space="preserve">
</t>
    </r>
    <r>
      <rPr>
        <sz val="9"/>
        <color theme="1"/>
        <rFont val="ＭＳ ゴシック"/>
        <family val="3"/>
        <charset val="128"/>
      </rPr>
      <t>【施設利用率】
　類似団体と比較し低い数値となっている。主な要因としては、計画どおり人口が増加せず、計画当初に見込んでいた施設規模に見合った流入水量が得られていないことが挙げられる。
【水洗化率】
　接続率は約85％であり、近年は、ほぼ横ばいで推移している。少子高齢化や、市街地への転居等により人口が減少傾向にあり、転入はほとんど見込めないため、今後も横ばいで推移することが見込まれる。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</si>
</sst>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4F-4A97-BDF1-4C69CE9C8E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874F-4A97-BDF1-4C69CE9C8E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34.5</c:v>
                </c:pt>
                <c:pt idx="1">
                  <c:v>34.229999999999997</c:v>
                </c:pt>
                <c:pt idx="2">
                  <c:v>33.15</c:v>
                </c:pt>
                <c:pt idx="3">
                  <c:v>32.35</c:v>
                </c:pt>
                <c:pt idx="4">
                  <c:v>34.5</c:v>
                </c:pt>
              </c:numCache>
            </c:numRef>
          </c:val>
          <c:extLst>
            <c:ext xmlns:c16="http://schemas.microsoft.com/office/drawing/2014/chart" uri="{C3380CC4-5D6E-409C-BE32-E72D297353CC}">
              <c16:uniqueId val="{00000000-4198-4499-8498-7C3AD66AE5B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4198-4499-8498-7C3AD66AE5B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83.66</c:v>
                </c:pt>
                <c:pt idx="1">
                  <c:v>83.86</c:v>
                </c:pt>
                <c:pt idx="2">
                  <c:v>83.57</c:v>
                </c:pt>
                <c:pt idx="3">
                  <c:v>84.5</c:v>
                </c:pt>
                <c:pt idx="4">
                  <c:v>85.44</c:v>
                </c:pt>
              </c:numCache>
            </c:numRef>
          </c:val>
          <c:extLst>
            <c:ext xmlns:c16="http://schemas.microsoft.com/office/drawing/2014/chart" uri="{C3380CC4-5D6E-409C-BE32-E72D297353CC}">
              <c16:uniqueId val="{00000000-AF3A-4540-9AF4-FA4EA61F37E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AF3A-4540-9AF4-FA4EA61F37E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64.89</c:v>
                </c:pt>
                <c:pt idx="1">
                  <c:v>66.239999999999995</c:v>
                </c:pt>
                <c:pt idx="2">
                  <c:v>67.900000000000006</c:v>
                </c:pt>
                <c:pt idx="3">
                  <c:v>68.27</c:v>
                </c:pt>
                <c:pt idx="4">
                  <c:v>68.69</c:v>
                </c:pt>
              </c:numCache>
            </c:numRef>
          </c:val>
          <c:extLst>
            <c:ext xmlns:c16="http://schemas.microsoft.com/office/drawing/2014/chart" uri="{C3380CC4-5D6E-409C-BE32-E72D297353CC}">
              <c16:uniqueId val="{00000000-6C25-48C5-9F3B-28C30CDD59B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25-48C5-9F3B-28C30CDD59B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0E-4E30-A082-F0830D69DF0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0E-4E30-A082-F0830D69DF0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D7-40AE-9D95-E30353646B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D7-40AE-9D95-E30353646B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29-4579-89D4-CDF0FEB4B90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29-4579-89D4-CDF0FEB4B90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2F-4BCD-BAF1-1BEE674EE2F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2F-4BCD-BAF1-1BEE674EE2F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1760.39</c:v>
                </c:pt>
                <c:pt idx="1">
                  <c:v>1663</c:v>
                </c:pt>
                <c:pt idx="2">
                  <c:v>1545.96</c:v>
                </c:pt>
                <c:pt idx="3">
                  <c:v>1446.89</c:v>
                </c:pt>
                <c:pt idx="4">
                  <c:v>1371.93</c:v>
                </c:pt>
              </c:numCache>
            </c:numRef>
          </c:val>
          <c:extLst>
            <c:ext xmlns:c16="http://schemas.microsoft.com/office/drawing/2014/chart" uri="{C3380CC4-5D6E-409C-BE32-E72D297353CC}">
              <c16:uniqueId val="{00000000-7828-4E02-A556-6AA057E682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7828-4E02-A556-6AA057E682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25.63</c:v>
                </c:pt>
                <c:pt idx="1">
                  <c:v>21.58</c:v>
                </c:pt>
                <c:pt idx="2">
                  <c:v>21.04</c:v>
                </c:pt>
                <c:pt idx="3">
                  <c:v>19.37</c:v>
                </c:pt>
                <c:pt idx="4">
                  <c:v>18.309999999999999</c:v>
                </c:pt>
              </c:numCache>
            </c:numRef>
          </c:val>
          <c:extLst>
            <c:ext xmlns:c16="http://schemas.microsoft.com/office/drawing/2014/chart" uri="{C3380CC4-5D6E-409C-BE32-E72D297353CC}">
              <c16:uniqueId val="{00000000-C8CE-48DA-BC84-D36EB5D1EF2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C8CE-48DA-BC84-D36EB5D1EF2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610.99</c:v>
                </c:pt>
                <c:pt idx="1">
                  <c:v>718.48</c:v>
                </c:pt>
                <c:pt idx="2">
                  <c:v>757.38</c:v>
                </c:pt>
                <c:pt idx="3">
                  <c:v>813.61</c:v>
                </c:pt>
                <c:pt idx="4">
                  <c:v>770.26</c:v>
                </c:pt>
              </c:numCache>
            </c:numRef>
          </c:val>
          <c:extLst>
            <c:ext xmlns:c16="http://schemas.microsoft.com/office/drawing/2014/chart" uri="{C3380CC4-5D6E-409C-BE32-E72D297353CC}">
              <c16:uniqueId val="{00000000-BE3D-459E-9A65-53E17ABD2DF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BE3D-459E-9A65-53E17ABD2DF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千葉県　市原市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52">
        <f>データ!S6</f>
        <v>271740</v>
      </c>
      <c r="AM8" s="52"/>
      <c r="AN8" s="52"/>
      <c r="AO8" s="52"/>
      <c r="AP8" s="52"/>
      <c r="AQ8" s="52"/>
      <c r="AR8" s="52"/>
      <c r="AS8" s="52"/>
      <c r="AT8" s="51">
        <f>データ!T6</f>
        <v>368.16</v>
      </c>
      <c r="AU8" s="51"/>
      <c r="AV8" s="51"/>
      <c r="AW8" s="51"/>
      <c r="AX8" s="51"/>
      <c r="AY8" s="51"/>
      <c r="AZ8" s="51"/>
      <c r="BA8" s="51"/>
      <c r="BB8" s="51">
        <f>データ!U6</f>
        <v>738.1</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2">
      <c r="A10" s="2"/>
      <c r="B10" s="51" t="str">
        <f>データ!N6</f>
        <v>-</v>
      </c>
      <c r="C10" s="51"/>
      <c r="D10" s="51"/>
      <c r="E10" s="51"/>
      <c r="F10" s="51"/>
      <c r="G10" s="51"/>
      <c r="H10" s="51"/>
      <c r="I10" s="51" t="str">
        <f>データ!O6</f>
        <v>該当数値なし</v>
      </c>
      <c r="J10" s="51"/>
      <c r="K10" s="51"/>
      <c r="L10" s="51"/>
      <c r="M10" s="51"/>
      <c r="N10" s="51"/>
      <c r="O10" s="51"/>
      <c r="P10" s="51">
        <f>データ!P6</f>
        <v>0.17</v>
      </c>
      <c r="Q10" s="51"/>
      <c r="R10" s="51"/>
      <c r="S10" s="51"/>
      <c r="T10" s="51"/>
      <c r="U10" s="51"/>
      <c r="V10" s="51"/>
      <c r="W10" s="51">
        <f>データ!Q6</f>
        <v>100</v>
      </c>
      <c r="X10" s="51"/>
      <c r="Y10" s="51"/>
      <c r="Z10" s="51"/>
      <c r="AA10" s="51"/>
      <c r="AB10" s="51"/>
      <c r="AC10" s="51"/>
      <c r="AD10" s="52">
        <f>データ!R6</f>
        <v>3520</v>
      </c>
      <c r="AE10" s="52"/>
      <c r="AF10" s="52"/>
      <c r="AG10" s="52"/>
      <c r="AH10" s="52"/>
      <c r="AI10" s="52"/>
      <c r="AJ10" s="52"/>
      <c r="AK10" s="2"/>
      <c r="AL10" s="52">
        <f>データ!V6</f>
        <v>467</v>
      </c>
      <c r="AM10" s="52"/>
      <c r="AN10" s="52"/>
      <c r="AO10" s="52"/>
      <c r="AP10" s="52"/>
      <c r="AQ10" s="52"/>
      <c r="AR10" s="52"/>
      <c r="AS10" s="52"/>
      <c r="AT10" s="51">
        <f>データ!W6</f>
        <v>0.37</v>
      </c>
      <c r="AU10" s="51"/>
      <c r="AV10" s="51"/>
      <c r="AW10" s="51"/>
      <c r="AX10" s="51"/>
      <c r="AY10" s="51"/>
      <c r="AZ10" s="51"/>
      <c r="BA10" s="51"/>
      <c r="BB10" s="51">
        <f>データ!X6</f>
        <v>1262.1600000000001</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9" t="s">
        <v>26</v>
      </c>
      <c r="BM14" s="40"/>
      <c r="BN14" s="40"/>
      <c r="BO14" s="40"/>
      <c r="BP14" s="40"/>
      <c r="BQ14" s="40"/>
      <c r="BR14" s="40"/>
      <c r="BS14" s="40"/>
      <c r="BT14" s="40"/>
      <c r="BU14" s="40"/>
      <c r="BV14" s="40"/>
      <c r="BW14" s="40"/>
      <c r="BX14" s="40"/>
      <c r="BY14" s="40"/>
      <c r="BZ14" s="41"/>
    </row>
    <row r="15" spans="1:78" ht="13.5" customHeight="1" x14ac:dyDescent="0.2">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42"/>
      <c r="BM15" s="43"/>
      <c r="BN15" s="43"/>
      <c r="BO15" s="43"/>
      <c r="BP15" s="43"/>
      <c r="BQ15" s="43"/>
      <c r="BR15" s="43"/>
      <c r="BS15" s="43"/>
      <c r="BT15" s="43"/>
      <c r="BU15" s="43"/>
      <c r="BV15" s="43"/>
      <c r="BW15" s="43"/>
      <c r="BX15" s="43"/>
      <c r="BY15" s="43"/>
      <c r="BZ15" s="4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2" t="s">
        <v>119</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2"/>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2"/>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2"/>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2"/>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2"/>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2"/>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2"/>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2"/>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2"/>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2"/>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2"/>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2"/>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2"/>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2"/>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2"/>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2"/>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2"/>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2"/>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2"/>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2"/>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2"/>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2"/>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2"/>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2"/>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2"/>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2"/>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2"/>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9" t="s">
        <v>27</v>
      </c>
      <c r="BM45" s="40"/>
      <c r="BN45" s="40"/>
      <c r="BO45" s="40"/>
      <c r="BP45" s="40"/>
      <c r="BQ45" s="40"/>
      <c r="BR45" s="40"/>
      <c r="BS45" s="40"/>
      <c r="BT45" s="40"/>
      <c r="BU45" s="40"/>
      <c r="BV45" s="40"/>
      <c r="BW45" s="40"/>
      <c r="BX45" s="40"/>
      <c r="BY45" s="40"/>
      <c r="BZ45" s="4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2"/>
      <c r="BM46" s="43"/>
      <c r="BN46" s="43"/>
      <c r="BO46" s="43"/>
      <c r="BP46" s="43"/>
      <c r="BQ46" s="43"/>
      <c r="BR46" s="43"/>
      <c r="BS46" s="43"/>
      <c r="BT46" s="43"/>
      <c r="BU46" s="43"/>
      <c r="BV46" s="43"/>
      <c r="BW46" s="43"/>
      <c r="BX46" s="43"/>
      <c r="BY46" s="43"/>
      <c r="BZ46" s="4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2"/>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2"/>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2"/>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2"/>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2"/>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2"/>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2"/>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2"/>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2"/>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2"/>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2"/>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2"/>
      <c r="BM59" s="30"/>
      <c r="BN59" s="30"/>
      <c r="BO59" s="30"/>
      <c r="BP59" s="30"/>
      <c r="BQ59" s="30"/>
      <c r="BR59" s="30"/>
      <c r="BS59" s="30"/>
      <c r="BT59" s="30"/>
      <c r="BU59" s="30"/>
      <c r="BV59" s="30"/>
      <c r="BW59" s="30"/>
      <c r="BX59" s="30"/>
      <c r="BY59" s="30"/>
      <c r="BZ59" s="31"/>
    </row>
    <row r="60" spans="1:78" ht="13.5" customHeight="1" x14ac:dyDescent="0.2">
      <c r="A60" s="2"/>
      <c r="B60" s="36" t="s">
        <v>28</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32"/>
      <c r="BM60" s="30"/>
      <c r="BN60" s="30"/>
      <c r="BO60" s="30"/>
      <c r="BP60" s="30"/>
      <c r="BQ60" s="30"/>
      <c r="BR60" s="30"/>
      <c r="BS60" s="30"/>
      <c r="BT60" s="30"/>
      <c r="BU60" s="30"/>
      <c r="BV60" s="30"/>
      <c r="BW60" s="30"/>
      <c r="BX60" s="30"/>
      <c r="BY60" s="30"/>
      <c r="BZ60" s="31"/>
    </row>
    <row r="61" spans="1:78" ht="13.5" customHeight="1" x14ac:dyDescent="0.2">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32"/>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2"/>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9" t="s">
        <v>29</v>
      </c>
      <c r="BM64" s="40"/>
      <c r="BN64" s="40"/>
      <c r="BO64" s="40"/>
      <c r="BP64" s="40"/>
      <c r="BQ64" s="40"/>
      <c r="BR64" s="40"/>
      <c r="BS64" s="40"/>
      <c r="BT64" s="40"/>
      <c r="BU64" s="40"/>
      <c r="BV64" s="40"/>
      <c r="BW64" s="40"/>
      <c r="BX64" s="40"/>
      <c r="BY64" s="40"/>
      <c r="BZ64" s="4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2"/>
      <c r="BM65" s="43"/>
      <c r="BN65" s="43"/>
      <c r="BO65" s="43"/>
      <c r="BP65" s="43"/>
      <c r="BQ65" s="43"/>
      <c r="BR65" s="43"/>
      <c r="BS65" s="43"/>
      <c r="BT65" s="43"/>
      <c r="BU65" s="43"/>
      <c r="BV65" s="43"/>
      <c r="BW65" s="43"/>
      <c r="BX65" s="43"/>
      <c r="BY65" s="43"/>
      <c r="BZ65" s="4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wWloovNTQJTf1IkkuhX8gXZQjCXsfOxa40RWe92eUkM0ihOMoD4DaNyXzYx9OSEqqb+OE30PCgKoG5NxsWYgaQ==" saltValue="qw8xbr+AjETWb+N4tRT1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122190</v>
      </c>
      <c r="D6" s="19">
        <f t="shared" si="3"/>
        <v>47</v>
      </c>
      <c r="E6" s="19">
        <f t="shared" si="3"/>
        <v>17</v>
      </c>
      <c r="F6" s="19">
        <f t="shared" si="3"/>
        <v>5</v>
      </c>
      <c r="G6" s="19">
        <f t="shared" si="3"/>
        <v>0</v>
      </c>
      <c r="H6" s="19" t="str">
        <f t="shared" si="3"/>
        <v>千葉県　市原市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0.17</v>
      </c>
      <c r="Q6" s="20">
        <f t="shared" si="3"/>
        <v>100</v>
      </c>
      <c r="R6" s="20">
        <f t="shared" si="3"/>
        <v>3520</v>
      </c>
      <c r="S6" s="20">
        <f t="shared" si="3"/>
        <v>271740</v>
      </c>
      <c r="T6" s="20">
        <f t="shared" si="3"/>
        <v>368.16</v>
      </c>
      <c r="U6" s="20">
        <f t="shared" si="3"/>
        <v>738.1</v>
      </c>
      <c r="V6" s="20">
        <f t="shared" si="3"/>
        <v>467</v>
      </c>
      <c r="W6" s="20">
        <f t="shared" si="3"/>
        <v>0.37</v>
      </c>
      <c r="X6" s="20">
        <f t="shared" si="3"/>
        <v>1262.1600000000001</v>
      </c>
      <c r="Y6" s="21">
        <f>IF(Y7="",NA(),Y7)</f>
        <v>64.89</v>
      </c>
      <c r="Z6" s="21">
        <f t="shared" ref="Z6:AH6" si="4">IF(Z7="",NA(),Z7)</f>
        <v>66.239999999999995</v>
      </c>
      <c r="AA6" s="21">
        <f t="shared" si="4"/>
        <v>67.900000000000006</v>
      </c>
      <c r="AB6" s="21">
        <f t="shared" si="4"/>
        <v>68.27</v>
      </c>
      <c r="AC6" s="21">
        <f t="shared" si="4"/>
        <v>68.69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1760.39</v>
      </c>
      <c r="BG6" s="21">
        <f t="shared" ref="BG6:BO6" si="7">IF(BG7="",NA(),BG7)</f>
        <v>1663</v>
      </c>
      <c r="BH6" s="21">
        <f t="shared" si="7"/>
        <v>1545.96</v>
      </c>
      <c r="BI6" s="21">
        <f t="shared" si="7"/>
        <v>1446.89</v>
      </c>
      <c r="BJ6" s="21">
        <f t="shared" si="7"/>
        <v>1371.93</v>
      </c>
      <c r="BK6" s="21">
        <f t="shared" si="7"/>
        <v>855.8</v>
      </c>
      <c r="BL6" s="21">
        <f t="shared" si="7"/>
        <v>789.46</v>
      </c>
      <c r="BM6" s="21">
        <f t="shared" si="7"/>
        <v>826.83</v>
      </c>
      <c r="BN6" s="21">
        <f t="shared" si="7"/>
        <v>867.83</v>
      </c>
      <c r="BO6" s="21">
        <f t="shared" si="7"/>
        <v>791.76</v>
      </c>
      <c r="BP6" s="20" t="str">
        <f>IF(BP7="","",IF(BP7="-","【-】","【"&amp;SUBSTITUTE(TEXT(BP7,"#,##0.00"),"-","△")&amp;"】"))</f>
        <v>【786.37】</v>
      </c>
      <c r="BQ6" s="21">
        <f>IF(BQ7="",NA(),BQ7)</f>
        <v>25.63</v>
      </c>
      <c r="BR6" s="21">
        <f t="shared" ref="BR6:BZ6" si="8">IF(BR7="",NA(),BR7)</f>
        <v>21.58</v>
      </c>
      <c r="BS6" s="21">
        <f t="shared" si="8"/>
        <v>21.04</v>
      </c>
      <c r="BT6" s="21">
        <f t="shared" si="8"/>
        <v>19.37</v>
      </c>
      <c r="BU6" s="21">
        <f t="shared" si="8"/>
        <v>18.309999999999999</v>
      </c>
      <c r="BV6" s="21">
        <f t="shared" si="8"/>
        <v>59.8</v>
      </c>
      <c r="BW6" s="21">
        <f t="shared" si="8"/>
        <v>57.77</v>
      </c>
      <c r="BX6" s="21">
        <f t="shared" si="8"/>
        <v>57.31</v>
      </c>
      <c r="BY6" s="21">
        <f t="shared" si="8"/>
        <v>57.08</v>
      </c>
      <c r="BZ6" s="21">
        <f t="shared" si="8"/>
        <v>56.26</v>
      </c>
      <c r="CA6" s="20" t="str">
        <f>IF(CA7="","",IF(CA7="-","【-】","【"&amp;SUBSTITUTE(TEXT(CA7,"#,##0.00"),"-","△")&amp;"】"))</f>
        <v>【60.65】</v>
      </c>
      <c r="CB6" s="21">
        <f>IF(CB7="",NA(),CB7)</f>
        <v>610.99</v>
      </c>
      <c r="CC6" s="21">
        <f t="shared" ref="CC6:CK6" si="9">IF(CC7="",NA(),CC7)</f>
        <v>718.48</v>
      </c>
      <c r="CD6" s="21">
        <f t="shared" si="9"/>
        <v>757.38</v>
      </c>
      <c r="CE6" s="21">
        <f t="shared" si="9"/>
        <v>813.61</v>
      </c>
      <c r="CF6" s="21">
        <f t="shared" si="9"/>
        <v>770.26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34.5</v>
      </c>
      <c r="CN6" s="21">
        <f t="shared" ref="CN6:CV6" si="10">IF(CN7="",NA(),CN7)</f>
        <v>34.229999999999997</v>
      </c>
      <c r="CO6" s="21">
        <f t="shared" si="10"/>
        <v>33.15</v>
      </c>
      <c r="CP6" s="21">
        <f t="shared" si="10"/>
        <v>32.35</v>
      </c>
      <c r="CQ6" s="21">
        <f t="shared" si="10"/>
        <v>34.5</v>
      </c>
      <c r="CR6" s="21">
        <f t="shared" si="10"/>
        <v>51.75</v>
      </c>
      <c r="CS6" s="21">
        <f t="shared" si="10"/>
        <v>50.68</v>
      </c>
      <c r="CT6" s="21">
        <f t="shared" si="10"/>
        <v>50.14</v>
      </c>
      <c r="CU6" s="21">
        <f t="shared" si="10"/>
        <v>54.83</v>
      </c>
      <c r="CV6" s="21">
        <f t="shared" si="10"/>
        <v>66.53</v>
      </c>
      <c r="CW6" s="20" t="str">
        <f>IF(CW7="","",IF(CW7="-","【-】","【"&amp;SUBSTITUTE(TEXT(CW7,"#,##0.00"),"-","△")&amp;"】"))</f>
        <v>【61.14】</v>
      </c>
      <c r="CX6" s="21">
        <f>IF(CX7="",NA(),CX7)</f>
        <v>83.66</v>
      </c>
      <c r="CY6" s="21">
        <f t="shared" ref="CY6:DG6" si="11">IF(CY7="",NA(),CY7)</f>
        <v>83.86</v>
      </c>
      <c r="CZ6" s="21">
        <f t="shared" si="11"/>
        <v>83.57</v>
      </c>
      <c r="DA6" s="21">
        <f t="shared" si="11"/>
        <v>84.5</v>
      </c>
      <c r="DB6" s="21">
        <f t="shared" si="11"/>
        <v>85.44</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2">
      <c r="A7" s="14"/>
      <c r="B7" s="23">
        <v>2021</v>
      </c>
      <c r="C7" s="23">
        <v>122190</v>
      </c>
      <c r="D7" s="23">
        <v>47</v>
      </c>
      <c r="E7" s="23">
        <v>17</v>
      </c>
      <c r="F7" s="23">
        <v>5</v>
      </c>
      <c r="G7" s="23">
        <v>0</v>
      </c>
      <c r="H7" s="23" t="s">
        <v>98</v>
      </c>
      <c r="I7" s="23" t="s">
        <v>99</v>
      </c>
      <c r="J7" s="23" t="s">
        <v>100</v>
      </c>
      <c r="K7" s="23" t="s">
        <v>101</v>
      </c>
      <c r="L7" s="23" t="s">
        <v>102</v>
      </c>
      <c r="M7" s="23" t="s">
        <v>103</v>
      </c>
      <c r="N7" s="24" t="s">
        <v>104</v>
      </c>
      <c r="O7" s="24" t="s">
        <v>105</v>
      </c>
      <c r="P7" s="24">
        <v>0.17</v>
      </c>
      <c r="Q7" s="24">
        <v>100</v>
      </c>
      <c r="R7" s="24">
        <v>3520</v>
      </c>
      <c r="S7" s="24">
        <v>271740</v>
      </c>
      <c r="T7" s="24">
        <v>368.16</v>
      </c>
      <c r="U7" s="24">
        <v>738.1</v>
      </c>
      <c r="V7" s="24">
        <v>467</v>
      </c>
      <c r="W7" s="24">
        <v>0.37</v>
      </c>
      <c r="X7" s="24">
        <v>1262.1600000000001</v>
      </c>
      <c r="Y7" s="24">
        <v>64.89</v>
      </c>
      <c r="Z7" s="24">
        <v>66.239999999999995</v>
      </c>
      <c r="AA7" s="24">
        <v>67.900000000000006</v>
      </c>
      <c r="AB7" s="24">
        <v>68.27</v>
      </c>
      <c r="AC7" s="24">
        <v>68.69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1760.39</v>
      </c>
      <c r="BG7" s="24">
        <v>1663</v>
      </c>
      <c r="BH7" s="24">
        <v>1545.96</v>
      </c>
      <c r="BI7" s="24">
        <v>1446.89</v>
      </c>
      <c r="BJ7" s="24">
        <v>1371.93</v>
      </c>
      <c r="BK7" s="24">
        <v>855.8</v>
      </c>
      <c r="BL7" s="24">
        <v>789.46</v>
      </c>
      <c r="BM7" s="24">
        <v>826.83</v>
      </c>
      <c r="BN7" s="24">
        <v>867.83</v>
      </c>
      <c r="BO7" s="24">
        <v>791.76</v>
      </c>
      <c r="BP7" s="24">
        <v>786.37</v>
      </c>
      <c r="BQ7" s="24">
        <v>25.63</v>
      </c>
      <c r="BR7" s="24">
        <v>21.58</v>
      </c>
      <c r="BS7" s="24">
        <v>21.04</v>
      </c>
      <c r="BT7" s="24">
        <v>19.37</v>
      </c>
      <c r="BU7" s="24">
        <v>18.309999999999999</v>
      </c>
      <c r="BV7" s="24">
        <v>59.8</v>
      </c>
      <c r="BW7" s="24">
        <v>57.77</v>
      </c>
      <c r="BX7" s="24">
        <v>57.31</v>
      </c>
      <c r="BY7" s="24">
        <v>57.08</v>
      </c>
      <c r="BZ7" s="24">
        <v>56.26</v>
      </c>
      <c r="CA7" s="24">
        <v>60.65</v>
      </c>
      <c r="CB7" s="24">
        <v>610.99</v>
      </c>
      <c r="CC7" s="24">
        <v>718.48</v>
      </c>
      <c r="CD7" s="24">
        <v>757.38</v>
      </c>
      <c r="CE7" s="24">
        <v>813.61</v>
      </c>
      <c r="CF7" s="24">
        <v>770.26</v>
      </c>
      <c r="CG7" s="24">
        <v>263.76</v>
      </c>
      <c r="CH7" s="24">
        <v>274.35000000000002</v>
      </c>
      <c r="CI7" s="24">
        <v>273.52</v>
      </c>
      <c r="CJ7" s="24">
        <v>274.99</v>
      </c>
      <c r="CK7" s="24">
        <v>282.08999999999997</v>
      </c>
      <c r="CL7" s="24">
        <v>256.97000000000003</v>
      </c>
      <c r="CM7" s="24">
        <v>34.5</v>
      </c>
      <c r="CN7" s="24">
        <v>34.229999999999997</v>
      </c>
      <c r="CO7" s="24">
        <v>33.15</v>
      </c>
      <c r="CP7" s="24">
        <v>32.35</v>
      </c>
      <c r="CQ7" s="24">
        <v>34.5</v>
      </c>
      <c r="CR7" s="24">
        <v>51.75</v>
      </c>
      <c r="CS7" s="24">
        <v>50.68</v>
      </c>
      <c r="CT7" s="24">
        <v>50.14</v>
      </c>
      <c r="CU7" s="24">
        <v>54.83</v>
      </c>
      <c r="CV7" s="24">
        <v>66.53</v>
      </c>
      <c r="CW7" s="24">
        <v>61.14</v>
      </c>
      <c r="CX7" s="24">
        <v>83.66</v>
      </c>
      <c r="CY7" s="24">
        <v>83.86</v>
      </c>
      <c r="CZ7" s="24">
        <v>83.57</v>
      </c>
      <c r="DA7" s="24">
        <v>84.5</v>
      </c>
      <c r="DB7" s="24">
        <v>85.44</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碧</cp:lastModifiedBy>
  <cp:lastPrinted>2023-02-01T05:18:46Z</cp:lastPrinted>
  <dcterms:created xsi:type="dcterms:W3CDTF">2022-12-01T01:56:39Z</dcterms:created>
  <dcterms:modified xsi:type="dcterms:W3CDTF">2023-02-01T05:18:50Z</dcterms:modified>
  <cp:category/>
</cp:coreProperties>
</file>