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571CE1F0-226A-4591-88BA-2210BFB195C3}" xr6:coauthVersionLast="47" xr6:coauthVersionMax="47" xr10:uidLastSave="{00000000-0000-0000-0000-000000000000}"/>
  <workbookProtection workbookAlgorithmName="SHA-512" workbookHashValue="qzznIrG1Q6k9E77UciBg9BOppb/HBFU78j5LtCfAyZXVl4p5fyj7ktT/9B1K6snTya90mOE91TF/fdRk9p6wIw==" workbookSaltValue="X7YjC2bwermDwKC6Z2RKG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E85" i="4"/>
  <c r="P10" i="4"/>
  <c r="AT8" i="4"/>
  <c r="W8" i="4"/>
  <c r="P8" i="4"/>
</calcChain>
</file>

<file path=xl/sharedStrings.xml><?xml version="1.0" encoding="utf-8"?>
<sst xmlns="http://schemas.openxmlformats.org/spreadsheetml/2006/main" count="234" uniqueCount="116">
  <si>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</si>
  <si>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</si>
  <si>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</si>
  <si>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</si>
  <si>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</si>
  <si>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</si>
  <si>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</si>
  <si>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</si>
  <si>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</si>
  <si>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</si>
  <si>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</si>
  <si>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</si>
  <si>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</si>
  <si>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</si>
  <si>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</si>
  <si>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</si>
  <si>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</si>
  <si>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</si>
  <si>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</si>
  <si>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</si>
  <si>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</si>
  <si>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</si>
  <si>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</si>
  <si>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</si>
  <si>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</si>
  <si>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</si>
  <si>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</si>
  <si>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</si>
  <si>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</si>
  <si>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</si>
  <si>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</si>
  <si>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</si>
  <si>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</si>
  <si>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</si>
  <si>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</si>
  <si>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</si>
  <si>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</si>
  <si>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</si>
  <si>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</si>
  <si>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</si>
  <si>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</si>
  <si>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</si>
  <si>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</si>
  <si>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</si>
  <si>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</si>
  <si>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</si>
  <si>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</si>
  <si>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</si>
  <si>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</si>
  <si>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</si>
  <si>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</si>
  <si>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</si>
  <si>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</si>
  <si>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</si>
  <si>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</si>
  <si>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</si>
  <si>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</si>
  <si>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</si>
  <si>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</si>
  <si>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</si>
  <si>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</si>
  <si>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</si>
  <si>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</si>
  <si>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</si>
  <si>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</si>
  <si>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</si>
  <si>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</si>
  <si>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</si>
  <si>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</si>
  <si>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</si>
  <si>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</si>
  <si>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</si>
  <si>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</si>
  <si>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</si>
  <si>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</si>
  <si>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</si>
  <si>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</si>
  <si>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</si>
  <si>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</si>
  <si>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</si>
  <si>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</si>
  <si>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</si>
  <si>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</si>
  <si>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</si>
  <si>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</si>
  <si>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</si>
  <si>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</si>
  <si>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</si>
  <si>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</si>
  <si>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</si>
  <si>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</si>
  <si>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</si>
  <si>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</si>
  <si>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</si>
  <si>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</si>
  <si>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</si>
  <si>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君津富津広域下水道組合</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</si>
  <si>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</si>
  <si>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</si>
  <si>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</si>
  <si>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</si>
  <si>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</si>
  <si>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</si>
  <si>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</si>
  <si>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</si>
  <si>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</si>
  <si>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</si>
  <si>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</si>
  <si>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</si>
  <si>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</si>
  <si>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</si>
  <si>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</si>
  <si>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</si>
  <si>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有形固定資産減価償却率及び管渠老朽化率については類似団体より低くなっている。これは当組合が公営企業会計へ移行したのが令和2年からであり、それまでの期間減価償却累計額が計上されていないためである。下水道の管渠は、昭和40年代以降の区画整理事業に合わせ雨水や汚水の管渠が整備されてきたことから、50年を経過する老朽管が年々増加していく状況であり、令和2年度から順次調査点検を実施している。また、処理場は、平成元年に供用開始してから35年以上が経過していることから、ストックマネジメント計画に基づき、計画的な改築・更新を行っていきたい。</t>
    <rPh sb="218" eb="220">
      <t>イジョウ</t>
    </rPh>
    <phoneticPr fontId="4"/>
  </si>
  <si>
    <t>　当組合は、君津市と富津市の下水道に関する事務を共同で処理するために設立された一部事務組合である。現在、使用料や受益者負担金などの組合独自の財源では賄えない経費（繰出基準外経費）は、両市の一般会計からの負担金で補っている。
　両市の財政状況が厳しい中で、今後の負担金は保証される根拠がなく、さらに両市の人口減が予想されていることや管渠などの施設の老朽化が進んでいることから、健全かつ効率的な下水道事業経営を目指すために、令和2年度に地方公営企業法の一部適用による公営企業会計への移行を行った。
　今後は、公営企業会計に基づく経営指標に従った経営戦略と下水道ストックマネジメント計画を考慮し、近年の職員給与費の増加や物価高騰による影響を加味して、使用料の改定などを検討し、より安定的かつ計画的な事業運営に努めていく。</t>
    <rPh sb="130" eb="132">
      <t>フタン</t>
    </rPh>
    <phoneticPr fontId="4"/>
  </si>
  <si>
    <t xml:space="preserve"> ①経常収支比率は、100％を超えているが、一般会計からの繰入金の収益も含まれているため、今後も費用の削減に努める。
 ②累積欠損金比率は、累積欠損金が発生していないため、当該指標の実績値はない。
 ③流動比率は、前年度に比べ、18.69ポイント増加している。これは、令和５年度末の未払金が例年に比べ多かったことが主な要因であるが類似団体と比較して高い数値となっている。
 ④企業債残高対事業規模比率は、前年度と比較して、使用料収入等の営業収益が増加し、企業債残高も減少したため、前年度に比べ改善した。今後も過度な投資を行わず、使用料収入確保に向けて、接続促進を図る必要がある。
 ⑤⑥経費回収率、汚水処理費増額によって、昨年度より悪化したが類似団体を上回っており、今後、水洗化率を向上させることで更に良好となると考える。
 ⑦施設利用率については、類似団体と比較して低くなっている。下水道の最上位計画である東京湾流域別下水道整備総合計画に基づき、終末処理場の水処理施設を高級処理から高度処理へ順次切替中であり、切替後は、処理能力が現況51,800㎥/日から事業計画時43,600㎥/日へ減少する見込みのため、施設利用率は改善する予定である。
 ⑧水洗化率については、前年度に比べ上昇したが、類似団体と比較すると低く、使用料収入確保のため、今後も継続して普及促進活動を進め水洗化率向上に努める。</t>
    <rPh sb="123" eb="125">
      <t>ゾウカ</t>
    </rPh>
    <rPh sb="134" eb="136">
      <t>レイワ</t>
    </rPh>
    <rPh sb="137" eb="139">
      <t>ネンド</t>
    </rPh>
    <rPh sb="139" eb="140">
      <t>マツ</t>
    </rPh>
    <rPh sb="216" eb="217">
      <t>トウ</t>
    </rPh>
    <rPh sb="218" eb="222">
      <t>エイギョウシュウエキ</t>
    </rPh>
    <rPh sb="223" eb="225">
      <t>ゾウカ</t>
    </rPh>
    <rPh sb="299" eb="304">
      <t>オスイショリヒ</t>
    </rPh>
    <rPh sb="304" eb="306">
      <t>ゾウガク</t>
    </rPh>
    <rPh sb="311" eb="314">
      <t>サクネンド</t>
    </rPh>
    <rPh sb="316" eb="318">
      <t>アッカ</t>
    </rPh>
    <rPh sb="326" eb="328">
      <t>ウワマワ</t>
    </rPh>
    <rPh sb="577" eb="583">
      <t>フキュウソクシンカツドウ</t>
    </rPh>
    <rPh sb="584" eb="585">
      <t>スス</t>
    </rPh>
    <rPh sb="586" eb="590">
      <t>スイセンカリツ</t>
    </rPh>
    <rPh sb="590" eb="592">
      <t>コウジョウ</t>
    </rPh>
    <rPh sb="593" eb="59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</si>
</sst>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0.31</c:v>
                </c:pt>
                <c:pt idx="2" formatCode="#,##0.00;&quot;△&quot;#,##0.00">
                  <c:v>0</c:v>
                </c:pt>
                <c:pt idx="3">
                  <c:v>0.15</c:v>
                </c:pt>
                <c:pt idx="4" formatCode="#,##0.00;&quot;△&quot;#,##0.00">
                  <c:v>0</c:v>
                </c:pt>
              </c:numCache>
            </c:numRef>
          </c:val>
          <c:extLst>
            <c:ext xmlns:c16="http://schemas.microsoft.com/office/drawing/2014/chart" uri="{C3380CC4-5D6E-409C-BE32-E72D297353CC}">
              <c16:uniqueId val="{00000000-358F-4811-BC32-F1ACF00B77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58F-4811-BC32-F1ACF00B77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40.31</c:v>
                </c:pt>
                <c:pt idx="1">
                  <c:v>42.97</c:v>
                </c:pt>
                <c:pt idx="2">
                  <c:v>41.47</c:v>
                </c:pt>
                <c:pt idx="3">
                  <c:v>39.1</c:v>
                </c:pt>
                <c:pt idx="4">
                  <c:v>40.340000000000003</c:v>
                </c:pt>
              </c:numCache>
            </c:numRef>
          </c:val>
          <c:extLst>
            <c:ext xmlns:c16="http://schemas.microsoft.com/office/drawing/2014/chart" uri="{C3380CC4-5D6E-409C-BE32-E72D297353CC}">
              <c16:uniqueId val="{00000000-952F-49D4-AD43-4BE15F43A7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952F-49D4-AD43-4BE15F43A7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87.44</c:v>
                </c:pt>
                <c:pt idx="1">
                  <c:v>88.39</c:v>
                </c:pt>
                <c:pt idx="2">
                  <c:v>90.77</c:v>
                </c:pt>
                <c:pt idx="3">
                  <c:v>91.01</c:v>
                </c:pt>
                <c:pt idx="4">
                  <c:v>91.38</c:v>
                </c:pt>
              </c:numCache>
            </c:numRef>
          </c:val>
          <c:extLst>
            <c:ext xmlns:c16="http://schemas.microsoft.com/office/drawing/2014/chart" uri="{C3380CC4-5D6E-409C-BE32-E72D297353CC}">
              <c16:uniqueId val="{00000000-FC68-4EE5-A5C2-615D145BD36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FC68-4EE5-A5C2-615D145BD36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107.27</c:v>
                </c:pt>
                <c:pt idx="1">
                  <c:v>107.84</c:v>
                </c:pt>
                <c:pt idx="2">
                  <c:v>107.98</c:v>
                </c:pt>
                <c:pt idx="3">
                  <c:v>109.74</c:v>
                </c:pt>
                <c:pt idx="4">
                  <c:v>109.47</c:v>
                </c:pt>
              </c:numCache>
            </c:numRef>
          </c:val>
          <c:extLst>
            <c:ext xmlns:c16="http://schemas.microsoft.com/office/drawing/2014/chart" uri="{C3380CC4-5D6E-409C-BE32-E72D297353CC}">
              <c16:uniqueId val="{00000000-2D7A-4E0B-801D-9B38972E17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2D7A-4E0B-801D-9B38972E17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5.12</c:v>
                </c:pt>
                <c:pt idx="1">
                  <c:v>10.14</c:v>
                </c:pt>
                <c:pt idx="2">
                  <c:v>15.09</c:v>
                </c:pt>
                <c:pt idx="3">
                  <c:v>19.84</c:v>
                </c:pt>
                <c:pt idx="4">
                  <c:v>24.13</c:v>
                </c:pt>
              </c:numCache>
            </c:numRef>
          </c:val>
          <c:extLst>
            <c:ext xmlns:c16="http://schemas.microsoft.com/office/drawing/2014/chart" uri="{C3380CC4-5D6E-409C-BE32-E72D297353CC}">
              <c16:uniqueId val="{00000000-9177-4DC9-A460-6B4BCA7F8F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177-4DC9-A460-6B4BCA7F8F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D7-4535-ACB5-D66F20F56B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E4D7-4535-ACB5-D66F20F56B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F0-4C28-B07C-6B9F68E03B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C3F0-4C28-B07C-6B9F68E03B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139.21</c:v>
                </c:pt>
                <c:pt idx="1">
                  <c:v>158</c:v>
                </c:pt>
                <c:pt idx="2">
                  <c:v>152.62</c:v>
                </c:pt>
                <c:pt idx="3">
                  <c:v>128.76</c:v>
                </c:pt>
                <c:pt idx="4">
                  <c:v>147.44999999999999</c:v>
                </c:pt>
              </c:numCache>
            </c:numRef>
          </c:val>
          <c:extLst>
            <c:ext xmlns:c16="http://schemas.microsoft.com/office/drawing/2014/chart" uri="{C3380CC4-5D6E-409C-BE32-E72D297353CC}">
              <c16:uniqueId val="{00000000-5FD7-44A0-AA65-D04A53711D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5FD7-44A0-AA65-D04A53711D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925.26</c:v>
                </c:pt>
                <c:pt idx="1">
                  <c:v>855.29</c:v>
                </c:pt>
                <c:pt idx="2">
                  <c:v>888.81</c:v>
                </c:pt>
                <c:pt idx="3">
                  <c:v>874.25</c:v>
                </c:pt>
                <c:pt idx="4">
                  <c:v>855.56</c:v>
                </c:pt>
              </c:numCache>
            </c:numRef>
          </c:val>
          <c:extLst>
            <c:ext xmlns:c16="http://schemas.microsoft.com/office/drawing/2014/chart" uri="{C3380CC4-5D6E-409C-BE32-E72D297353CC}">
              <c16:uniqueId val="{00000000-E865-47DD-B46C-C4DEB8D797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E865-47DD-B46C-C4DEB8D797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101.81</c:v>
                </c:pt>
                <c:pt idx="1">
                  <c:v>106.31</c:v>
                </c:pt>
                <c:pt idx="2">
                  <c:v>101.42</c:v>
                </c:pt>
                <c:pt idx="3">
                  <c:v>105.27</c:v>
                </c:pt>
                <c:pt idx="4">
                  <c:v>100.26</c:v>
                </c:pt>
              </c:numCache>
            </c:numRef>
          </c:val>
          <c:extLst>
            <c:ext xmlns:c16="http://schemas.microsoft.com/office/drawing/2014/chart" uri="{C3380CC4-5D6E-409C-BE32-E72D297353CC}">
              <c16:uniqueId val="{00000000-CB2D-4CA4-A317-B9BE475924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CB2D-4CA4-A317-B9BE475924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145.46</c:v>
                </c:pt>
                <c:pt idx="1">
                  <c:v>139.63999999999999</c:v>
                </c:pt>
                <c:pt idx="2">
                  <c:v>146.04</c:v>
                </c:pt>
                <c:pt idx="3">
                  <c:v>141.47</c:v>
                </c:pt>
                <c:pt idx="4">
                  <c:v>149.35</c:v>
                </c:pt>
              </c:numCache>
            </c:numRef>
          </c:val>
          <c:extLst>
            <c:ext xmlns:c16="http://schemas.microsoft.com/office/drawing/2014/chart" uri="{C3380CC4-5D6E-409C-BE32-E72D297353CC}">
              <c16:uniqueId val="{00000000-1FAF-4838-AE36-B835649585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1FAF-4838-AE36-B835649585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君津富津広域下水道組合</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t="str">
        <f>データ!S6</f>
        <v>-</v>
      </c>
      <c r="AM8" s="41"/>
      <c r="AN8" s="41"/>
      <c r="AO8" s="41"/>
      <c r="AP8" s="41"/>
      <c r="AQ8" s="41"/>
      <c r="AR8" s="41"/>
      <c r="AS8" s="41"/>
      <c r="AT8" s="34" t="str">
        <f>データ!T6</f>
        <v>-</v>
      </c>
      <c r="AU8" s="34"/>
      <c r="AV8" s="34"/>
      <c r="AW8" s="34"/>
      <c r="AX8" s="34"/>
      <c r="AY8" s="34"/>
      <c r="AZ8" s="34"/>
      <c r="BA8" s="34"/>
      <c r="BB8" s="34" t="str">
        <f>データ!U6</f>
        <v>-</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75.319999999999993</v>
      </c>
      <c r="J10" s="34"/>
      <c r="K10" s="34"/>
      <c r="L10" s="34"/>
      <c r="M10" s="34"/>
      <c r="N10" s="34"/>
      <c r="O10" s="34"/>
      <c r="P10" s="34">
        <f>データ!P6</f>
        <v>48.68</v>
      </c>
      <c r="Q10" s="34"/>
      <c r="R10" s="34"/>
      <c r="S10" s="34"/>
      <c r="T10" s="34"/>
      <c r="U10" s="34"/>
      <c r="V10" s="34"/>
      <c r="W10" s="34">
        <f>データ!Q6</f>
        <v>68.98</v>
      </c>
      <c r="X10" s="34"/>
      <c r="Y10" s="34"/>
      <c r="Z10" s="34"/>
      <c r="AA10" s="34"/>
      <c r="AB10" s="34"/>
      <c r="AC10" s="34"/>
      <c r="AD10" s="41">
        <f>データ!R6</f>
        <v>2750</v>
      </c>
      <c r="AE10" s="41"/>
      <c r="AF10" s="41"/>
      <c r="AG10" s="41"/>
      <c r="AH10" s="41"/>
      <c r="AI10" s="41"/>
      <c r="AJ10" s="41"/>
      <c r="AK10" s="2"/>
      <c r="AL10" s="41">
        <f>データ!V6</f>
        <v>58085</v>
      </c>
      <c r="AM10" s="41"/>
      <c r="AN10" s="41"/>
      <c r="AO10" s="41"/>
      <c r="AP10" s="41"/>
      <c r="AQ10" s="41"/>
      <c r="AR10" s="41"/>
      <c r="AS10" s="41"/>
      <c r="AT10" s="34">
        <f>データ!W6</f>
        <v>14.51</v>
      </c>
      <c r="AU10" s="34"/>
      <c r="AV10" s="34"/>
      <c r="AW10" s="34"/>
      <c r="AX10" s="34"/>
      <c r="AY10" s="34"/>
      <c r="AZ10" s="34"/>
      <c r="BA10" s="34"/>
      <c r="BB10" s="34">
        <f>データ!X6</f>
        <v>4003.1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iabrm1JruBjnFc8oB3K2TXPPDCmft+9jGVSG0DEI9fkkuB82tZ8VsvmulvggfrhEok9ZT2Gd6KvrdiNuKrCAw==" saltValue="K5PwzY/zZ/P4UkXFkPL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128775</v>
      </c>
      <c r="D6" s="19">
        <f t="shared" si="3"/>
        <v>46</v>
      </c>
      <c r="E6" s="19">
        <f t="shared" si="3"/>
        <v>17</v>
      </c>
      <c r="F6" s="19">
        <f t="shared" si="3"/>
        <v>1</v>
      </c>
      <c r="G6" s="19">
        <f t="shared" si="3"/>
        <v>0</v>
      </c>
      <c r="H6" s="19" t="str">
        <f t="shared" si="3"/>
        <v>千葉県　君津富津広域下水道組合</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75.319999999999993</v>
      </c>
      <c r="P6" s="20">
        <f t="shared" si="3"/>
        <v>48.68</v>
      </c>
      <c r="Q6" s="20">
        <f t="shared" si="3"/>
        <v>68.98</v>
      </c>
      <c r="R6" s="20">
        <f t="shared" si="3"/>
        <v>2750</v>
      </c>
      <c r="S6" s="20" t="str">
        <f t="shared" si="3"/>
        <v>-</v>
      </c>
      <c r="T6" s="20" t="str">
        <f t="shared" si="3"/>
        <v>-</v>
      </c>
      <c r="U6" s="20" t="str">
        <f t="shared" si="3"/>
        <v>-</v>
      </c>
      <c r="V6" s="20">
        <f t="shared" si="3"/>
        <v>58085</v>
      </c>
      <c r="W6" s="20">
        <f t="shared" si="3"/>
        <v>14.51</v>
      </c>
      <c r="X6" s="20">
        <f t="shared" si="3"/>
        <v>4003.1</v>
      </c>
      <c r="Y6" s="21">
        <f>IF(Y7="",NA(),Y7)</f>
        <v>107.27</v>
      </c>
      <c r="Z6" s="21">
        <f t="shared" ref="Z6:AH6" si="4">IF(Z7="",NA(),Z7)</f>
        <v>107.84</v>
      </c>
      <c r="AA6" s="21">
        <f t="shared" si="4"/>
        <v>107.98</v>
      </c>
      <c r="AB6" s="21">
        <f t="shared" si="4"/>
        <v>109.74</v>
      </c>
      <c r="AC6" s="21">
        <f t="shared" si="4"/>
        <v>109.47</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139.21</v>
      </c>
      <c r="AV6" s="21">
        <f t="shared" ref="AV6:BD6" si="6">IF(AV7="",NA(),AV7)</f>
        <v>158</v>
      </c>
      <c r="AW6" s="21">
        <f t="shared" si="6"/>
        <v>152.62</v>
      </c>
      <c r="AX6" s="21">
        <f t="shared" si="6"/>
        <v>128.76</v>
      </c>
      <c r="AY6" s="21">
        <f t="shared" si="6"/>
        <v>147.44999999999999</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925.26</v>
      </c>
      <c r="BG6" s="21">
        <f t="shared" ref="BG6:BO6" si="7">IF(BG7="",NA(),BG7)</f>
        <v>855.29</v>
      </c>
      <c r="BH6" s="21">
        <f t="shared" si="7"/>
        <v>888.81</v>
      </c>
      <c r="BI6" s="21">
        <f t="shared" si="7"/>
        <v>874.25</v>
      </c>
      <c r="BJ6" s="21">
        <f t="shared" si="7"/>
        <v>855.56</v>
      </c>
      <c r="BK6" s="21">
        <f t="shared" si="7"/>
        <v>857.88</v>
      </c>
      <c r="BL6" s="21">
        <f t="shared" si="7"/>
        <v>825.1</v>
      </c>
      <c r="BM6" s="21">
        <f t="shared" si="7"/>
        <v>789.87</v>
      </c>
      <c r="BN6" s="21">
        <f t="shared" si="7"/>
        <v>749.43</v>
      </c>
      <c r="BO6" s="21">
        <f t="shared" si="7"/>
        <v>698.04</v>
      </c>
      <c r="BP6" s="20" t="str">
        <f>IF(BP7="","",IF(BP7="-","【-】","【"&amp;SUBSTITUTE(TEXT(BP7,"#,##0.00"),"-","△")&amp;"】"))</f>
        <v>【602.56】</v>
      </c>
      <c r="BQ6" s="21">
        <f>IF(BQ7="",NA(),BQ7)</f>
        <v>101.81</v>
      </c>
      <c r="BR6" s="21">
        <f t="shared" ref="BR6:BZ6" si="8">IF(BR7="",NA(),BR7)</f>
        <v>106.31</v>
      </c>
      <c r="BS6" s="21">
        <f t="shared" si="8"/>
        <v>101.42</v>
      </c>
      <c r="BT6" s="21">
        <f t="shared" si="8"/>
        <v>105.27</v>
      </c>
      <c r="BU6" s="21">
        <f t="shared" si="8"/>
        <v>100.26</v>
      </c>
      <c r="BV6" s="21">
        <f t="shared" si="8"/>
        <v>94.97</v>
      </c>
      <c r="BW6" s="21">
        <f t="shared" si="8"/>
        <v>97.07</v>
      </c>
      <c r="BX6" s="21">
        <f t="shared" si="8"/>
        <v>98.06</v>
      </c>
      <c r="BY6" s="21">
        <f t="shared" si="8"/>
        <v>98.46</v>
      </c>
      <c r="BZ6" s="21">
        <f t="shared" si="8"/>
        <v>97.98</v>
      </c>
      <c r="CA6" s="20" t="str">
        <f>IF(CA7="","",IF(CA7="-","【-】","【"&amp;SUBSTITUTE(TEXT(CA7,"#,##0.00"),"-","△")&amp;"】"))</f>
        <v>【97.94】</v>
      </c>
      <c r="CB6" s="21">
        <f>IF(CB7="",NA(),CB7)</f>
        <v>145.46</v>
      </c>
      <c r="CC6" s="21">
        <f t="shared" ref="CC6:CK6" si="9">IF(CC7="",NA(),CC7)</f>
        <v>139.63999999999999</v>
      </c>
      <c r="CD6" s="21">
        <f t="shared" si="9"/>
        <v>146.04</v>
      </c>
      <c r="CE6" s="21">
        <f t="shared" si="9"/>
        <v>141.47</v>
      </c>
      <c r="CF6" s="21">
        <f t="shared" si="9"/>
        <v>149.35</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40.31</v>
      </c>
      <c r="CN6" s="21">
        <f t="shared" ref="CN6:CV6" si="10">IF(CN7="",NA(),CN7)</f>
        <v>42.97</v>
      </c>
      <c r="CO6" s="21">
        <f t="shared" si="10"/>
        <v>41.47</v>
      </c>
      <c r="CP6" s="21">
        <f t="shared" si="10"/>
        <v>39.1</v>
      </c>
      <c r="CQ6" s="21">
        <f t="shared" si="10"/>
        <v>40.340000000000003</v>
      </c>
      <c r="CR6" s="21">
        <f t="shared" si="10"/>
        <v>65.28</v>
      </c>
      <c r="CS6" s="21">
        <f t="shared" si="10"/>
        <v>64.92</v>
      </c>
      <c r="CT6" s="21">
        <f t="shared" si="10"/>
        <v>64.14</v>
      </c>
      <c r="CU6" s="21">
        <f t="shared" si="10"/>
        <v>63.71</v>
      </c>
      <c r="CV6" s="21">
        <f t="shared" si="10"/>
        <v>64.95</v>
      </c>
      <c r="CW6" s="20" t="str">
        <f>IF(CW7="","",IF(CW7="-","【-】","【"&amp;SUBSTITUTE(TEXT(CW7,"#,##0.00"),"-","△")&amp;"】"))</f>
        <v>【60.13】</v>
      </c>
      <c r="CX6" s="21">
        <f>IF(CX7="",NA(),CX7)</f>
        <v>87.44</v>
      </c>
      <c r="CY6" s="21">
        <f t="shared" ref="CY6:DG6" si="11">IF(CY7="",NA(),CY7)</f>
        <v>88.39</v>
      </c>
      <c r="CZ6" s="21">
        <f t="shared" si="11"/>
        <v>90.77</v>
      </c>
      <c r="DA6" s="21">
        <f t="shared" si="11"/>
        <v>91.01</v>
      </c>
      <c r="DB6" s="21">
        <f t="shared" si="11"/>
        <v>91.38</v>
      </c>
      <c r="DC6" s="21">
        <f t="shared" si="11"/>
        <v>92.72</v>
      </c>
      <c r="DD6" s="21">
        <f t="shared" si="11"/>
        <v>92.88</v>
      </c>
      <c r="DE6" s="21">
        <f t="shared" si="11"/>
        <v>92.9</v>
      </c>
      <c r="DF6" s="21">
        <f t="shared" si="11"/>
        <v>92.89</v>
      </c>
      <c r="DG6" s="21">
        <f t="shared" si="11"/>
        <v>93.08</v>
      </c>
      <c r="DH6" s="20" t="str">
        <f>IF(DH7="","",IF(DH7="-","【-】","【"&amp;SUBSTITUTE(TEXT(DH7,"#,##0.00"),"-","△")&amp;"】"))</f>
        <v>【96.00】</v>
      </c>
      <c r="DI6" s="21">
        <f>IF(DI7="",NA(),DI7)</f>
        <v>5.12</v>
      </c>
      <c r="DJ6" s="21">
        <f t="shared" ref="DJ6:DR6" si="12">IF(DJ7="",NA(),DJ7)</f>
        <v>10.14</v>
      </c>
      <c r="DK6" s="21">
        <f t="shared" si="12"/>
        <v>15.09</v>
      </c>
      <c r="DL6" s="21">
        <f t="shared" si="12"/>
        <v>19.84</v>
      </c>
      <c r="DM6" s="21">
        <f t="shared" si="12"/>
        <v>24.13</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1">
        <f t="shared" ref="EF6:EN6" si="14">IF(EF7="",NA(),EF7)</f>
        <v>0.31</v>
      </c>
      <c r="EG6" s="20">
        <f t="shared" si="14"/>
        <v>0</v>
      </c>
      <c r="EH6" s="21">
        <f t="shared" si="14"/>
        <v>0.15</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128775</v>
      </c>
      <c r="D7" s="23">
        <v>46</v>
      </c>
      <c r="E7" s="23">
        <v>17</v>
      </c>
      <c r="F7" s="23">
        <v>1</v>
      </c>
      <c r="G7" s="23">
        <v>0</v>
      </c>
      <c r="H7" s="23" t="s">
        <v>96</v>
      </c>
      <c r="I7" s="23" t="s">
        <v>97</v>
      </c>
      <c r="J7" s="23" t="s">
        <v>98</v>
      </c>
      <c r="K7" s="23" t="s">
        <v>99</v>
      </c>
      <c r="L7" s="23" t="s">
        <v>100</v>
      </c>
      <c r="M7" s="23" t="s">
        <v>101</v>
      </c>
      <c r="N7" s="24" t="s">
        <v>102</v>
      </c>
      <c r="O7" s="24">
        <v>75.319999999999993</v>
      </c>
      <c r="P7" s="24">
        <v>48.68</v>
      </c>
      <c r="Q7" s="24">
        <v>68.98</v>
      </c>
      <c r="R7" s="24">
        <v>2750</v>
      </c>
      <c r="S7" s="24" t="s">
        <v>102</v>
      </c>
      <c r="T7" s="24" t="s">
        <v>102</v>
      </c>
      <c r="U7" s="24" t="s">
        <v>102</v>
      </c>
      <c r="V7" s="24">
        <v>58085</v>
      </c>
      <c r="W7" s="24">
        <v>14.51</v>
      </c>
      <c r="X7" s="24">
        <v>4003.1</v>
      </c>
      <c r="Y7" s="24">
        <v>107.27</v>
      </c>
      <c r="Z7" s="24">
        <v>107.84</v>
      </c>
      <c r="AA7" s="24">
        <v>107.98</v>
      </c>
      <c r="AB7" s="24">
        <v>109.74</v>
      </c>
      <c r="AC7" s="24">
        <v>109.47</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139.21</v>
      </c>
      <c r="AV7" s="24">
        <v>158</v>
      </c>
      <c r="AW7" s="24">
        <v>152.62</v>
      </c>
      <c r="AX7" s="24">
        <v>128.76</v>
      </c>
      <c r="AY7" s="24">
        <v>147.44999999999999</v>
      </c>
      <c r="AZ7" s="24">
        <v>67.930000000000007</v>
      </c>
      <c r="BA7" s="24">
        <v>68.53</v>
      </c>
      <c r="BB7" s="24">
        <v>69.180000000000007</v>
      </c>
      <c r="BC7" s="24">
        <v>76.319999999999993</v>
      </c>
      <c r="BD7" s="24">
        <v>80.33</v>
      </c>
      <c r="BE7" s="24">
        <v>82.75</v>
      </c>
      <c r="BF7" s="24">
        <v>925.26</v>
      </c>
      <c r="BG7" s="24">
        <v>855.29</v>
      </c>
      <c r="BH7" s="24">
        <v>888.81</v>
      </c>
      <c r="BI7" s="24">
        <v>874.25</v>
      </c>
      <c r="BJ7" s="24">
        <v>855.56</v>
      </c>
      <c r="BK7" s="24">
        <v>857.88</v>
      </c>
      <c r="BL7" s="24">
        <v>825.1</v>
      </c>
      <c r="BM7" s="24">
        <v>789.87</v>
      </c>
      <c r="BN7" s="24">
        <v>749.43</v>
      </c>
      <c r="BO7" s="24">
        <v>698.04</v>
      </c>
      <c r="BP7" s="24">
        <v>602.55999999999995</v>
      </c>
      <c r="BQ7" s="24">
        <v>101.81</v>
      </c>
      <c r="BR7" s="24">
        <v>106.31</v>
      </c>
      <c r="BS7" s="24">
        <v>101.42</v>
      </c>
      <c r="BT7" s="24">
        <v>105.27</v>
      </c>
      <c r="BU7" s="24">
        <v>100.26</v>
      </c>
      <c r="BV7" s="24">
        <v>94.97</v>
      </c>
      <c r="BW7" s="24">
        <v>97.07</v>
      </c>
      <c r="BX7" s="24">
        <v>98.06</v>
      </c>
      <c r="BY7" s="24">
        <v>98.46</v>
      </c>
      <c r="BZ7" s="24">
        <v>97.98</v>
      </c>
      <c r="CA7" s="24">
        <v>97.94</v>
      </c>
      <c r="CB7" s="24">
        <v>145.46</v>
      </c>
      <c r="CC7" s="24">
        <v>139.63999999999999</v>
      </c>
      <c r="CD7" s="24">
        <v>146.04</v>
      </c>
      <c r="CE7" s="24">
        <v>141.47</v>
      </c>
      <c r="CF7" s="24">
        <v>149.35</v>
      </c>
      <c r="CG7" s="24">
        <v>159.49</v>
      </c>
      <c r="CH7" s="24">
        <v>157.81</v>
      </c>
      <c r="CI7" s="24">
        <v>157.37</v>
      </c>
      <c r="CJ7" s="24">
        <v>157.44999999999999</v>
      </c>
      <c r="CK7" s="24">
        <v>159.75</v>
      </c>
      <c r="CL7" s="24">
        <v>140.97999999999999</v>
      </c>
      <c r="CM7" s="24">
        <v>40.31</v>
      </c>
      <c r="CN7" s="24">
        <v>42.97</v>
      </c>
      <c r="CO7" s="24">
        <v>41.47</v>
      </c>
      <c r="CP7" s="24">
        <v>39.1</v>
      </c>
      <c r="CQ7" s="24">
        <v>40.340000000000003</v>
      </c>
      <c r="CR7" s="24">
        <v>65.28</v>
      </c>
      <c r="CS7" s="24">
        <v>64.92</v>
      </c>
      <c r="CT7" s="24">
        <v>64.14</v>
      </c>
      <c r="CU7" s="24">
        <v>63.71</v>
      </c>
      <c r="CV7" s="24">
        <v>64.95</v>
      </c>
      <c r="CW7" s="24">
        <v>60.13</v>
      </c>
      <c r="CX7" s="24">
        <v>87.44</v>
      </c>
      <c r="CY7" s="24">
        <v>88.39</v>
      </c>
      <c r="CZ7" s="24">
        <v>90.77</v>
      </c>
      <c r="DA7" s="24">
        <v>91.01</v>
      </c>
      <c r="DB7" s="24">
        <v>91.38</v>
      </c>
      <c r="DC7" s="24">
        <v>92.72</v>
      </c>
      <c r="DD7" s="24">
        <v>92.88</v>
      </c>
      <c r="DE7" s="24">
        <v>92.9</v>
      </c>
      <c r="DF7" s="24">
        <v>92.89</v>
      </c>
      <c r="DG7" s="24">
        <v>93.08</v>
      </c>
      <c r="DH7" s="24">
        <v>96</v>
      </c>
      <c r="DI7" s="24">
        <v>5.12</v>
      </c>
      <c r="DJ7" s="24">
        <v>10.14</v>
      </c>
      <c r="DK7" s="24">
        <v>15.09</v>
      </c>
      <c r="DL7" s="24">
        <v>19.84</v>
      </c>
      <c r="DM7" s="24">
        <v>24.13</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0.31</v>
      </c>
      <c r="EG7" s="24">
        <v>0</v>
      </c>
      <c r="EH7" s="24">
        <v>0.15</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2026-01-19T02:36:27Z</cp:lastPrinted>
  <dcterms:created xsi:type="dcterms:W3CDTF">2025-12-23T05:59:20Z</dcterms:created>
  <dcterms:modified xsi:type="dcterms:W3CDTF">2026-02-16T01:32:19Z</dcterms:modified>
  <cp:category/>
</cp:coreProperties>
</file>