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140 駐車場\"/>
    </mc:Choice>
  </mc:AlternateContent>
  <xr:revisionPtr revIDLastSave="0" documentId="13_ncr:1_{F87FCD97-9BD0-488E-8F3E-0B7F860DCFB2}" xr6:coauthVersionLast="47" xr6:coauthVersionMax="47" xr10:uidLastSave="{00000000-0000-0000-0000-000000000000}"/>
  <workbookProtection workbookAlgorithmName="SHA-512" workbookHashValue="lK+ZB/0BTM8OFJAYkihMuREk/lj1NrxnBzyhfPNo/EaEiJsIb8ngzLHfA9ZhUr5CK6YdBoX7vtgL9vLva3LQiA==" workbookSaltValue="0JnuG6T42DzzYm6Rzgs6hA==" workbookSpinCount="100000" lockStructure="1"/>
  <bookViews>
    <workbookView xWindow="2868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V76" i="4" s="1"/>
  <c r="CM7" i="5"/>
  <c r="CV67" i="4" s="1"/>
  <c r="BZ7" i="5"/>
  <c r="BY7" i="5"/>
  <c r="LH53" i="4" s="1"/>
  <c r="BX7" i="5"/>
  <c r="BW7" i="5"/>
  <c r="BV7" i="5"/>
  <c r="BU7" i="5"/>
  <c r="MA52" i="4" s="1"/>
  <c r="BT7" i="5"/>
  <c r="BS7" i="5"/>
  <c r="KO52" i="4" s="1"/>
  <c r="BR7" i="5"/>
  <c r="BQ7" i="5"/>
  <c r="BO7" i="5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AC7" i="5"/>
  <c r="AB7" i="5"/>
  <c r="BZ31" i="4" s="1"/>
  <c r="AA7" i="5"/>
  <c r="BG31" i="4" s="1"/>
  <c r="Z7" i="5"/>
  <c r="AN31" i="4" s="1"/>
  <c r="Y7" i="5"/>
  <c r="X7" i="5"/>
  <c r="W7" i="5"/>
  <c r="V7" i="5"/>
  <c r="U7" i="5"/>
  <c r="T7" i="5"/>
  <c r="JQ8" i="4" s="1"/>
  <c r="S7" i="5"/>
  <c r="HX8" i="4" s="1"/>
  <c r="R7" i="5"/>
  <c r="Q7" i="5"/>
  <c r="P7" i="5"/>
  <c r="O7" i="5"/>
  <c r="B10" i="4" s="1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KO53" i="4"/>
  <c r="JV53" i="4"/>
  <c r="JC53" i="4"/>
  <c r="HJ53" i="4"/>
  <c r="GQ53" i="4"/>
  <c r="FX53" i="4"/>
  <c r="FE53" i="4"/>
  <c r="CS53" i="4"/>
  <c r="BZ53" i="4"/>
  <c r="BG53" i="4"/>
  <c r="AN53" i="4"/>
  <c r="U53" i="4"/>
  <c r="LH52" i="4"/>
  <c r="JV52" i="4"/>
  <c r="JC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HJ32" i="4"/>
  <c r="GQ32" i="4"/>
  <c r="FX32" i="4"/>
  <c r="FE32" i="4"/>
  <c r="EL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U31" i="4"/>
  <c r="LJ10" i="4"/>
  <c r="JQ10" i="4"/>
  <c r="HX10" i="4"/>
  <c r="DU10" i="4"/>
  <c r="CF10" i="4"/>
  <c r="LJ8" i="4"/>
  <c r="FJ8" i="4"/>
  <c r="DU8" i="4"/>
  <c r="CF8" i="4"/>
  <c r="AQ8" i="4"/>
  <c r="MA30" i="4" l="1"/>
  <c r="CS30" i="4"/>
  <c r="MA51" i="4"/>
  <c r="MI76" i="4"/>
  <c r="CS51" i="4"/>
  <c r="HJ30" i="4"/>
  <c r="BZ76" i="4"/>
  <c r="IT76" i="4"/>
  <c r="HJ51" i="4"/>
  <c r="B11" i="5"/>
  <c r="C11" i="5"/>
  <c r="D11" i="5"/>
  <c r="E11" i="5"/>
  <c r="JC51" i="4" l="1"/>
  <c r="EL51" i="4"/>
  <c r="JC30" i="4"/>
  <c r="GL76" i="4"/>
  <c r="KA76" i="4"/>
  <c r="U51" i="4"/>
  <c r="EL30" i="4"/>
  <c r="R76" i="4"/>
  <c r="U30" i="4"/>
  <c r="FX51" i="4"/>
  <c r="HP76" i="4"/>
  <c r="BG30" i="4"/>
  <c r="KO51" i="4"/>
  <c r="BG51" i="4"/>
  <c r="FX30" i="4"/>
  <c r="AV76" i="4"/>
  <c r="KO30" i="4"/>
  <c r="LE76" i="4"/>
  <c r="LH30" i="4"/>
  <c r="GQ51" i="4"/>
  <c r="IE76" i="4"/>
  <c r="BZ30" i="4"/>
  <c r="LH51" i="4"/>
  <c r="LT76" i="4"/>
  <c r="BK76" i="4"/>
  <c r="BZ51" i="4"/>
  <c r="GQ30" i="4"/>
  <c r="AG76" i="4"/>
  <c r="HA76" i="4"/>
  <c r="AN30" i="4"/>
  <c r="KP76" i="4"/>
  <c r="AN51" i="4"/>
  <c r="JV51" i="4"/>
  <c r="FE30" i="4"/>
  <c r="FE51" i="4"/>
  <c r="JV30" i="4"/>
</calcChain>
</file>

<file path=xl/sharedStrings.xml><?xml version="1.0" encoding="utf-8"?>
<sst xmlns="http://schemas.openxmlformats.org/spreadsheetml/2006/main" count="278" uniqueCount="122">
  <si>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</si>
  <si>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</si>
  <si>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</si>
  <si>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</si>
  <si>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</si>
  <si>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業務名</t>
    <rPh sb="2" eb="3">
      <t>メイ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</si>
  <si>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</si>
  <si>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</si>
  <si>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</si>
  <si>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</si>
  <si>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</si>
  <si>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</si>
  <si>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</si>
  <si>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</si>
  <si>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代行制</t>
  </si>
  <si>
    <t>⑤ＥＢＩＴＤＡ(千円)</t>
  </si>
  <si>
    <t>駐車場使用面積(㎡)</t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</si>
  <si>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</si>
  <si>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</si>
  <si>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</si>
  <si>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基本情報</t>
    <rPh sb="0" eb="2">
      <t>キホン</t>
    </rPh>
    <rPh sb="2" eb="4">
      <t>ジョウホウ</t>
    </rPh>
    <phoneticPr fontId="1"/>
  </si>
  <si>
    <t>当該施設値（当該値）</t>
    <rPh sb="2" eb="4">
      <t>シセツ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</si>
  <si>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</si>
  <si>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</si>
  <si>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②他会計補助金比率(％)</t>
  </si>
  <si>
    <t>Ｎ－４年度</t>
    <rPh sb="3" eb="5">
      <t>ネンド</t>
    </rPh>
    <phoneticPr fontId="1"/>
  </si>
  <si>
    <t>種類</t>
    <rPh sb="0" eb="2">
      <t>シュルイ</t>
    </rPh>
    <phoneticPr fontId="1"/>
  </si>
  <si>
    <t>構造</t>
    <rPh sb="0" eb="2">
      <t>コウゾウ</t>
    </rPh>
    <phoneticPr fontId="1"/>
  </si>
  <si>
    <t>⑧</t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</si>
  <si>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</si>
  <si>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</si>
  <si>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年度</t>
    <rPh sb="0" eb="2">
      <t>ネンド</t>
    </rPh>
    <phoneticPr fontId="1"/>
  </si>
  <si>
    <t>収容台数(台)</t>
  </si>
  <si>
    <t>⑧設備投資見込額(千円)</t>
  </si>
  <si>
    <t>一時間当たりの基本料金(円)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</si>
  <si>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</si>
  <si>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⑪</t>
  </si>
  <si>
    <t>①</t>
  </si>
  <si>
    <t>－</t>
  </si>
  <si>
    <t>項番</t>
    <rPh sb="0" eb="2">
      <t>コウバン</t>
    </rPh>
    <phoneticPr fontId="1"/>
  </si>
  <si>
    <t>類似施設平均値（平均値）</t>
  </si>
  <si>
    <t>【】</t>
  </si>
  <si>
    <t>業務CD</t>
    <rPh sb="0" eb="2">
      <t>ギョウム</t>
    </rPh>
    <phoneticPr fontId="1"/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</si>
  <si>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</si>
  <si>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</si>
  <si>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-</t>
  </si>
  <si>
    <t>⑦敷地の地価(千円)</t>
  </si>
  <si>
    <t>分析欄</t>
    <rPh sb="0" eb="2">
      <t>ブンセキ</t>
    </rPh>
    <rPh sb="2" eb="3">
      <t>ラン</t>
    </rPh>
    <phoneticPr fontId="1"/>
  </si>
  <si>
    <t>③駐車台数一台当たりの他会計補助金額(円)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</si>
  <si>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</si>
  <si>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1.収益等の状況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</si>
  <si>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</si>
  <si>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3.利用の状況</t>
  </si>
  <si>
    <t>施設CD</t>
    <rPh sb="0" eb="2">
      <t>シセツ</t>
    </rPh>
    <phoneticPr fontId="1"/>
  </si>
  <si>
    <t>2. 資産等の状況について</t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</si>
  <si>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</si>
  <si>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</si>
  <si>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</si>
  <si>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⑥</t>
  </si>
  <si>
    <t>全体総括</t>
    <rPh sb="0" eb="2">
      <t>ゼンタイ</t>
    </rPh>
    <rPh sb="2" eb="4">
      <t>ソウカツ</t>
    </rPh>
    <phoneticPr fontId="1"/>
  </si>
  <si>
    <t>⑦</t>
  </si>
  <si>
    <t>全国平均</t>
    <rPh sb="0" eb="2">
      <t>ゼンコク</t>
    </rPh>
    <rPh sb="2" eb="4">
      <t>ヘイキン</t>
    </rPh>
    <phoneticPr fontId="1"/>
  </si>
  <si>
    <t>⑨</t>
  </si>
  <si>
    <t>②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</si>
  <si>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</si>
  <si>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</si>
  <si>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</si>
  <si>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</si>
  <si>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類似施設平均(N-3)</t>
  </si>
  <si>
    <t>団体CD</t>
    <rPh sb="0" eb="2">
      <t>ダンタイ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</si>
  <si>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</si>
  <si>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④売上高ＧＯＰ比率(％)</t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</si>
  <si>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</si>
  <si>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</si>
  <si>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</si>
  <si>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</si>
  <si>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</si>
  <si>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</si>
  <si>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</si>
  <si>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表参照用</t>
    <rPh sb="0" eb="1">
      <t>ヒョウ</t>
    </rPh>
    <rPh sb="1" eb="4">
      <t>サンショウヨウ</t>
    </rPh>
    <phoneticPr fontId="1"/>
  </si>
  <si>
    <t>団体名</t>
    <rPh sb="0" eb="3">
      <t>ダンタイメイ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</si>
  <si>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</si>
  <si>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</si>
  <si>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</si>
  <si>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</si>
  <si>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</si>
  <si>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</si>
  <si>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</si>
  <si>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</si>
  <si>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</si>
  <si>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</si>
  <si>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</si>
  <si>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</si>
  <si>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</si>
  <si>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</si>
  <si>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</si>
  <si>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</si>
  <si>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</si>
  <si>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</si>
  <si>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</si>
  <si>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</si>
  <si>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</si>
  <si>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</si>
  <si>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</si>
  <si>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千葉県　香取市</t>
  </si>
  <si>
    <t>佐原駅北駐車場</t>
  </si>
  <si>
    <t>法非適用</t>
  </si>
  <si>
    <t>駐車場整備事業</t>
  </si>
  <si>
    <t>Ａ３Ｂ１</t>
  </si>
  <si>
    <t>該当数値なし</t>
  </si>
  <si>
    <t>届出駐車場</t>
  </si>
  <si>
    <t>広場式</t>
  </si>
  <si>
    <t>駅</t>
  </si>
  <si>
    <t>無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</si>
  <si>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</si>
  <si>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</si>
  <si>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</si>
  <si>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</si>
  <si>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①収益的収支比率については、類似施設平均値を下回っているが、年々増加にある。指定管理者制度による費用節減等が図られているほか、他会計補助金に依存することなく、事業管理運営ができている。④売上高GOP比率及び⑤EBITDAは、類似施設平均値を上回っており、僅かではあるが例年数値が高くなっており、公営企業としての高い収益性を継続できている。</t>
    <rPh sb="1" eb="4">
      <t>シュウエキテキ</t>
    </rPh>
    <rPh sb="4" eb="6">
      <t>シュウシ</t>
    </rPh>
    <rPh sb="6" eb="8">
      <t>ヒリツ</t>
    </rPh>
    <rPh sb="14" eb="16">
      <t>ルイジ</t>
    </rPh>
    <rPh sb="16" eb="18">
      <t>シセツ</t>
    </rPh>
    <rPh sb="18" eb="21">
      <t>ヘイキンチ</t>
    </rPh>
    <rPh sb="22" eb="24">
      <t>シタマワ</t>
    </rPh>
    <rPh sb="30" eb="32">
      <t>ネンネン</t>
    </rPh>
    <rPh sb="32" eb="34">
      <t>ゾウカ</t>
    </rPh>
    <rPh sb="38" eb="40">
      <t>シテイ</t>
    </rPh>
    <rPh sb="40" eb="43">
      <t>カンリシャ</t>
    </rPh>
    <rPh sb="43" eb="45">
      <t>セイド</t>
    </rPh>
    <rPh sb="48" eb="50">
      <t>ヒヨウ</t>
    </rPh>
    <rPh sb="50" eb="52">
      <t>セツゲン</t>
    </rPh>
    <rPh sb="52" eb="53">
      <t>トウ</t>
    </rPh>
    <rPh sb="54" eb="55">
      <t>ハカ</t>
    </rPh>
    <rPh sb="63" eb="64">
      <t>タ</t>
    </rPh>
    <rPh sb="64" eb="66">
      <t>カイケイ</t>
    </rPh>
    <rPh sb="66" eb="69">
      <t>ホジョキン</t>
    </rPh>
    <rPh sb="70" eb="72">
      <t>イゾン</t>
    </rPh>
    <rPh sb="79" eb="81">
      <t>ジギョウ</t>
    </rPh>
    <rPh sb="81" eb="83">
      <t>カンリ</t>
    </rPh>
    <rPh sb="83" eb="85">
      <t>ウンエイ</t>
    </rPh>
    <rPh sb="134" eb="136">
      <t>レイネン</t>
    </rPh>
    <rPh sb="161" eb="163">
      <t>ケイゾク</t>
    </rPh>
    <phoneticPr fontId="1"/>
  </si>
  <si>
    <t>現在、大規模な設備投資は想定していない。
施設の老朽化に伴い発生しうる今後の更新費用については、指定管理者制度を活用して可能な限り抑制を図る。</t>
    <rPh sb="3" eb="6">
      <t>ダイキボ</t>
    </rPh>
    <rPh sb="35" eb="37">
      <t>コンゴ</t>
    </rPh>
    <rPh sb="65" eb="67">
      <t>ヨクセイ</t>
    </rPh>
    <rPh sb="68" eb="69">
      <t>ハカ</t>
    </rPh>
    <phoneticPr fontId="1"/>
  </si>
  <si>
    <t>駐車場の立地上、JRや高速バスの利用者(通勤・旅行等)が多いため、必然的に１台あたりの駐車時間が長くなり、回転率が低いと考えられる。
類似施設平均値を下回っているが、年々僅かながら増加傾向にあり、駐車場として一定の需要はあるものと考えられる。</t>
    <rPh sb="67" eb="69">
      <t>ルイジ</t>
    </rPh>
    <rPh sb="69" eb="71">
      <t>シセツ</t>
    </rPh>
    <rPh sb="71" eb="74">
      <t>ヘイキンチ</t>
    </rPh>
    <rPh sb="75" eb="77">
      <t>シタマワ</t>
    </rPh>
    <rPh sb="83" eb="85">
      <t>ネンネン</t>
    </rPh>
    <rPh sb="85" eb="86">
      <t>ワズ</t>
    </rPh>
    <rPh sb="90" eb="92">
      <t>ゾウカ</t>
    </rPh>
    <rPh sb="92" eb="94">
      <t>ケイコウ</t>
    </rPh>
    <rPh sb="98" eb="101">
      <t>チュウシャジョウ</t>
    </rPh>
    <rPh sb="104" eb="106">
      <t>イッテイ</t>
    </rPh>
    <rPh sb="107" eb="109">
      <t>ジュヨウ</t>
    </rPh>
    <rPh sb="115" eb="116">
      <t>カンガ</t>
    </rPh>
    <phoneticPr fontId="1"/>
  </si>
  <si>
    <t>①収益的収支比率、④売上高GOP比率及び⑤EBITDAについては、年々増加傾向にあり、令和６年度も高い収益性が継続されており、経営の健全性が確保されていると考えられる。駐車場の立地上、駐車場として一定の需要が見込まれるため、今後も指定管理者と連携し、計画的な事業運営に努め、高い収益性、経営の健全性の継続を図る。</t>
    <rPh sb="1" eb="4">
      <t>シュウエキテキ</t>
    </rPh>
    <rPh sb="4" eb="6">
      <t>シュウシ</t>
    </rPh>
    <rPh sb="6" eb="8">
      <t>ヒリツ</t>
    </rPh>
    <rPh sb="10" eb="12">
      <t>ウリアゲ</t>
    </rPh>
    <rPh sb="12" eb="13">
      <t>ダカ</t>
    </rPh>
    <rPh sb="16" eb="18">
      <t>ヒリツ</t>
    </rPh>
    <rPh sb="18" eb="19">
      <t>オヨ</t>
    </rPh>
    <rPh sb="33" eb="35">
      <t>ネンネン</t>
    </rPh>
    <rPh sb="35" eb="37">
      <t>ゾウカ</t>
    </rPh>
    <rPh sb="37" eb="39">
      <t>ケイコウ</t>
    </rPh>
    <rPh sb="43" eb="45">
      <t>レイワ</t>
    </rPh>
    <rPh sb="46" eb="48">
      <t>ネンド</t>
    </rPh>
    <rPh sb="49" eb="50">
      <t>タカ</t>
    </rPh>
    <rPh sb="51" eb="53">
      <t>シュウエキ</t>
    </rPh>
    <rPh sb="53" eb="54">
      <t>セイ</t>
    </rPh>
    <rPh sb="55" eb="57">
      <t>ケイゾク</t>
    </rPh>
    <rPh sb="63" eb="65">
      <t>ケイエイ</t>
    </rPh>
    <rPh sb="66" eb="69">
      <t>ケンゼンセイ</t>
    </rPh>
    <rPh sb="70" eb="72">
      <t>カクホ</t>
    </rPh>
    <rPh sb="78" eb="79">
      <t>カンガ</t>
    </rPh>
    <rPh sb="84" eb="87">
      <t>チュウシャジョウ</t>
    </rPh>
    <rPh sb="88" eb="90">
      <t>リッチ</t>
    </rPh>
    <rPh sb="90" eb="91">
      <t>ジョウ</t>
    </rPh>
    <rPh sb="92" eb="95">
      <t>チュウシャジョウ</t>
    </rPh>
    <rPh sb="98" eb="100">
      <t>イッテイ</t>
    </rPh>
    <rPh sb="101" eb="103">
      <t>ジュヨウ</t>
    </rPh>
    <rPh sb="104" eb="106">
      <t>ミコ</t>
    </rPh>
    <rPh sb="112" eb="114">
      <t>コンゴ</t>
    </rPh>
    <rPh sb="115" eb="117">
      <t>シテイ</t>
    </rPh>
    <rPh sb="117" eb="120">
      <t>カンリシャ</t>
    </rPh>
    <rPh sb="121" eb="123">
      <t>レンケイ</t>
    </rPh>
    <rPh sb="125" eb="128">
      <t>ケイカクテキ</t>
    </rPh>
    <rPh sb="129" eb="131">
      <t>ジギョウ</t>
    </rPh>
    <rPh sb="131" eb="133">
      <t>ウンエイ</t>
    </rPh>
    <rPh sb="134" eb="135">
      <t>ツト</t>
    </rPh>
    <rPh sb="137" eb="138">
      <t>タカ</t>
    </rPh>
    <rPh sb="139" eb="141">
      <t>シュウエキ</t>
    </rPh>
    <rPh sb="141" eb="142">
      <t>セイ</t>
    </rPh>
    <rPh sb="143" eb="145">
      <t>ケイエイ</t>
    </rPh>
    <rPh sb="146" eb="149">
      <t>ケンゼンセイ</t>
    </rPh>
    <rPh sb="150" eb="152">
      <t>ケイゾク</t>
    </rPh>
    <rPh sb="153" eb="154">
      <t>ハカ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</si>
</sst>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801406503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194.4</c:v>
                </c:pt>
                <c:pt idx="1">
                  <c:v>214.8</c:v>
                </c:pt>
                <c:pt idx="2">
                  <c:v>311.60000000000002</c:v>
                </c:pt>
                <c:pt idx="3">
                  <c:v>360.8</c:v>
                </c:pt>
                <c:pt idx="4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0-4CEB-86A1-4097C07A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0-4CEB-86A1-4097C07A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79508539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2-451C-ACCE-6F4C2207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2-451C-ACCE-6F4C2207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85927720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7FC-4A0B-AAC2-89DFBDD12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C-4A0B-AAC2-89DFBDD12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3497770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8A3-441D-80AB-823680062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3-441D-80AB-823680062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7096832361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16.5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4-46DD-8009-7D0B6E870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4-46DD-8009-7D0B6E870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591733285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99F-8A9E-23FD7551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8-499F-8A9E-23FD7551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863617238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52.3</c:v>
                </c:pt>
                <c:pt idx="1">
                  <c:v>59.5</c:v>
                </c:pt>
                <c:pt idx="2">
                  <c:v>77.7</c:v>
                </c:pt>
                <c:pt idx="3">
                  <c:v>81.400000000000006</c:v>
                </c:pt>
                <c:pt idx="4">
                  <c:v>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C-4ED3-BC2B-66069F73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C-4ED3-BC2B-66069F73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42868305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48.5</c:v>
                </c:pt>
                <c:pt idx="1">
                  <c:v>53.4</c:v>
                </c:pt>
                <c:pt idx="2">
                  <c:v>67.900000000000006</c:v>
                </c:pt>
                <c:pt idx="3">
                  <c:v>72.3</c:v>
                </c:pt>
                <c:pt idx="4">
                  <c:v>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7-458F-B053-F0A1DA42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7-458F-B053-F0A1DA42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3447336258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6528</c:v>
                </c:pt>
                <c:pt idx="1">
                  <c:v>7650</c:v>
                </c:pt>
                <c:pt idx="2">
                  <c:v>13627</c:v>
                </c:pt>
                <c:pt idx="3">
                  <c:v>15654</c:v>
                </c:pt>
                <c:pt idx="4">
                  <c:v>17289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C-4619-B61B-4376BF68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C-4619-B61B-4376BF68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45085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0700" y="10906125"/>
          <a:ext cx="441452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43815</xdr:colOff>
      <xdr:row>63</xdr:row>
      <xdr:rowOff>57150</xdr:rowOff>
    </xdr:from>
    <xdr:to>
      <xdr:col>270</xdr:col>
      <xdr:colOff>43815</xdr:colOff>
      <xdr:row>78</xdr:row>
      <xdr:rowOff>154940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343390" y="10906125"/>
          <a:ext cx="4431665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530752" y="176927"/>
          <a:ext cx="104899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585621" y="200036"/>
          <a:ext cx="83016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599543" y="200036"/>
          <a:ext cx="833391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589746" y="188482"/>
          <a:ext cx="83112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530752" y="176927"/>
          <a:ext cx="104899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530237" y="176927"/>
          <a:ext cx="104887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640625" defaultRowHeight="13.2" x14ac:dyDescent="0.2"/>
  <cols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</row>
    <row r="3" spans="1:382" ht="9.75" customHeight="1" x14ac:dyDescent="0.2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</row>
    <row r="4" spans="1:382" ht="9.75" customHeight="1" x14ac:dyDescent="0.2">
      <c r="A4" s="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</row>
    <row r="5" spans="1:382" ht="9.75" customHeight="1" x14ac:dyDescent="0.2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2">
      <c r="A6" s="2"/>
      <c r="B6" s="62" t="str">
        <f>データ!H6&amp;"　"&amp;データ!I6</f>
        <v>千葉県香取市　佐原駅北駐車場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2">
      <c r="A7" s="2"/>
      <c r="B7" s="63" t="s">
        <v>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8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5"/>
      <c r="CF7" s="63" t="s">
        <v>10</v>
      </c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5"/>
      <c r="DU7" s="66" t="s">
        <v>12</v>
      </c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7" t="s">
        <v>4</v>
      </c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67" t="s">
        <v>11</v>
      </c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 t="s">
        <v>13</v>
      </c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 t="s">
        <v>16</v>
      </c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5"/>
      <c r="ND7" s="68" t="s">
        <v>17</v>
      </c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70"/>
    </row>
    <row r="8" spans="1:382" ht="18.75" customHeight="1" x14ac:dyDescent="0.2">
      <c r="A8" s="2"/>
      <c r="B8" s="71" t="str">
        <f>データ!J7</f>
        <v>法非適用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1" t="str">
        <f>データ!K7</f>
        <v>駐車場整備事業</v>
      </c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3"/>
      <c r="CF8" s="71" t="str">
        <f>データ!L7</f>
        <v>-</v>
      </c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3"/>
      <c r="DU8" s="74" t="str">
        <f>データ!M7</f>
        <v>Ａ３Ｂ１</v>
      </c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 t="str">
        <f>データ!N7</f>
        <v>非設置</v>
      </c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4" t="str">
        <f>データ!S7</f>
        <v>駅</v>
      </c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 t="str">
        <f>データ!T7</f>
        <v>無</v>
      </c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5">
        <f>データ!U7</f>
        <v>5610</v>
      </c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5"/>
      <c r="ND8" s="76" t="s">
        <v>19</v>
      </c>
      <c r="NE8" s="77"/>
      <c r="NF8" s="78" t="s">
        <v>21</v>
      </c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9"/>
    </row>
    <row r="9" spans="1:382" ht="18.75" customHeight="1" x14ac:dyDescent="0.2">
      <c r="A9" s="2"/>
      <c r="B9" s="63" t="s">
        <v>23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5"/>
      <c r="AQ9" s="63" t="s">
        <v>26</v>
      </c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5"/>
      <c r="CF9" s="63" t="s">
        <v>27</v>
      </c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5"/>
      <c r="DU9" s="67" t="s">
        <v>30</v>
      </c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67" t="s">
        <v>32</v>
      </c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 t="s">
        <v>34</v>
      </c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 t="s">
        <v>35</v>
      </c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5"/>
      <c r="ND9" s="80" t="s">
        <v>38</v>
      </c>
      <c r="NE9" s="81"/>
      <c r="NF9" s="82" t="s">
        <v>40</v>
      </c>
      <c r="NG9" s="82"/>
      <c r="NH9" s="82"/>
      <c r="NI9" s="82"/>
      <c r="NJ9" s="82"/>
      <c r="NK9" s="82"/>
      <c r="NL9" s="82"/>
      <c r="NM9" s="82"/>
      <c r="NN9" s="82"/>
      <c r="NO9" s="82"/>
      <c r="NP9" s="82"/>
      <c r="NQ9" s="83"/>
    </row>
    <row r="10" spans="1:382" ht="18.75" customHeight="1" x14ac:dyDescent="0.2">
      <c r="A10" s="2"/>
      <c r="B10" s="84" t="str">
        <f>データ!O7</f>
        <v>該当数値なし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87" t="s">
        <v>110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9"/>
      <c r="CF10" s="71" t="str">
        <f>データ!Q7</f>
        <v>広場式</v>
      </c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3"/>
      <c r="DU10" s="75">
        <f>データ!R7</f>
        <v>48</v>
      </c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5">
        <f>データ!V7</f>
        <v>220</v>
      </c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>
        <f>データ!W7</f>
        <v>300</v>
      </c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4" t="str">
        <f>データ!X7</f>
        <v>代行制</v>
      </c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2"/>
      <c r="ND10" s="90" t="s">
        <v>41</v>
      </c>
      <c r="NE10" s="91"/>
      <c r="NF10" s="92" t="s">
        <v>44</v>
      </c>
      <c r="NG10" s="92"/>
      <c r="NH10" s="92"/>
      <c r="NI10" s="92"/>
      <c r="NJ10" s="92"/>
      <c r="NK10" s="92"/>
      <c r="NL10" s="92"/>
      <c r="NM10" s="92"/>
      <c r="NN10" s="92"/>
      <c r="NO10" s="92"/>
      <c r="NP10" s="92"/>
      <c r="NQ10" s="93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47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2">
      <c r="A14" s="3"/>
      <c r="B14" s="6"/>
      <c r="C14" s="12"/>
      <c r="D14" s="12"/>
      <c r="E14" s="12"/>
      <c r="F14" s="12"/>
      <c r="G14" s="12"/>
      <c r="H14" s="113" t="s">
        <v>50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113" t="s">
        <v>52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2"/>
      <c r="MX14" s="12"/>
      <c r="MY14" s="12"/>
      <c r="MZ14" s="12"/>
      <c r="NA14" s="12"/>
      <c r="NB14" s="22"/>
      <c r="NC14" s="2"/>
      <c r="ND14" s="94" t="s">
        <v>9</v>
      </c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6"/>
    </row>
    <row r="15" spans="1:382" ht="13.5" customHeight="1" x14ac:dyDescent="0.2">
      <c r="A15" s="2"/>
      <c r="B15" s="7"/>
      <c r="C15" s="13"/>
      <c r="D15" s="13"/>
      <c r="E15" s="13"/>
      <c r="F15" s="13"/>
      <c r="G15" s="1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13"/>
      <c r="MX15" s="13"/>
      <c r="MY15" s="13"/>
      <c r="MZ15" s="13"/>
      <c r="NA15" s="13"/>
      <c r="NB15" s="23"/>
      <c r="NC15" s="2"/>
      <c r="ND15" s="125" t="s">
        <v>118</v>
      </c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7"/>
    </row>
    <row r="16" spans="1:382" ht="13.5" customHeight="1" x14ac:dyDescent="0.2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125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7"/>
    </row>
    <row r="17" spans="1:382" ht="13.5" customHeight="1" x14ac:dyDescent="0.2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125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7"/>
    </row>
    <row r="18" spans="1:382" ht="13.5" customHeight="1" x14ac:dyDescent="0.2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125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7"/>
    </row>
    <row r="19" spans="1:382" ht="13.5" customHeight="1" x14ac:dyDescent="0.2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125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7"/>
    </row>
    <row r="20" spans="1:382" ht="13.5" customHeight="1" x14ac:dyDescent="0.2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125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7"/>
    </row>
    <row r="21" spans="1:382" ht="13.5" customHeight="1" x14ac:dyDescent="0.2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125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7"/>
    </row>
    <row r="22" spans="1:382" ht="13.5" customHeight="1" x14ac:dyDescent="0.2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125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7"/>
    </row>
    <row r="23" spans="1:382" ht="13.5" customHeight="1" x14ac:dyDescent="0.2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125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7"/>
    </row>
    <row r="24" spans="1:382" ht="13.5" customHeight="1" x14ac:dyDescent="0.2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125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7"/>
    </row>
    <row r="25" spans="1:382" ht="13.5" customHeight="1" x14ac:dyDescent="0.2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125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7"/>
    </row>
    <row r="26" spans="1:382" ht="13.5" customHeight="1" x14ac:dyDescent="0.2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125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7"/>
    </row>
    <row r="27" spans="1:382" ht="13.5" customHeight="1" x14ac:dyDescent="0.2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125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7"/>
    </row>
    <row r="28" spans="1:382" ht="13.5" customHeight="1" x14ac:dyDescent="0.2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125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7"/>
    </row>
    <row r="29" spans="1:382" ht="13.5" customHeight="1" x14ac:dyDescent="0.2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125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7"/>
    </row>
    <row r="30" spans="1:382" ht="13.5" customHeight="1" x14ac:dyDescent="0.2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7" t="str">
        <f>データ!$B$11</f>
        <v>R02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 t="str">
        <f>データ!$C$11</f>
        <v>R03</v>
      </c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 t="str">
        <f>データ!$D$11</f>
        <v>R04</v>
      </c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 t="str">
        <f>データ!$E$11</f>
        <v>R05</v>
      </c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 t="str">
        <f>データ!$F$11</f>
        <v>R06</v>
      </c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7" t="str">
        <f>データ!$B$11</f>
        <v>R02</v>
      </c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 t="str">
        <f>データ!$C$11</f>
        <v>R03</v>
      </c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 t="str">
        <f>データ!$D$11</f>
        <v>R04</v>
      </c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 t="str">
        <f>データ!$E$11</f>
        <v>R05</v>
      </c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 t="str">
        <f>データ!$F$11</f>
        <v>R06</v>
      </c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7" t="str">
        <f>データ!$B$11</f>
        <v>R02</v>
      </c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 t="str">
        <f>データ!$C$11</f>
        <v>R03</v>
      </c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 t="str">
        <f>データ!$D$11</f>
        <v>R04</v>
      </c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 t="str">
        <f>データ!$E$11</f>
        <v>R05</v>
      </c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 t="str">
        <f>データ!$F$11</f>
        <v>R06</v>
      </c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125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7"/>
    </row>
    <row r="31" spans="1:382" ht="13.5" customHeight="1" x14ac:dyDescent="0.2">
      <c r="A31" s="2"/>
      <c r="B31" s="8"/>
      <c r="C31" s="2"/>
      <c r="D31" s="2"/>
      <c r="E31" s="2"/>
      <c r="F31" s="2"/>
      <c r="I31" s="17"/>
      <c r="J31" s="98" t="s">
        <v>7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101">
        <f>データ!Y7</f>
        <v>194.4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>
        <f>データ!Z7</f>
        <v>214.8</v>
      </c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>
        <f>データ!AA7</f>
        <v>311.60000000000002</v>
      </c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>
        <f>データ!AB7</f>
        <v>360.8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>
        <f>データ!AC7</f>
        <v>411</v>
      </c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8" t="s">
        <v>7</v>
      </c>
      <c r="EB31" s="99"/>
      <c r="EC31" s="99"/>
      <c r="ED31" s="99"/>
      <c r="EE31" s="99"/>
      <c r="EF31" s="99"/>
      <c r="EG31" s="99"/>
      <c r="EH31" s="99"/>
      <c r="EI31" s="99"/>
      <c r="EJ31" s="99"/>
      <c r="EK31" s="100"/>
      <c r="EL31" s="101">
        <f>データ!AJ7</f>
        <v>0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>
        <f>データ!AK7</f>
        <v>16.5</v>
      </c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>
        <f>データ!AL7</f>
        <v>0</v>
      </c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>
        <f>データ!AM7</f>
        <v>0</v>
      </c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>
        <f>データ!AN7</f>
        <v>0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8" t="s">
        <v>7</v>
      </c>
      <c r="IS31" s="99"/>
      <c r="IT31" s="99"/>
      <c r="IU31" s="99"/>
      <c r="IV31" s="99"/>
      <c r="IW31" s="99"/>
      <c r="IX31" s="99"/>
      <c r="IY31" s="99"/>
      <c r="IZ31" s="99"/>
      <c r="JA31" s="99"/>
      <c r="JB31" s="100"/>
      <c r="JC31" s="102">
        <f>データ!DK7</f>
        <v>52.3</v>
      </c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4"/>
      <c r="JV31" s="102">
        <f>データ!DL7</f>
        <v>59.5</v>
      </c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4"/>
      <c r="KO31" s="102">
        <f>データ!DM7</f>
        <v>77.7</v>
      </c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4"/>
      <c r="LH31" s="102">
        <f>データ!DN7</f>
        <v>81.400000000000006</v>
      </c>
      <c r="LI31" s="103"/>
      <c r="LJ31" s="103"/>
      <c r="LK31" s="103"/>
      <c r="LL31" s="103"/>
      <c r="LM31" s="103"/>
      <c r="LN31" s="103"/>
      <c r="LO31" s="103"/>
      <c r="LP31" s="103"/>
      <c r="LQ31" s="103"/>
      <c r="LR31" s="103"/>
      <c r="LS31" s="103"/>
      <c r="LT31" s="103"/>
      <c r="LU31" s="103"/>
      <c r="LV31" s="103"/>
      <c r="LW31" s="103"/>
      <c r="LX31" s="103"/>
      <c r="LY31" s="103"/>
      <c r="LZ31" s="104"/>
      <c r="MA31" s="102">
        <f>データ!DO7</f>
        <v>82.7</v>
      </c>
      <c r="MB31" s="103"/>
      <c r="MC31" s="103"/>
      <c r="MD31" s="103"/>
      <c r="ME31" s="103"/>
      <c r="MF31" s="103"/>
      <c r="MG31" s="103"/>
      <c r="MH31" s="103"/>
      <c r="MI31" s="103"/>
      <c r="MJ31" s="103"/>
      <c r="MK31" s="103"/>
      <c r="ML31" s="103"/>
      <c r="MM31" s="103"/>
      <c r="MN31" s="103"/>
      <c r="MO31" s="103"/>
      <c r="MP31" s="103"/>
      <c r="MQ31" s="103"/>
      <c r="MR31" s="103"/>
      <c r="MS31" s="104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94" t="s">
        <v>54</v>
      </c>
      <c r="NE31" s="95"/>
      <c r="NF31" s="95"/>
      <c r="NG31" s="95"/>
      <c r="NH31" s="95"/>
      <c r="NI31" s="95"/>
      <c r="NJ31" s="95"/>
      <c r="NK31" s="95"/>
      <c r="NL31" s="95"/>
      <c r="NM31" s="95"/>
      <c r="NN31" s="95"/>
      <c r="NO31" s="95"/>
      <c r="NP31" s="95"/>
      <c r="NQ31" s="95"/>
      <c r="NR31" s="96"/>
    </row>
    <row r="32" spans="1:382" ht="13.5" customHeight="1" x14ac:dyDescent="0.2">
      <c r="A32" s="2"/>
      <c r="B32" s="8"/>
      <c r="C32" s="2"/>
      <c r="D32" s="2"/>
      <c r="E32" s="2"/>
      <c r="F32" s="2"/>
      <c r="G32" s="2"/>
      <c r="H32" s="2"/>
      <c r="I32" s="17"/>
      <c r="J32" s="98" t="s">
        <v>55</v>
      </c>
      <c r="K32" s="99"/>
      <c r="L32" s="99"/>
      <c r="M32" s="99"/>
      <c r="N32" s="99"/>
      <c r="O32" s="99"/>
      <c r="P32" s="99"/>
      <c r="Q32" s="99"/>
      <c r="R32" s="99"/>
      <c r="S32" s="99"/>
      <c r="T32" s="100"/>
      <c r="U32" s="101">
        <f>データ!AD7</f>
        <v>383.4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>
        <f>データ!AE7</f>
        <v>338.4</v>
      </c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>
        <f>データ!AF7</f>
        <v>1268.9000000000001</v>
      </c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>
        <f>データ!AG7</f>
        <v>2075.9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>
        <f>データ!AH7</f>
        <v>1433.6</v>
      </c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8" t="s">
        <v>55</v>
      </c>
      <c r="EB32" s="99"/>
      <c r="EC32" s="99"/>
      <c r="ED32" s="99"/>
      <c r="EE32" s="99"/>
      <c r="EF32" s="99"/>
      <c r="EG32" s="99"/>
      <c r="EH32" s="99"/>
      <c r="EI32" s="99"/>
      <c r="EJ32" s="99"/>
      <c r="EK32" s="100"/>
      <c r="EL32" s="101">
        <f>データ!AO7</f>
        <v>10.199999999999999</v>
      </c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>
        <f>データ!AP7</f>
        <v>5.0999999999999996</v>
      </c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>
        <f>データ!AQ7</f>
        <v>1.9</v>
      </c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>
        <f>データ!AR7</f>
        <v>3.3</v>
      </c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>
        <f>データ!AS7</f>
        <v>3.8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8" t="s">
        <v>55</v>
      </c>
      <c r="IS32" s="99"/>
      <c r="IT32" s="99"/>
      <c r="IU32" s="99"/>
      <c r="IV32" s="99"/>
      <c r="IW32" s="99"/>
      <c r="IX32" s="99"/>
      <c r="IY32" s="99"/>
      <c r="IZ32" s="99"/>
      <c r="JA32" s="99"/>
      <c r="JB32" s="100"/>
      <c r="JC32" s="102">
        <f>データ!DP7</f>
        <v>224.4</v>
      </c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4"/>
      <c r="JV32" s="102">
        <f>データ!DQ7</f>
        <v>251.9</v>
      </c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4"/>
      <c r="KO32" s="102">
        <f>データ!DR7</f>
        <v>291.5</v>
      </c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4"/>
      <c r="LH32" s="102">
        <f>データ!DS7</f>
        <v>313.39999999999998</v>
      </c>
      <c r="LI32" s="103"/>
      <c r="LJ32" s="103"/>
      <c r="LK32" s="103"/>
      <c r="LL32" s="103"/>
      <c r="LM32" s="103"/>
      <c r="LN32" s="103"/>
      <c r="LO32" s="103"/>
      <c r="LP32" s="103"/>
      <c r="LQ32" s="103"/>
      <c r="LR32" s="103"/>
      <c r="LS32" s="103"/>
      <c r="LT32" s="103"/>
      <c r="LU32" s="103"/>
      <c r="LV32" s="103"/>
      <c r="LW32" s="103"/>
      <c r="LX32" s="103"/>
      <c r="LY32" s="103"/>
      <c r="LZ32" s="104"/>
      <c r="MA32" s="102">
        <f>データ!DT7</f>
        <v>324</v>
      </c>
      <c r="MB32" s="103"/>
      <c r="MC32" s="103"/>
      <c r="MD32" s="103"/>
      <c r="ME32" s="103"/>
      <c r="MF32" s="103"/>
      <c r="MG32" s="103"/>
      <c r="MH32" s="103"/>
      <c r="MI32" s="103"/>
      <c r="MJ32" s="103"/>
      <c r="MK32" s="103"/>
      <c r="ML32" s="103"/>
      <c r="MM32" s="103"/>
      <c r="MN32" s="103"/>
      <c r="MO32" s="103"/>
      <c r="MP32" s="103"/>
      <c r="MQ32" s="103"/>
      <c r="MR32" s="103"/>
      <c r="MS32" s="104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125" t="s">
        <v>119</v>
      </c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7"/>
    </row>
    <row r="33" spans="1:382" ht="13.5" customHeight="1" x14ac:dyDescent="0.2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125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7"/>
    </row>
    <row r="34" spans="1:382" ht="13.5" customHeight="1" x14ac:dyDescent="0.2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125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7"/>
    </row>
    <row r="35" spans="1:382" ht="13.5" customHeight="1" x14ac:dyDescent="0.2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125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7"/>
    </row>
    <row r="36" spans="1:382" ht="13.5" customHeight="1" x14ac:dyDescent="0.2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125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7"/>
    </row>
    <row r="37" spans="1:382" ht="13.5" customHeight="1" x14ac:dyDescent="0.2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125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7"/>
    </row>
    <row r="38" spans="1:382" ht="13.5" customHeight="1" x14ac:dyDescent="0.2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125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7"/>
    </row>
    <row r="39" spans="1:382" ht="13.5" customHeight="1" x14ac:dyDescent="0.2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125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7"/>
    </row>
    <row r="40" spans="1:382" ht="13.5" customHeight="1" x14ac:dyDescent="0.2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125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7"/>
    </row>
    <row r="41" spans="1:382" ht="13.5" customHeight="1" x14ac:dyDescent="0.2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125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7"/>
    </row>
    <row r="42" spans="1:382" ht="13.5" customHeight="1" x14ac:dyDescent="0.2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125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7"/>
    </row>
    <row r="43" spans="1:382" ht="13.5" customHeight="1" x14ac:dyDescent="0.2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125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7"/>
    </row>
    <row r="44" spans="1:382" ht="13.5" customHeight="1" x14ac:dyDescent="0.2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125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7"/>
    </row>
    <row r="45" spans="1:382" ht="13.5" customHeight="1" x14ac:dyDescent="0.2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125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7"/>
    </row>
    <row r="46" spans="1:382" ht="13.5" customHeight="1" x14ac:dyDescent="0.2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125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7"/>
    </row>
    <row r="47" spans="1:382" ht="13.5" customHeight="1" x14ac:dyDescent="0.2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125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7"/>
    </row>
    <row r="48" spans="1:382" ht="13.5" customHeight="1" x14ac:dyDescent="0.2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94" t="s">
        <v>56</v>
      </c>
      <c r="NE48" s="95"/>
      <c r="NF48" s="95"/>
      <c r="NG48" s="95"/>
      <c r="NH48" s="95"/>
      <c r="NI48" s="95"/>
      <c r="NJ48" s="95"/>
      <c r="NK48" s="95"/>
      <c r="NL48" s="95"/>
      <c r="NM48" s="95"/>
      <c r="NN48" s="95"/>
      <c r="NO48" s="95"/>
      <c r="NP48" s="95"/>
      <c r="NQ48" s="95"/>
      <c r="NR48" s="96"/>
    </row>
    <row r="49" spans="1:382" ht="13.5" customHeight="1" x14ac:dyDescent="0.2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125" t="s">
        <v>120</v>
      </c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7"/>
    </row>
    <row r="50" spans="1:382" ht="13.5" customHeight="1" x14ac:dyDescent="0.2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125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7"/>
    </row>
    <row r="51" spans="1:382" ht="13.5" customHeight="1" x14ac:dyDescent="0.2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7" t="str">
        <f>データ!$B$11</f>
        <v>R02</v>
      </c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 t="str">
        <f>データ!$C$11</f>
        <v>R03</v>
      </c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 t="str">
        <f>データ!$D$11</f>
        <v>R04</v>
      </c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 t="str">
        <f>データ!$E$11</f>
        <v>R05</v>
      </c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 t="str">
        <f>データ!$F$11</f>
        <v>R06</v>
      </c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7" t="str">
        <f>データ!$B$11</f>
        <v>R02</v>
      </c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 t="str">
        <f>データ!$C$11</f>
        <v>R03</v>
      </c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 t="str">
        <f>データ!$D$11</f>
        <v>R04</v>
      </c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 t="str">
        <f>データ!$E$11</f>
        <v>R05</v>
      </c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 t="str">
        <f>データ!$F$11</f>
        <v>R06</v>
      </c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7" t="str">
        <f>データ!$B$11</f>
        <v>R02</v>
      </c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 t="str">
        <f>データ!$C$11</f>
        <v>R03</v>
      </c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 t="str">
        <f>データ!$D$11</f>
        <v>R04</v>
      </c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 t="str">
        <f>データ!$E$11</f>
        <v>R05</v>
      </c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 t="str">
        <f>データ!$F$11</f>
        <v>R06</v>
      </c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125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7"/>
    </row>
    <row r="52" spans="1:382" ht="13.5" customHeight="1" x14ac:dyDescent="0.2">
      <c r="A52" s="2"/>
      <c r="B52" s="8"/>
      <c r="C52" s="2"/>
      <c r="D52" s="2"/>
      <c r="E52" s="2"/>
      <c r="F52" s="2"/>
      <c r="I52" s="17"/>
      <c r="J52" s="98" t="s">
        <v>7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105">
        <f>データ!AU7</f>
        <v>0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>
        <f>データ!AV7</f>
        <v>0</v>
      </c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>
        <f>データ!AW7</f>
        <v>0</v>
      </c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>
        <f>データ!AX7</f>
        <v>0</v>
      </c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>
        <f>データ!AY7</f>
        <v>0</v>
      </c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8" t="s">
        <v>7</v>
      </c>
      <c r="EB52" s="99"/>
      <c r="EC52" s="99"/>
      <c r="ED52" s="99"/>
      <c r="EE52" s="99"/>
      <c r="EF52" s="99"/>
      <c r="EG52" s="99"/>
      <c r="EH52" s="99"/>
      <c r="EI52" s="99"/>
      <c r="EJ52" s="99"/>
      <c r="EK52" s="100"/>
      <c r="EL52" s="101">
        <f>データ!BF7</f>
        <v>48.5</v>
      </c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>
        <f>データ!BG7</f>
        <v>53.4</v>
      </c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>
        <f>データ!BH7</f>
        <v>67.900000000000006</v>
      </c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>
        <f>データ!BI7</f>
        <v>72.3</v>
      </c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>
        <f>データ!BJ7</f>
        <v>75.7</v>
      </c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8" t="s">
        <v>7</v>
      </c>
      <c r="IS52" s="99"/>
      <c r="IT52" s="99"/>
      <c r="IU52" s="99"/>
      <c r="IV52" s="99"/>
      <c r="IW52" s="99"/>
      <c r="IX52" s="99"/>
      <c r="IY52" s="99"/>
      <c r="IZ52" s="99"/>
      <c r="JA52" s="99"/>
      <c r="JB52" s="100"/>
      <c r="JC52" s="105">
        <f>データ!BQ7</f>
        <v>6528</v>
      </c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>
        <f>データ!BR7</f>
        <v>7650</v>
      </c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>
        <f>データ!BS7</f>
        <v>13627</v>
      </c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>
        <f>データ!BT7</f>
        <v>15654</v>
      </c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>
        <f>データ!BU7</f>
        <v>17289</v>
      </c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125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7"/>
    </row>
    <row r="53" spans="1:382" ht="13.5" customHeight="1" x14ac:dyDescent="0.2">
      <c r="A53" s="2"/>
      <c r="B53" s="8"/>
      <c r="C53" s="2"/>
      <c r="D53" s="2"/>
      <c r="E53" s="2"/>
      <c r="F53" s="2"/>
      <c r="G53" s="2"/>
      <c r="H53" s="2"/>
      <c r="I53" s="17"/>
      <c r="J53" s="98" t="s">
        <v>55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105">
        <f>データ!AZ7</f>
        <v>407</v>
      </c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>
        <f>データ!BA7</f>
        <v>166</v>
      </c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>
        <f>データ!BB7</f>
        <v>18</v>
      </c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>
        <f>データ!BC7</f>
        <v>22</v>
      </c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>
        <f>データ!BD7</f>
        <v>59</v>
      </c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8" t="s">
        <v>55</v>
      </c>
      <c r="EB53" s="99"/>
      <c r="EC53" s="99"/>
      <c r="ED53" s="99"/>
      <c r="EE53" s="99"/>
      <c r="EF53" s="99"/>
      <c r="EG53" s="99"/>
      <c r="EH53" s="99"/>
      <c r="EI53" s="99"/>
      <c r="EJ53" s="99"/>
      <c r="EK53" s="100"/>
      <c r="EL53" s="101">
        <f>データ!BK7</f>
        <v>-122.5</v>
      </c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>
        <f>データ!BL7</f>
        <v>8.5</v>
      </c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>
        <f>データ!BM7</f>
        <v>26.6</v>
      </c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>
        <f>データ!BN7</f>
        <v>35.4</v>
      </c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>
        <f>データ!BO7</f>
        <v>27.3</v>
      </c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8" t="s">
        <v>55</v>
      </c>
      <c r="IS53" s="99"/>
      <c r="IT53" s="99"/>
      <c r="IU53" s="99"/>
      <c r="IV53" s="99"/>
      <c r="IW53" s="99"/>
      <c r="IX53" s="99"/>
      <c r="IY53" s="99"/>
      <c r="IZ53" s="99"/>
      <c r="JA53" s="99"/>
      <c r="JB53" s="100"/>
      <c r="JC53" s="105">
        <f>データ!BV7</f>
        <v>2576</v>
      </c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>
        <f>データ!BW7</f>
        <v>4153</v>
      </c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>
        <f>データ!BX7</f>
        <v>6140</v>
      </c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>
        <f>データ!BY7</f>
        <v>9344</v>
      </c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>
        <f>データ!BZ7</f>
        <v>6621</v>
      </c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125"/>
      <c r="NE53" s="126"/>
      <c r="NF53" s="126"/>
      <c r="NG53" s="126"/>
      <c r="NH53" s="126"/>
      <c r="NI53" s="126"/>
      <c r="NJ53" s="126"/>
      <c r="NK53" s="126"/>
      <c r="NL53" s="126"/>
      <c r="NM53" s="126"/>
      <c r="NN53" s="126"/>
      <c r="NO53" s="126"/>
      <c r="NP53" s="126"/>
      <c r="NQ53" s="126"/>
      <c r="NR53" s="127"/>
    </row>
    <row r="54" spans="1:382" ht="13.5" customHeight="1" x14ac:dyDescent="0.2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125"/>
      <c r="NE54" s="126"/>
      <c r="NF54" s="126"/>
      <c r="NG54" s="126"/>
      <c r="NH54" s="126"/>
      <c r="NI54" s="126"/>
      <c r="NJ54" s="126"/>
      <c r="NK54" s="126"/>
      <c r="NL54" s="126"/>
      <c r="NM54" s="126"/>
      <c r="NN54" s="126"/>
      <c r="NO54" s="126"/>
      <c r="NP54" s="126"/>
      <c r="NQ54" s="126"/>
      <c r="NR54" s="127"/>
    </row>
    <row r="55" spans="1:382" ht="13.5" customHeight="1" x14ac:dyDescent="0.2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125"/>
      <c r="NE55" s="126"/>
      <c r="NF55" s="126"/>
      <c r="NG55" s="126"/>
      <c r="NH55" s="126"/>
      <c r="NI55" s="126"/>
      <c r="NJ55" s="126"/>
      <c r="NK55" s="126"/>
      <c r="NL55" s="126"/>
      <c r="NM55" s="126"/>
      <c r="NN55" s="126"/>
      <c r="NO55" s="126"/>
      <c r="NP55" s="126"/>
      <c r="NQ55" s="126"/>
      <c r="NR55" s="127"/>
    </row>
    <row r="56" spans="1:382" ht="13.5" customHeight="1" x14ac:dyDescent="0.2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125"/>
      <c r="NE56" s="126"/>
      <c r="NF56" s="126"/>
      <c r="NG56" s="126"/>
      <c r="NH56" s="126"/>
      <c r="NI56" s="126"/>
      <c r="NJ56" s="126"/>
      <c r="NK56" s="126"/>
      <c r="NL56" s="126"/>
      <c r="NM56" s="126"/>
      <c r="NN56" s="126"/>
      <c r="NO56" s="126"/>
      <c r="NP56" s="126"/>
      <c r="NQ56" s="126"/>
      <c r="NR56" s="127"/>
    </row>
    <row r="57" spans="1:382" ht="13.5" customHeight="1" x14ac:dyDescent="0.2">
      <c r="A57" s="2"/>
      <c r="B57" s="9"/>
      <c r="NB57" s="32"/>
      <c r="NC57" s="2"/>
      <c r="ND57" s="125"/>
      <c r="NE57" s="126"/>
      <c r="NF57" s="126"/>
      <c r="NG57" s="126"/>
      <c r="NH57" s="126"/>
      <c r="NI57" s="126"/>
      <c r="NJ57" s="126"/>
      <c r="NK57" s="126"/>
      <c r="NL57" s="126"/>
      <c r="NM57" s="126"/>
      <c r="NN57" s="126"/>
      <c r="NO57" s="126"/>
      <c r="NP57" s="126"/>
      <c r="NQ57" s="126"/>
      <c r="NR57" s="127"/>
    </row>
    <row r="58" spans="1:382" ht="13.5" customHeight="1" x14ac:dyDescent="0.2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125"/>
      <c r="NE58" s="126"/>
      <c r="NF58" s="126"/>
      <c r="NG58" s="126"/>
      <c r="NH58" s="126"/>
      <c r="NI58" s="126"/>
      <c r="NJ58" s="126"/>
      <c r="NK58" s="126"/>
      <c r="NL58" s="126"/>
      <c r="NM58" s="126"/>
      <c r="NN58" s="126"/>
      <c r="NO58" s="126"/>
      <c r="NP58" s="126"/>
      <c r="NQ58" s="126"/>
      <c r="NR58" s="127"/>
    </row>
    <row r="59" spans="1:382" ht="13.5" customHeight="1" x14ac:dyDescent="0.2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125"/>
      <c r="NE59" s="126"/>
      <c r="NF59" s="126"/>
      <c r="NG59" s="126"/>
      <c r="NH59" s="126"/>
      <c r="NI59" s="126"/>
      <c r="NJ59" s="126"/>
      <c r="NK59" s="126"/>
      <c r="NL59" s="126"/>
      <c r="NM59" s="126"/>
      <c r="NN59" s="126"/>
      <c r="NO59" s="126"/>
      <c r="NP59" s="126"/>
      <c r="NQ59" s="126"/>
      <c r="NR59" s="127"/>
    </row>
    <row r="60" spans="1:382" ht="13.5" customHeight="1" x14ac:dyDescent="0.2">
      <c r="A60" s="4"/>
      <c r="B60" s="7"/>
      <c r="C60" s="13"/>
      <c r="D60" s="13"/>
      <c r="E60" s="13"/>
      <c r="F60" s="13"/>
      <c r="G60" s="13"/>
      <c r="H60" s="113" t="s">
        <v>57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3"/>
      <c r="MX60" s="13"/>
      <c r="MY60" s="13"/>
      <c r="MZ60" s="13"/>
      <c r="NA60" s="13"/>
      <c r="NB60" s="23"/>
      <c r="NC60" s="2"/>
      <c r="ND60" s="125"/>
      <c r="NE60" s="126"/>
      <c r="NF60" s="126"/>
      <c r="NG60" s="126"/>
      <c r="NH60" s="126"/>
      <c r="NI60" s="126"/>
      <c r="NJ60" s="126"/>
      <c r="NK60" s="126"/>
      <c r="NL60" s="126"/>
      <c r="NM60" s="126"/>
      <c r="NN60" s="126"/>
      <c r="NO60" s="126"/>
      <c r="NP60" s="126"/>
      <c r="NQ60" s="126"/>
      <c r="NR60" s="127"/>
    </row>
    <row r="61" spans="1:382" ht="13.5" customHeight="1" x14ac:dyDescent="0.2">
      <c r="A61" s="4"/>
      <c r="B61" s="7"/>
      <c r="C61" s="13"/>
      <c r="D61" s="13"/>
      <c r="E61" s="13"/>
      <c r="F61" s="13"/>
      <c r="G61" s="13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13"/>
      <c r="MX61" s="13"/>
      <c r="MY61" s="13"/>
      <c r="MZ61" s="13"/>
      <c r="NA61" s="13"/>
      <c r="NB61" s="23"/>
      <c r="NC61" s="2"/>
      <c r="ND61" s="125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7"/>
    </row>
    <row r="62" spans="1:382" ht="13.5" customHeight="1" x14ac:dyDescent="0.2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125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7"/>
    </row>
    <row r="63" spans="1:382" ht="13.5" customHeight="1" x14ac:dyDescent="0.2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46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125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7"/>
    </row>
    <row r="64" spans="1:382" ht="13.5" customHeight="1" x14ac:dyDescent="0.2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128"/>
      <c r="NE64" s="129"/>
      <c r="NF64" s="129"/>
      <c r="NG64" s="129"/>
      <c r="NH64" s="129"/>
      <c r="NI64" s="129"/>
      <c r="NJ64" s="129"/>
      <c r="NK64" s="129"/>
      <c r="NL64" s="129"/>
      <c r="NM64" s="129"/>
      <c r="NN64" s="129"/>
      <c r="NO64" s="129"/>
      <c r="NP64" s="129"/>
      <c r="NQ64" s="129"/>
      <c r="NR64" s="130"/>
    </row>
    <row r="65" spans="1:382" ht="13.5" customHeight="1" x14ac:dyDescent="0.2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94" t="s">
        <v>59</v>
      </c>
      <c r="NE65" s="95"/>
      <c r="NF65" s="95"/>
      <c r="NG65" s="95"/>
      <c r="NH65" s="95"/>
      <c r="NI65" s="95"/>
      <c r="NJ65" s="95"/>
      <c r="NK65" s="95"/>
      <c r="NL65" s="95"/>
      <c r="NM65" s="95"/>
      <c r="NN65" s="95"/>
      <c r="NO65" s="95"/>
      <c r="NP65" s="95"/>
      <c r="NQ65" s="95"/>
      <c r="NR65" s="96"/>
    </row>
    <row r="66" spans="1:382" ht="13.5" customHeight="1" x14ac:dyDescent="0.2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125" t="s">
        <v>121</v>
      </c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7"/>
    </row>
    <row r="67" spans="1:382" ht="13.5" customHeight="1" x14ac:dyDescent="0.2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230571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125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7"/>
    </row>
    <row r="68" spans="1:382" ht="13.5" customHeight="1" x14ac:dyDescent="0.2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125"/>
      <c r="NE68" s="126"/>
      <c r="NF68" s="126"/>
      <c r="NG68" s="126"/>
      <c r="NH68" s="126"/>
      <c r="NI68" s="126"/>
      <c r="NJ68" s="126"/>
      <c r="NK68" s="126"/>
      <c r="NL68" s="126"/>
      <c r="NM68" s="126"/>
      <c r="NN68" s="126"/>
      <c r="NO68" s="126"/>
      <c r="NP68" s="126"/>
      <c r="NQ68" s="126"/>
      <c r="NR68" s="127"/>
    </row>
    <row r="69" spans="1:382" ht="13.5" customHeight="1" x14ac:dyDescent="0.2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125"/>
      <c r="NE69" s="126"/>
      <c r="NF69" s="126"/>
      <c r="NG69" s="126"/>
      <c r="NH69" s="126"/>
      <c r="NI69" s="126"/>
      <c r="NJ69" s="126"/>
      <c r="NK69" s="126"/>
      <c r="NL69" s="126"/>
      <c r="NM69" s="126"/>
      <c r="NN69" s="126"/>
      <c r="NO69" s="126"/>
      <c r="NP69" s="126"/>
      <c r="NQ69" s="126"/>
      <c r="NR69" s="127"/>
    </row>
    <row r="70" spans="1:382" ht="13.5" customHeight="1" x14ac:dyDescent="0.2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125"/>
      <c r="NE70" s="126"/>
      <c r="NF70" s="126"/>
      <c r="NG70" s="126"/>
      <c r="NH70" s="126"/>
      <c r="NI70" s="126"/>
      <c r="NJ70" s="126"/>
      <c r="NK70" s="126"/>
      <c r="NL70" s="126"/>
      <c r="NM70" s="126"/>
      <c r="NN70" s="126"/>
      <c r="NO70" s="126"/>
      <c r="NP70" s="126"/>
      <c r="NQ70" s="126"/>
      <c r="NR70" s="127"/>
    </row>
    <row r="71" spans="1:382" ht="13.5" customHeight="1" x14ac:dyDescent="0.2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125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7"/>
    </row>
    <row r="72" spans="1:382" ht="13.5" customHeight="1" x14ac:dyDescent="0.2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33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125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7"/>
    </row>
    <row r="73" spans="1:382" ht="13.5" customHeight="1" x14ac:dyDescent="0.2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125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7"/>
    </row>
    <row r="74" spans="1:382" ht="13.5" customHeight="1" x14ac:dyDescent="0.2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125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7"/>
    </row>
    <row r="75" spans="1:382" ht="13.5" customHeight="1" x14ac:dyDescent="0.2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125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7"/>
    </row>
    <row r="76" spans="1:382" ht="13.5" customHeight="1" x14ac:dyDescent="0.2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06" t="str">
        <f>データ!$B$11</f>
        <v>R02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 t="str">
        <f>データ!$C$11</f>
        <v>R03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 t="str">
        <f>データ!$D$11</f>
        <v>R04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 t="str">
        <f>データ!$E$11</f>
        <v>R05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 t="str">
        <f>データ!$F$11</f>
        <v>R06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2"/>
      <c r="CP76" s="2"/>
      <c r="CQ76" s="2"/>
      <c r="CR76" s="2"/>
      <c r="CS76" s="2"/>
      <c r="CT76" s="2"/>
      <c r="CU76" s="2"/>
      <c r="CV76" s="116">
        <f>データ!CN7</f>
        <v>0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06" t="str">
        <f>データ!$B$11</f>
        <v>R02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 t="str">
        <f>データ!$C$11</f>
        <v>R03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 t="str">
        <f>データ!$D$11</f>
        <v>R04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 t="str">
        <f>データ!$E$11</f>
        <v>R05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 t="str">
        <f>データ!$F$11</f>
        <v>R06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06" t="str">
        <f>データ!$B$11</f>
        <v>R02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 t="str">
        <f>データ!$C$11</f>
        <v>R03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 t="str">
        <f>データ!$D$11</f>
        <v>R04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 t="str">
        <f>データ!$E$11</f>
        <v>R05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 t="str">
        <f>データ!$F$11</f>
        <v>R06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2"/>
      <c r="MY76" s="2"/>
      <c r="MZ76" s="2"/>
      <c r="NA76" s="2"/>
      <c r="NB76" s="2"/>
      <c r="NC76" s="34"/>
      <c r="ND76" s="125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7"/>
    </row>
    <row r="77" spans="1:382" ht="13.5" customHeight="1" x14ac:dyDescent="0.2">
      <c r="A77" s="2"/>
      <c r="B77" s="8"/>
      <c r="C77" s="2"/>
      <c r="D77" s="2"/>
      <c r="E77" s="2"/>
      <c r="F77" s="2"/>
      <c r="I77" s="109" t="s">
        <v>7</v>
      </c>
      <c r="J77" s="109"/>
      <c r="K77" s="109"/>
      <c r="L77" s="109"/>
      <c r="M77" s="109"/>
      <c r="N77" s="109"/>
      <c r="O77" s="109"/>
      <c r="P77" s="109"/>
      <c r="Q77" s="109"/>
      <c r="R77" s="102" t="str">
        <f>データ!CB7</f>
        <v xml:space="preserve"> </v>
      </c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 t="str">
        <f>データ!CC7</f>
        <v xml:space="preserve"> </v>
      </c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4"/>
      <c r="AV77" s="102" t="str">
        <f>データ!CD7</f>
        <v xml:space="preserve"> </v>
      </c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4"/>
      <c r="BK77" s="102" t="str">
        <f>データ!CE7</f>
        <v xml:space="preserve"> </v>
      </c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4"/>
      <c r="BZ77" s="102" t="str">
        <f>データ!CF7</f>
        <v xml:space="preserve"> </v>
      </c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4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09" t="s">
        <v>7</v>
      </c>
      <c r="GD77" s="109"/>
      <c r="GE77" s="109"/>
      <c r="GF77" s="109"/>
      <c r="GG77" s="109"/>
      <c r="GH77" s="109"/>
      <c r="GI77" s="109"/>
      <c r="GJ77" s="109"/>
      <c r="GK77" s="109"/>
      <c r="GL77" s="102" t="str">
        <f>データ!CO7</f>
        <v xml:space="preserve"> </v>
      </c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4"/>
      <c r="HA77" s="102" t="str">
        <f>データ!CP7</f>
        <v xml:space="preserve"> </v>
      </c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4"/>
      <c r="HP77" s="102" t="str">
        <f>データ!CQ7</f>
        <v xml:space="preserve"> </v>
      </c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4"/>
      <c r="IE77" s="102" t="str">
        <f>データ!CR7</f>
        <v xml:space="preserve"> </v>
      </c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4"/>
      <c r="IT77" s="102" t="str">
        <f>データ!CS7</f>
        <v xml:space="preserve"> </v>
      </c>
      <c r="IU77" s="103"/>
      <c r="IV77" s="103"/>
      <c r="IW77" s="103"/>
      <c r="IX77" s="103"/>
      <c r="IY77" s="103"/>
      <c r="IZ77" s="103"/>
      <c r="JA77" s="103"/>
      <c r="JB77" s="103"/>
      <c r="JC77" s="103"/>
      <c r="JD77" s="103"/>
      <c r="JE77" s="103"/>
      <c r="JF77" s="103"/>
      <c r="JG77" s="103"/>
      <c r="JH77" s="104"/>
      <c r="JL77" s="2"/>
      <c r="JM77" s="2"/>
      <c r="JN77" s="2"/>
      <c r="JO77" s="2"/>
      <c r="JP77" s="2"/>
      <c r="JQ77" s="2"/>
      <c r="JR77" s="109" t="s">
        <v>7</v>
      </c>
      <c r="JS77" s="109"/>
      <c r="JT77" s="109"/>
      <c r="JU77" s="109"/>
      <c r="JV77" s="109"/>
      <c r="JW77" s="109"/>
      <c r="JX77" s="109"/>
      <c r="JY77" s="109"/>
      <c r="JZ77" s="109"/>
      <c r="KA77" s="102">
        <f>データ!CZ7</f>
        <v>0</v>
      </c>
      <c r="KB77" s="103"/>
      <c r="KC77" s="103"/>
      <c r="KD77" s="103"/>
      <c r="KE77" s="103"/>
      <c r="KF77" s="103"/>
      <c r="KG77" s="103"/>
      <c r="KH77" s="103"/>
      <c r="KI77" s="103"/>
      <c r="KJ77" s="103"/>
      <c r="KK77" s="103"/>
      <c r="KL77" s="103"/>
      <c r="KM77" s="103"/>
      <c r="KN77" s="103"/>
      <c r="KO77" s="104"/>
      <c r="KP77" s="102">
        <f>データ!DA7</f>
        <v>0</v>
      </c>
      <c r="KQ77" s="103"/>
      <c r="KR77" s="103"/>
      <c r="KS77" s="103"/>
      <c r="KT77" s="103"/>
      <c r="KU77" s="103"/>
      <c r="KV77" s="103"/>
      <c r="KW77" s="103"/>
      <c r="KX77" s="103"/>
      <c r="KY77" s="103"/>
      <c r="KZ77" s="103"/>
      <c r="LA77" s="103"/>
      <c r="LB77" s="103"/>
      <c r="LC77" s="103"/>
      <c r="LD77" s="104"/>
      <c r="LE77" s="102">
        <f>データ!DB7</f>
        <v>0</v>
      </c>
      <c r="LF77" s="103"/>
      <c r="LG77" s="103"/>
      <c r="LH77" s="103"/>
      <c r="LI77" s="103"/>
      <c r="LJ77" s="103"/>
      <c r="LK77" s="103"/>
      <c r="LL77" s="103"/>
      <c r="LM77" s="103"/>
      <c r="LN77" s="103"/>
      <c r="LO77" s="103"/>
      <c r="LP77" s="103"/>
      <c r="LQ77" s="103"/>
      <c r="LR77" s="103"/>
      <c r="LS77" s="104"/>
      <c r="LT77" s="102">
        <f>データ!DC7</f>
        <v>0</v>
      </c>
      <c r="LU77" s="103"/>
      <c r="LV77" s="103"/>
      <c r="LW77" s="103"/>
      <c r="LX77" s="103"/>
      <c r="LY77" s="103"/>
      <c r="LZ77" s="103"/>
      <c r="MA77" s="103"/>
      <c r="MB77" s="103"/>
      <c r="MC77" s="103"/>
      <c r="MD77" s="103"/>
      <c r="ME77" s="103"/>
      <c r="MF77" s="103"/>
      <c r="MG77" s="103"/>
      <c r="MH77" s="104"/>
      <c r="MI77" s="102">
        <f>データ!DD7</f>
        <v>0</v>
      </c>
      <c r="MJ77" s="103"/>
      <c r="MK77" s="103"/>
      <c r="ML77" s="103"/>
      <c r="MM77" s="103"/>
      <c r="MN77" s="103"/>
      <c r="MO77" s="103"/>
      <c r="MP77" s="103"/>
      <c r="MQ77" s="103"/>
      <c r="MR77" s="103"/>
      <c r="MS77" s="103"/>
      <c r="MT77" s="103"/>
      <c r="MU77" s="103"/>
      <c r="MV77" s="103"/>
      <c r="MW77" s="104"/>
      <c r="MX77" s="2"/>
      <c r="MY77" s="2"/>
      <c r="MZ77" s="2"/>
      <c r="NA77" s="2"/>
      <c r="NB77" s="2"/>
      <c r="NC77" s="34"/>
      <c r="ND77" s="125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7"/>
    </row>
    <row r="78" spans="1:382" ht="13.5" customHeight="1" x14ac:dyDescent="0.2">
      <c r="A78" s="2"/>
      <c r="B78" s="8"/>
      <c r="C78" s="2"/>
      <c r="D78" s="2"/>
      <c r="E78" s="2"/>
      <c r="F78" s="2"/>
      <c r="I78" s="109" t="s">
        <v>55</v>
      </c>
      <c r="J78" s="109"/>
      <c r="K78" s="109"/>
      <c r="L78" s="109"/>
      <c r="M78" s="109"/>
      <c r="N78" s="109"/>
      <c r="O78" s="109"/>
      <c r="P78" s="109"/>
      <c r="Q78" s="109"/>
      <c r="R78" s="102" t="str">
        <f>データ!CG7</f>
        <v xml:space="preserve"> 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102" t="str">
        <f>データ!CH7</f>
        <v xml:space="preserve"> </v>
      </c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4"/>
      <c r="AV78" s="102" t="str">
        <f>データ!CI7</f>
        <v xml:space="preserve"> </v>
      </c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4"/>
      <c r="BK78" s="102" t="str">
        <f>データ!CJ7</f>
        <v xml:space="preserve"> </v>
      </c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4"/>
      <c r="BZ78" s="102" t="str">
        <f>データ!CK7</f>
        <v xml:space="preserve"> </v>
      </c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4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09" t="s">
        <v>55</v>
      </c>
      <c r="GD78" s="109"/>
      <c r="GE78" s="109"/>
      <c r="GF78" s="109"/>
      <c r="GG78" s="109"/>
      <c r="GH78" s="109"/>
      <c r="GI78" s="109"/>
      <c r="GJ78" s="109"/>
      <c r="GK78" s="109"/>
      <c r="GL78" s="102" t="str">
        <f>データ!CT7</f>
        <v xml:space="preserve"> </v>
      </c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4"/>
      <c r="HA78" s="102" t="str">
        <f>データ!CU7</f>
        <v xml:space="preserve"> </v>
      </c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4"/>
      <c r="HP78" s="102" t="str">
        <f>データ!CV7</f>
        <v xml:space="preserve"> </v>
      </c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4"/>
      <c r="IE78" s="102" t="str">
        <f>データ!CW7</f>
        <v xml:space="preserve"> </v>
      </c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4"/>
      <c r="IT78" s="102" t="str">
        <f>データ!CX7</f>
        <v xml:space="preserve"> </v>
      </c>
      <c r="IU78" s="103"/>
      <c r="IV78" s="103"/>
      <c r="IW78" s="103"/>
      <c r="IX78" s="103"/>
      <c r="IY78" s="103"/>
      <c r="IZ78" s="103"/>
      <c r="JA78" s="103"/>
      <c r="JB78" s="103"/>
      <c r="JC78" s="103"/>
      <c r="JD78" s="103"/>
      <c r="JE78" s="103"/>
      <c r="JF78" s="103"/>
      <c r="JG78" s="103"/>
      <c r="JH78" s="104"/>
      <c r="JL78" s="2"/>
      <c r="JM78" s="2"/>
      <c r="JN78" s="2"/>
      <c r="JO78" s="2"/>
      <c r="JP78" s="2"/>
      <c r="JQ78" s="2"/>
      <c r="JR78" s="109" t="s">
        <v>55</v>
      </c>
      <c r="JS78" s="109"/>
      <c r="JT78" s="109"/>
      <c r="JU78" s="109"/>
      <c r="JV78" s="109"/>
      <c r="JW78" s="109"/>
      <c r="JX78" s="109"/>
      <c r="JY78" s="109"/>
      <c r="JZ78" s="109"/>
      <c r="KA78" s="102">
        <f>データ!DE7</f>
        <v>70.3</v>
      </c>
      <c r="KB78" s="103"/>
      <c r="KC78" s="103"/>
      <c r="KD78" s="103"/>
      <c r="KE78" s="103"/>
      <c r="KF78" s="103"/>
      <c r="KG78" s="103"/>
      <c r="KH78" s="103"/>
      <c r="KI78" s="103"/>
      <c r="KJ78" s="103"/>
      <c r="KK78" s="103"/>
      <c r="KL78" s="103"/>
      <c r="KM78" s="103"/>
      <c r="KN78" s="103"/>
      <c r="KO78" s="104"/>
      <c r="KP78" s="102">
        <f>データ!DF7</f>
        <v>70</v>
      </c>
      <c r="KQ78" s="103"/>
      <c r="KR78" s="103"/>
      <c r="KS78" s="103"/>
      <c r="KT78" s="103"/>
      <c r="KU78" s="103"/>
      <c r="KV78" s="103"/>
      <c r="KW78" s="103"/>
      <c r="KX78" s="103"/>
      <c r="KY78" s="103"/>
      <c r="KZ78" s="103"/>
      <c r="LA78" s="103"/>
      <c r="LB78" s="103"/>
      <c r="LC78" s="103"/>
      <c r="LD78" s="104"/>
      <c r="LE78" s="102">
        <f>データ!DG7</f>
        <v>47.6</v>
      </c>
      <c r="LF78" s="103"/>
      <c r="LG78" s="103"/>
      <c r="LH78" s="103"/>
      <c r="LI78" s="103"/>
      <c r="LJ78" s="103"/>
      <c r="LK78" s="103"/>
      <c r="LL78" s="103"/>
      <c r="LM78" s="103"/>
      <c r="LN78" s="103"/>
      <c r="LO78" s="103"/>
      <c r="LP78" s="103"/>
      <c r="LQ78" s="103"/>
      <c r="LR78" s="103"/>
      <c r="LS78" s="104"/>
      <c r="LT78" s="102">
        <f>データ!DH7</f>
        <v>35.9</v>
      </c>
      <c r="LU78" s="103"/>
      <c r="LV78" s="103"/>
      <c r="LW78" s="103"/>
      <c r="LX78" s="103"/>
      <c r="LY78" s="103"/>
      <c r="LZ78" s="103"/>
      <c r="MA78" s="103"/>
      <c r="MB78" s="103"/>
      <c r="MC78" s="103"/>
      <c r="MD78" s="103"/>
      <c r="ME78" s="103"/>
      <c r="MF78" s="103"/>
      <c r="MG78" s="103"/>
      <c r="MH78" s="104"/>
      <c r="MI78" s="102">
        <f>データ!DI7</f>
        <v>24.8</v>
      </c>
      <c r="MJ78" s="103"/>
      <c r="MK78" s="103"/>
      <c r="ML78" s="103"/>
      <c r="MM78" s="103"/>
      <c r="MN78" s="103"/>
      <c r="MO78" s="103"/>
      <c r="MP78" s="103"/>
      <c r="MQ78" s="103"/>
      <c r="MR78" s="103"/>
      <c r="MS78" s="103"/>
      <c r="MT78" s="103"/>
      <c r="MU78" s="103"/>
      <c r="MV78" s="103"/>
      <c r="MW78" s="104"/>
      <c r="MX78" s="2"/>
      <c r="MY78" s="2"/>
      <c r="MZ78" s="2"/>
      <c r="NA78" s="2"/>
      <c r="NB78" s="2"/>
      <c r="NC78" s="34"/>
      <c r="ND78" s="125"/>
      <c r="NE78" s="126"/>
      <c r="NF78" s="126"/>
      <c r="NG78" s="126"/>
      <c r="NH78" s="126"/>
      <c r="NI78" s="126"/>
      <c r="NJ78" s="126"/>
      <c r="NK78" s="126"/>
      <c r="NL78" s="126"/>
      <c r="NM78" s="126"/>
      <c r="NN78" s="126"/>
      <c r="NO78" s="126"/>
      <c r="NP78" s="126"/>
      <c r="NQ78" s="126"/>
      <c r="NR78" s="127"/>
    </row>
    <row r="79" spans="1:382" ht="13.5" customHeight="1" x14ac:dyDescent="0.2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125"/>
      <c r="NE79" s="126"/>
      <c r="NF79" s="126"/>
      <c r="NG79" s="126"/>
      <c r="NH79" s="126"/>
      <c r="NI79" s="126"/>
      <c r="NJ79" s="126"/>
      <c r="NK79" s="126"/>
      <c r="NL79" s="126"/>
      <c r="NM79" s="126"/>
      <c r="NN79" s="126"/>
      <c r="NO79" s="126"/>
      <c r="NP79" s="126"/>
      <c r="NQ79" s="126"/>
      <c r="NR79" s="127"/>
    </row>
    <row r="80" spans="1:382" ht="13.5" customHeight="1" x14ac:dyDescent="0.2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125"/>
      <c r="NE80" s="126"/>
      <c r="NF80" s="126"/>
      <c r="NG80" s="126"/>
      <c r="NH80" s="126"/>
      <c r="NI80" s="126"/>
      <c r="NJ80" s="126"/>
      <c r="NK80" s="126"/>
      <c r="NL80" s="126"/>
      <c r="NM80" s="126"/>
      <c r="NN80" s="126"/>
      <c r="NO80" s="126"/>
      <c r="NP80" s="126"/>
      <c r="NQ80" s="126"/>
      <c r="NR80" s="127"/>
    </row>
    <row r="81" spans="1:382" ht="13.5" customHeight="1" x14ac:dyDescent="0.2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125"/>
      <c r="NE81" s="126"/>
      <c r="NF81" s="126"/>
      <c r="NG81" s="126"/>
      <c r="NH81" s="126"/>
      <c r="NI81" s="126"/>
      <c r="NJ81" s="126"/>
      <c r="NK81" s="126"/>
      <c r="NL81" s="126"/>
      <c r="NM81" s="126"/>
      <c r="NN81" s="126"/>
      <c r="NO81" s="126"/>
      <c r="NP81" s="126"/>
      <c r="NQ81" s="126"/>
      <c r="NR81" s="127"/>
    </row>
    <row r="82" spans="1:382" ht="13.5" customHeight="1" x14ac:dyDescent="0.2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128"/>
      <c r="NE82" s="129"/>
      <c r="NF82" s="129"/>
      <c r="NG82" s="129"/>
      <c r="NH82" s="129"/>
      <c r="NI82" s="129"/>
      <c r="NJ82" s="129"/>
      <c r="NK82" s="129"/>
      <c r="NL82" s="129"/>
      <c r="NM82" s="129"/>
      <c r="NN82" s="129"/>
      <c r="NO82" s="129"/>
      <c r="NP82" s="129"/>
      <c r="NQ82" s="129"/>
      <c r="NR82" s="130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11" t="s">
        <v>61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2">
      <c r="B87" s="11" t="s">
        <v>37</v>
      </c>
      <c r="C87" s="11" t="s">
        <v>63</v>
      </c>
      <c r="D87" s="11" t="s">
        <v>64</v>
      </c>
      <c r="E87" s="11" t="s">
        <v>36</v>
      </c>
      <c r="F87" s="11" t="s">
        <v>3</v>
      </c>
      <c r="G87" s="11" t="s">
        <v>65</v>
      </c>
      <c r="H87" s="11" t="s">
        <v>58</v>
      </c>
      <c r="I87" s="11" t="s">
        <v>60</v>
      </c>
      <c r="J87" s="11" t="s">
        <v>28</v>
      </c>
      <c r="K87" s="11" t="s">
        <v>62</v>
      </c>
      <c r="L87" s="11" t="s">
        <v>67</v>
      </c>
      <c r="M87" s="18" t="s">
        <v>36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2">
      <c r="B88" s="11" t="str">
        <f>データ!AI6</f>
        <v>【1,604.7】</v>
      </c>
      <c r="C88" s="11" t="str">
        <f>データ!AT6</f>
        <v>【3.8】</v>
      </c>
      <c r="D88" s="11" t="str">
        <f>データ!BE6</f>
        <v>【39】</v>
      </c>
      <c r="E88" s="11" t="str">
        <f>データ!DU6</f>
        <v>【218.2】</v>
      </c>
      <c r="F88" s="11" t="str">
        <f>データ!BP6</f>
        <v>【2.0】</v>
      </c>
      <c r="G88" s="11" t="str">
        <f>データ!CA6</f>
        <v>【10,905】</v>
      </c>
      <c r="H88" s="11" t="str">
        <f>データ!CL6</f>
        <v xml:space="preserve"> </v>
      </c>
      <c r="I88" s="11" t="s">
        <v>45</v>
      </c>
      <c r="J88" s="11" t="s">
        <v>45</v>
      </c>
      <c r="K88" s="11" t="str">
        <f>データ!CY6</f>
        <v xml:space="preserve"> </v>
      </c>
      <c r="L88" s="11" t="str">
        <f>データ!DJ6</f>
        <v>【73.4】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xXByxIFS4o7ITPYPZ46ElheHvNh0a8P74psrnlEJvcuToxIT2RdNvjnMsr/79i+SLFfhPxPd15SXd1A2JJXF/w==" saltValue="RnSRQcD/9S6wA0pio6necg==" spinCount="100000" sheet="1" objects="1" scenarios="1" formatCells="0" formatColumns="0" formatRows="0"/>
  <mergeCells count="208"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51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2">
      <c r="A2" s="36" t="s">
        <v>39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2" customHeight="1" x14ac:dyDescent="0.2">
      <c r="A3" s="36" t="s">
        <v>18</v>
      </c>
      <c r="B3" s="38" t="s">
        <v>31</v>
      </c>
      <c r="C3" s="38" t="s">
        <v>69</v>
      </c>
      <c r="D3" s="38" t="s">
        <v>42</v>
      </c>
      <c r="E3" s="38" t="s">
        <v>2</v>
      </c>
      <c r="F3" s="38" t="s">
        <v>1</v>
      </c>
      <c r="G3" s="38" t="s">
        <v>53</v>
      </c>
      <c r="H3" s="136" t="s">
        <v>20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50" t="s">
        <v>70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6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52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2">
      <c r="A4" s="36" t="s">
        <v>66</v>
      </c>
      <c r="B4" s="39"/>
      <c r="C4" s="39"/>
      <c r="D4" s="39"/>
      <c r="E4" s="39"/>
      <c r="F4" s="39"/>
      <c r="G4" s="39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1" t="s">
        <v>49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4" t="s">
        <v>24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48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71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5" t="s">
        <v>15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72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40" t="s">
        <v>73</v>
      </c>
      <c r="CN4" s="140" t="s">
        <v>74</v>
      </c>
      <c r="CO4" s="131" t="s">
        <v>75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3"/>
      <c r="CZ4" s="134" t="s">
        <v>76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1" t="s">
        <v>77</v>
      </c>
      <c r="DL4" s="132"/>
      <c r="DM4" s="132"/>
      <c r="DN4" s="132"/>
      <c r="DO4" s="132"/>
      <c r="DP4" s="132"/>
      <c r="DQ4" s="132"/>
      <c r="DR4" s="132"/>
      <c r="DS4" s="132"/>
      <c r="DT4" s="132"/>
      <c r="DU4" s="133"/>
    </row>
    <row r="5" spans="1:125" x14ac:dyDescent="0.2">
      <c r="A5" s="36" t="s">
        <v>78</v>
      </c>
      <c r="B5" s="40"/>
      <c r="C5" s="40"/>
      <c r="D5" s="40"/>
      <c r="E5" s="40"/>
      <c r="F5" s="40"/>
      <c r="G5" s="40"/>
      <c r="H5" s="44" t="s">
        <v>80</v>
      </c>
      <c r="I5" s="44" t="s">
        <v>81</v>
      </c>
      <c r="J5" s="44" t="s">
        <v>82</v>
      </c>
      <c r="K5" s="44" t="s">
        <v>83</v>
      </c>
      <c r="L5" s="44" t="s">
        <v>84</v>
      </c>
      <c r="M5" s="44" t="s">
        <v>12</v>
      </c>
      <c r="N5" s="44" t="s">
        <v>4</v>
      </c>
      <c r="O5" s="44" t="s">
        <v>85</v>
      </c>
      <c r="P5" s="44" t="s">
        <v>26</v>
      </c>
      <c r="Q5" s="44" t="s">
        <v>86</v>
      </c>
      <c r="R5" s="44" t="s">
        <v>87</v>
      </c>
      <c r="S5" s="44" t="s">
        <v>43</v>
      </c>
      <c r="T5" s="44" t="s">
        <v>88</v>
      </c>
      <c r="U5" s="44" t="s">
        <v>89</v>
      </c>
      <c r="V5" s="44" t="s">
        <v>90</v>
      </c>
      <c r="W5" s="44" t="s">
        <v>91</v>
      </c>
      <c r="X5" s="44" t="s">
        <v>92</v>
      </c>
      <c r="Y5" s="44" t="s">
        <v>29</v>
      </c>
      <c r="Z5" s="44" t="s">
        <v>93</v>
      </c>
      <c r="AA5" s="44" t="s">
        <v>94</v>
      </c>
      <c r="AB5" s="44" t="s">
        <v>95</v>
      </c>
      <c r="AC5" s="44" t="s">
        <v>96</v>
      </c>
      <c r="AD5" s="44" t="s">
        <v>97</v>
      </c>
      <c r="AE5" s="44" t="s">
        <v>68</v>
      </c>
      <c r="AF5" s="44" t="s">
        <v>98</v>
      </c>
      <c r="AG5" s="44" t="s">
        <v>99</v>
      </c>
      <c r="AH5" s="44" t="s">
        <v>100</v>
      </c>
      <c r="AI5" s="44" t="s">
        <v>101</v>
      </c>
      <c r="AJ5" s="44" t="s">
        <v>29</v>
      </c>
      <c r="AK5" s="44" t="s">
        <v>93</v>
      </c>
      <c r="AL5" s="44" t="s">
        <v>94</v>
      </c>
      <c r="AM5" s="44" t="s">
        <v>95</v>
      </c>
      <c r="AN5" s="44" t="s">
        <v>96</v>
      </c>
      <c r="AO5" s="44" t="s">
        <v>97</v>
      </c>
      <c r="AP5" s="44" t="s">
        <v>68</v>
      </c>
      <c r="AQ5" s="44" t="s">
        <v>98</v>
      </c>
      <c r="AR5" s="44" t="s">
        <v>99</v>
      </c>
      <c r="AS5" s="44" t="s">
        <v>100</v>
      </c>
      <c r="AT5" s="44" t="s">
        <v>101</v>
      </c>
      <c r="AU5" s="44" t="s">
        <v>29</v>
      </c>
      <c r="AV5" s="44" t="s">
        <v>93</v>
      </c>
      <c r="AW5" s="44" t="s">
        <v>94</v>
      </c>
      <c r="AX5" s="44" t="s">
        <v>95</v>
      </c>
      <c r="AY5" s="44" t="s">
        <v>96</v>
      </c>
      <c r="AZ5" s="44" t="s">
        <v>97</v>
      </c>
      <c r="BA5" s="44" t="s">
        <v>68</v>
      </c>
      <c r="BB5" s="44" t="s">
        <v>98</v>
      </c>
      <c r="BC5" s="44" t="s">
        <v>99</v>
      </c>
      <c r="BD5" s="44" t="s">
        <v>100</v>
      </c>
      <c r="BE5" s="44" t="s">
        <v>101</v>
      </c>
      <c r="BF5" s="44" t="s">
        <v>29</v>
      </c>
      <c r="BG5" s="44" t="s">
        <v>93</v>
      </c>
      <c r="BH5" s="44" t="s">
        <v>94</v>
      </c>
      <c r="BI5" s="44" t="s">
        <v>95</v>
      </c>
      <c r="BJ5" s="44" t="s">
        <v>96</v>
      </c>
      <c r="BK5" s="44" t="s">
        <v>97</v>
      </c>
      <c r="BL5" s="44" t="s">
        <v>68</v>
      </c>
      <c r="BM5" s="44" t="s">
        <v>98</v>
      </c>
      <c r="BN5" s="44" t="s">
        <v>99</v>
      </c>
      <c r="BO5" s="44" t="s">
        <v>100</v>
      </c>
      <c r="BP5" s="44" t="s">
        <v>101</v>
      </c>
      <c r="BQ5" s="44" t="s">
        <v>29</v>
      </c>
      <c r="BR5" s="44" t="s">
        <v>93</v>
      </c>
      <c r="BS5" s="44" t="s">
        <v>94</v>
      </c>
      <c r="BT5" s="44" t="s">
        <v>95</v>
      </c>
      <c r="BU5" s="44" t="s">
        <v>96</v>
      </c>
      <c r="BV5" s="44" t="s">
        <v>97</v>
      </c>
      <c r="BW5" s="44" t="s">
        <v>68</v>
      </c>
      <c r="BX5" s="44" t="s">
        <v>98</v>
      </c>
      <c r="BY5" s="44" t="s">
        <v>99</v>
      </c>
      <c r="BZ5" s="44" t="s">
        <v>100</v>
      </c>
      <c r="CA5" s="44" t="s">
        <v>101</v>
      </c>
      <c r="CB5" s="44" t="s">
        <v>29</v>
      </c>
      <c r="CC5" s="44" t="s">
        <v>93</v>
      </c>
      <c r="CD5" s="44" t="s">
        <v>94</v>
      </c>
      <c r="CE5" s="44" t="s">
        <v>95</v>
      </c>
      <c r="CF5" s="44" t="s">
        <v>96</v>
      </c>
      <c r="CG5" s="44" t="s">
        <v>97</v>
      </c>
      <c r="CH5" s="44" t="s">
        <v>68</v>
      </c>
      <c r="CI5" s="44" t="s">
        <v>98</v>
      </c>
      <c r="CJ5" s="44" t="s">
        <v>99</v>
      </c>
      <c r="CK5" s="44" t="s">
        <v>100</v>
      </c>
      <c r="CL5" s="44" t="s">
        <v>101</v>
      </c>
      <c r="CM5" s="141"/>
      <c r="CN5" s="141"/>
      <c r="CO5" s="44" t="s">
        <v>29</v>
      </c>
      <c r="CP5" s="44" t="s">
        <v>93</v>
      </c>
      <c r="CQ5" s="44" t="s">
        <v>94</v>
      </c>
      <c r="CR5" s="44" t="s">
        <v>95</v>
      </c>
      <c r="CS5" s="44" t="s">
        <v>96</v>
      </c>
      <c r="CT5" s="44" t="s">
        <v>97</v>
      </c>
      <c r="CU5" s="44" t="s">
        <v>68</v>
      </c>
      <c r="CV5" s="44" t="s">
        <v>98</v>
      </c>
      <c r="CW5" s="44" t="s">
        <v>99</v>
      </c>
      <c r="CX5" s="44" t="s">
        <v>100</v>
      </c>
      <c r="CY5" s="44" t="s">
        <v>101</v>
      </c>
      <c r="CZ5" s="44" t="s">
        <v>29</v>
      </c>
      <c r="DA5" s="44" t="s">
        <v>93</v>
      </c>
      <c r="DB5" s="44" t="s">
        <v>94</v>
      </c>
      <c r="DC5" s="44" t="s">
        <v>95</v>
      </c>
      <c r="DD5" s="44" t="s">
        <v>96</v>
      </c>
      <c r="DE5" s="44" t="s">
        <v>97</v>
      </c>
      <c r="DF5" s="44" t="s">
        <v>68</v>
      </c>
      <c r="DG5" s="44" t="s">
        <v>98</v>
      </c>
      <c r="DH5" s="44" t="s">
        <v>99</v>
      </c>
      <c r="DI5" s="44" t="s">
        <v>100</v>
      </c>
      <c r="DJ5" s="44" t="s">
        <v>61</v>
      </c>
      <c r="DK5" s="44" t="s">
        <v>29</v>
      </c>
      <c r="DL5" s="44" t="s">
        <v>93</v>
      </c>
      <c r="DM5" s="44" t="s">
        <v>94</v>
      </c>
      <c r="DN5" s="44" t="s">
        <v>95</v>
      </c>
      <c r="DO5" s="44" t="s">
        <v>96</v>
      </c>
      <c r="DP5" s="44" t="s">
        <v>97</v>
      </c>
      <c r="DQ5" s="44" t="s">
        <v>68</v>
      </c>
      <c r="DR5" s="44" t="s">
        <v>98</v>
      </c>
      <c r="DS5" s="44" t="s">
        <v>99</v>
      </c>
      <c r="DT5" s="44" t="s">
        <v>100</v>
      </c>
      <c r="DU5" s="44" t="s">
        <v>101</v>
      </c>
    </row>
    <row r="6" spans="1:125" s="35" customFormat="1" x14ac:dyDescent="0.2">
      <c r="A6" s="36" t="s">
        <v>102</v>
      </c>
      <c r="B6" s="41">
        <f t="shared" ref="B6:G6" si="1">B8</f>
        <v>2024</v>
      </c>
      <c r="C6" s="41">
        <f t="shared" si="1"/>
        <v>122360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2</v>
      </c>
      <c r="H6" s="41" t="str">
        <f>SUBSTITUTE(H8,"　","")</f>
        <v>千葉県香取市</v>
      </c>
      <c r="I6" s="41" t="str">
        <f t="shared" ref="I6:X6" si="2">I8</f>
        <v>佐原駅北駐車場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Ａ３Ｂ１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届出駐車場</v>
      </c>
      <c r="Q6" s="41" t="str">
        <f t="shared" si="2"/>
        <v>広場式</v>
      </c>
      <c r="R6" s="47">
        <f t="shared" si="2"/>
        <v>48</v>
      </c>
      <c r="S6" s="41" t="str">
        <f t="shared" si="2"/>
        <v>駅</v>
      </c>
      <c r="T6" s="41" t="str">
        <f t="shared" si="2"/>
        <v>無</v>
      </c>
      <c r="U6" s="47">
        <f t="shared" si="2"/>
        <v>5610</v>
      </c>
      <c r="V6" s="47">
        <f t="shared" si="2"/>
        <v>220</v>
      </c>
      <c r="W6" s="47">
        <f t="shared" si="2"/>
        <v>300</v>
      </c>
      <c r="X6" s="41" t="str">
        <f t="shared" si="2"/>
        <v>代行制</v>
      </c>
      <c r="Y6" s="51">
        <f t="shared" ref="Y6:AH6" si="3">IF(Y8="-",NA(),Y8)</f>
        <v>194.4</v>
      </c>
      <c r="Z6" s="51">
        <f t="shared" si="3"/>
        <v>214.8</v>
      </c>
      <c r="AA6" s="51">
        <f t="shared" si="3"/>
        <v>311.60000000000002</v>
      </c>
      <c r="AB6" s="51">
        <f t="shared" si="3"/>
        <v>360.8</v>
      </c>
      <c r="AC6" s="51">
        <f t="shared" si="3"/>
        <v>411</v>
      </c>
      <c r="AD6" s="51">
        <f t="shared" si="3"/>
        <v>383.4</v>
      </c>
      <c r="AE6" s="51">
        <f t="shared" si="3"/>
        <v>338.4</v>
      </c>
      <c r="AF6" s="51">
        <f t="shared" si="3"/>
        <v>1268.9000000000001</v>
      </c>
      <c r="AG6" s="51">
        <f t="shared" si="3"/>
        <v>2075.9</v>
      </c>
      <c r="AH6" s="51">
        <f t="shared" si="3"/>
        <v>1433.6</v>
      </c>
      <c r="AI6" s="45" t="str">
        <f>IF(AI8="-","",IF(AI8="-","【-】","【"&amp;SUBSTITUTE(TEXT(AI8,"#,##0.0"),"-","△")&amp;"】"))</f>
        <v>【1,604.7】</v>
      </c>
      <c r="AJ6" s="51">
        <f t="shared" ref="AJ6:AS6" si="4">IF(AJ8="-",NA(),AJ8)</f>
        <v>0</v>
      </c>
      <c r="AK6" s="51">
        <f t="shared" si="4"/>
        <v>16.5</v>
      </c>
      <c r="AL6" s="51">
        <f t="shared" si="4"/>
        <v>0</v>
      </c>
      <c r="AM6" s="51">
        <f t="shared" si="4"/>
        <v>0</v>
      </c>
      <c r="AN6" s="51">
        <f t="shared" si="4"/>
        <v>0</v>
      </c>
      <c r="AO6" s="51">
        <f t="shared" si="4"/>
        <v>10.199999999999999</v>
      </c>
      <c r="AP6" s="51">
        <f t="shared" si="4"/>
        <v>5.0999999999999996</v>
      </c>
      <c r="AQ6" s="51">
        <f t="shared" si="4"/>
        <v>1.9</v>
      </c>
      <c r="AR6" s="51">
        <f t="shared" si="4"/>
        <v>3.3</v>
      </c>
      <c r="AS6" s="51">
        <f t="shared" si="4"/>
        <v>3.8</v>
      </c>
      <c r="AT6" s="45" t="str">
        <f>IF(AT8="-","",IF(AT8="-","【-】","【"&amp;SUBSTITUTE(TEXT(AT8,"#,##0.0"),"-","△")&amp;"】"))</f>
        <v>【3.8】</v>
      </c>
      <c r="AU6" s="55">
        <f t="shared" ref="AU6:BD6" si="5">IF(AU8="-",NA(),AU8)</f>
        <v>0</v>
      </c>
      <c r="AV6" s="55">
        <f t="shared" si="5"/>
        <v>0</v>
      </c>
      <c r="AW6" s="55">
        <f t="shared" si="5"/>
        <v>0</v>
      </c>
      <c r="AX6" s="55">
        <f t="shared" si="5"/>
        <v>0</v>
      </c>
      <c r="AY6" s="55">
        <f t="shared" si="5"/>
        <v>0</v>
      </c>
      <c r="AZ6" s="55">
        <f t="shared" si="5"/>
        <v>407</v>
      </c>
      <c r="BA6" s="55">
        <f t="shared" si="5"/>
        <v>166</v>
      </c>
      <c r="BB6" s="55">
        <f t="shared" si="5"/>
        <v>18</v>
      </c>
      <c r="BC6" s="55">
        <f t="shared" si="5"/>
        <v>22</v>
      </c>
      <c r="BD6" s="55">
        <f t="shared" si="5"/>
        <v>59</v>
      </c>
      <c r="BE6" s="47" t="str">
        <f>IF(BE8="-","",IF(BE8="-","【-】","【"&amp;SUBSTITUTE(TEXT(BE8,"#,##0"),"-","△")&amp;"】"))</f>
        <v>【39】</v>
      </c>
      <c r="BF6" s="51">
        <f t="shared" ref="BF6:BO6" si="6">IF(BF8="-",NA(),BF8)</f>
        <v>48.5</v>
      </c>
      <c r="BG6" s="51">
        <f t="shared" si="6"/>
        <v>53.4</v>
      </c>
      <c r="BH6" s="51">
        <f t="shared" si="6"/>
        <v>67.900000000000006</v>
      </c>
      <c r="BI6" s="51">
        <f t="shared" si="6"/>
        <v>72.3</v>
      </c>
      <c r="BJ6" s="51">
        <f t="shared" si="6"/>
        <v>75.7</v>
      </c>
      <c r="BK6" s="51">
        <f t="shared" si="6"/>
        <v>-122.5</v>
      </c>
      <c r="BL6" s="51">
        <f t="shared" si="6"/>
        <v>8.5</v>
      </c>
      <c r="BM6" s="51">
        <f t="shared" si="6"/>
        <v>26.6</v>
      </c>
      <c r="BN6" s="51">
        <f t="shared" si="6"/>
        <v>35.4</v>
      </c>
      <c r="BO6" s="51">
        <f t="shared" si="6"/>
        <v>27.3</v>
      </c>
      <c r="BP6" s="45" t="str">
        <f>IF(BP8="-","",IF(BP8="-","【-】","【"&amp;SUBSTITUTE(TEXT(BP8,"#,##0.0"),"-","△")&amp;"】"))</f>
        <v>【2.0】</v>
      </c>
      <c r="BQ6" s="55">
        <f t="shared" ref="BQ6:BZ6" si="7">IF(BQ8="-",NA(),BQ8)</f>
        <v>6528</v>
      </c>
      <c r="BR6" s="55">
        <f t="shared" si="7"/>
        <v>7650</v>
      </c>
      <c r="BS6" s="55">
        <f t="shared" si="7"/>
        <v>13627</v>
      </c>
      <c r="BT6" s="55">
        <f t="shared" si="7"/>
        <v>15654</v>
      </c>
      <c r="BU6" s="55">
        <f t="shared" si="7"/>
        <v>17289</v>
      </c>
      <c r="BV6" s="55">
        <f t="shared" si="7"/>
        <v>2576</v>
      </c>
      <c r="BW6" s="55">
        <f t="shared" si="7"/>
        <v>4153</v>
      </c>
      <c r="BX6" s="55">
        <f t="shared" si="7"/>
        <v>6140</v>
      </c>
      <c r="BY6" s="55">
        <f t="shared" si="7"/>
        <v>9344</v>
      </c>
      <c r="BZ6" s="55">
        <f t="shared" si="7"/>
        <v>6621</v>
      </c>
      <c r="CA6" s="47" t="str">
        <f>IF(CA8="-","",IF(CA8="-","【-】","【"&amp;SUBSTITUTE(TEXT(CA8,"#,##0"),"-","△")&amp;"】"))</f>
        <v>【10,905】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103</v>
      </c>
      <c r="CM6" s="47">
        <f>CM8</f>
        <v>230571</v>
      </c>
      <c r="CN6" s="47">
        <f>CN8</f>
        <v>0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103</v>
      </c>
      <c r="CZ6" s="51">
        <f t="shared" ref="CZ6:DI6" si="8">IF(CZ8="-",NA(),CZ8)</f>
        <v>0</v>
      </c>
      <c r="DA6" s="51">
        <f t="shared" si="8"/>
        <v>0</v>
      </c>
      <c r="DB6" s="51">
        <f t="shared" si="8"/>
        <v>0</v>
      </c>
      <c r="DC6" s="51">
        <f t="shared" si="8"/>
        <v>0</v>
      </c>
      <c r="DD6" s="51">
        <f t="shared" si="8"/>
        <v>0</v>
      </c>
      <c r="DE6" s="51">
        <f t="shared" si="8"/>
        <v>70.3</v>
      </c>
      <c r="DF6" s="51">
        <f t="shared" si="8"/>
        <v>70</v>
      </c>
      <c r="DG6" s="51">
        <f t="shared" si="8"/>
        <v>47.6</v>
      </c>
      <c r="DH6" s="51">
        <f t="shared" si="8"/>
        <v>35.9</v>
      </c>
      <c r="DI6" s="51">
        <f t="shared" si="8"/>
        <v>24.8</v>
      </c>
      <c r="DJ6" s="45" t="str">
        <f>IF(DJ8="-","",IF(DJ8="-","【-】","【"&amp;SUBSTITUTE(TEXT(DJ8,"#,##0.0"),"-","△")&amp;"】"))</f>
        <v>【73.4】</v>
      </c>
      <c r="DK6" s="51">
        <f t="shared" ref="DK6:DT6" si="9">IF(DK8="-",NA(),DK8)</f>
        <v>52.3</v>
      </c>
      <c r="DL6" s="51">
        <f t="shared" si="9"/>
        <v>59.5</v>
      </c>
      <c r="DM6" s="51">
        <f t="shared" si="9"/>
        <v>77.7</v>
      </c>
      <c r="DN6" s="51">
        <f t="shared" si="9"/>
        <v>81.400000000000006</v>
      </c>
      <c r="DO6" s="51">
        <f t="shared" si="9"/>
        <v>82.7</v>
      </c>
      <c r="DP6" s="51">
        <f t="shared" si="9"/>
        <v>224.4</v>
      </c>
      <c r="DQ6" s="51">
        <f t="shared" si="9"/>
        <v>251.9</v>
      </c>
      <c r="DR6" s="51">
        <f t="shared" si="9"/>
        <v>291.5</v>
      </c>
      <c r="DS6" s="51">
        <f t="shared" si="9"/>
        <v>313.39999999999998</v>
      </c>
      <c r="DT6" s="51">
        <f t="shared" si="9"/>
        <v>324</v>
      </c>
      <c r="DU6" s="45" t="str">
        <f>IF(DU8="-","",IF(DU8="-","【-】","【"&amp;SUBSTITUTE(TEXT(DU8,"#,##0.0"),"-","△")&amp;"】"))</f>
        <v>【218.2】</v>
      </c>
    </row>
    <row r="7" spans="1:125" s="35" customFormat="1" x14ac:dyDescent="0.2">
      <c r="A7" s="36" t="s">
        <v>79</v>
      </c>
      <c r="B7" s="41">
        <f t="shared" ref="B7:AH7" si="10">B8</f>
        <v>2024</v>
      </c>
      <c r="C7" s="41">
        <f t="shared" si="10"/>
        <v>122360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2</v>
      </c>
      <c r="H7" s="41" t="str">
        <f t="shared" si="10"/>
        <v>千葉県　香取市</v>
      </c>
      <c r="I7" s="41" t="str">
        <f t="shared" si="10"/>
        <v>佐原駅北駐車場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Ａ３Ｂ１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届出駐車場</v>
      </c>
      <c r="Q7" s="41" t="str">
        <f t="shared" si="10"/>
        <v>広場式</v>
      </c>
      <c r="R7" s="47">
        <f t="shared" si="10"/>
        <v>48</v>
      </c>
      <c r="S7" s="41" t="str">
        <f t="shared" si="10"/>
        <v>駅</v>
      </c>
      <c r="T7" s="41" t="str">
        <f t="shared" si="10"/>
        <v>無</v>
      </c>
      <c r="U7" s="47">
        <f t="shared" si="10"/>
        <v>5610</v>
      </c>
      <c r="V7" s="47">
        <f t="shared" si="10"/>
        <v>220</v>
      </c>
      <c r="W7" s="47">
        <f t="shared" si="10"/>
        <v>300</v>
      </c>
      <c r="X7" s="41" t="str">
        <f t="shared" si="10"/>
        <v>代行制</v>
      </c>
      <c r="Y7" s="51">
        <f t="shared" si="10"/>
        <v>194.4</v>
      </c>
      <c r="Z7" s="51">
        <f t="shared" si="10"/>
        <v>214.8</v>
      </c>
      <c r="AA7" s="51">
        <f t="shared" si="10"/>
        <v>311.60000000000002</v>
      </c>
      <c r="AB7" s="51">
        <f t="shared" si="10"/>
        <v>360.8</v>
      </c>
      <c r="AC7" s="51">
        <f t="shared" si="10"/>
        <v>411</v>
      </c>
      <c r="AD7" s="51">
        <f t="shared" si="10"/>
        <v>383.4</v>
      </c>
      <c r="AE7" s="51">
        <f t="shared" si="10"/>
        <v>338.4</v>
      </c>
      <c r="AF7" s="51">
        <f t="shared" si="10"/>
        <v>1268.9000000000001</v>
      </c>
      <c r="AG7" s="51">
        <f t="shared" si="10"/>
        <v>2075.9</v>
      </c>
      <c r="AH7" s="51">
        <f t="shared" si="10"/>
        <v>1433.6</v>
      </c>
      <c r="AI7" s="45"/>
      <c r="AJ7" s="51">
        <f t="shared" ref="AJ7:AS7" si="11">AJ8</f>
        <v>0</v>
      </c>
      <c r="AK7" s="51">
        <f t="shared" si="11"/>
        <v>16.5</v>
      </c>
      <c r="AL7" s="51">
        <f t="shared" si="11"/>
        <v>0</v>
      </c>
      <c r="AM7" s="51">
        <f t="shared" si="11"/>
        <v>0</v>
      </c>
      <c r="AN7" s="51">
        <f t="shared" si="11"/>
        <v>0</v>
      </c>
      <c r="AO7" s="51">
        <f t="shared" si="11"/>
        <v>10.199999999999999</v>
      </c>
      <c r="AP7" s="51">
        <f t="shared" si="11"/>
        <v>5.0999999999999996</v>
      </c>
      <c r="AQ7" s="51">
        <f t="shared" si="11"/>
        <v>1.9</v>
      </c>
      <c r="AR7" s="51">
        <f t="shared" si="11"/>
        <v>3.3</v>
      </c>
      <c r="AS7" s="51">
        <f t="shared" si="11"/>
        <v>3.8</v>
      </c>
      <c r="AT7" s="45"/>
      <c r="AU7" s="55">
        <f t="shared" ref="AU7:BD7" si="12">AU8</f>
        <v>0</v>
      </c>
      <c r="AV7" s="55">
        <f t="shared" si="12"/>
        <v>0</v>
      </c>
      <c r="AW7" s="55">
        <f t="shared" si="12"/>
        <v>0</v>
      </c>
      <c r="AX7" s="55">
        <f t="shared" si="12"/>
        <v>0</v>
      </c>
      <c r="AY7" s="55">
        <f t="shared" si="12"/>
        <v>0</v>
      </c>
      <c r="AZ7" s="55">
        <f t="shared" si="12"/>
        <v>407</v>
      </c>
      <c r="BA7" s="55">
        <f t="shared" si="12"/>
        <v>166</v>
      </c>
      <c r="BB7" s="55">
        <f t="shared" si="12"/>
        <v>18</v>
      </c>
      <c r="BC7" s="55">
        <f t="shared" si="12"/>
        <v>22</v>
      </c>
      <c r="BD7" s="55">
        <f t="shared" si="12"/>
        <v>59</v>
      </c>
      <c r="BE7" s="47"/>
      <c r="BF7" s="51">
        <f t="shared" ref="BF7:BO7" si="13">BF8</f>
        <v>48.5</v>
      </c>
      <c r="BG7" s="51">
        <f t="shared" si="13"/>
        <v>53.4</v>
      </c>
      <c r="BH7" s="51">
        <f t="shared" si="13"/>
        <v>67.900000000000006</v>
      </c>
      <c r="BI7" s="51">
        <f t="shared" si="13"/>
        <v>72.3</v>
      </c>
      <c r="BJ7" s="51">
        <f t="shared" si="13"/>
        <v>75.7</v>
      </c>
      <c r="BK7" s="51">
        <f t="shared" si="13"/>
        <v>-122.5</v>
      </c>
      <c r="BL7" s="51">
        <f t="shared" si="13"/>
        <v>8.5</v>
      </c>
      <c r="BM7" s="51">
        <f t="shared" si="13"/>
        <v>26.6</v>
      </c>
      <c r="BN7" s="51">
        <f t="shared" si="13"/>
        <v>35.4</v>
      </c>
      <c r="BO7" s="51">
        <f t="shared" si="13"/>
        <v>27.3</v>
      </c>
      <c r="BP7" s="45"/>
      <c r="BQ7" s="55">
        <f t="shared" ref="BQ7:BZ7" si="14">BQ8</f>
        <v>6528</v>
      </c>
      <c r="BR7" s="55">
        <f t="shared" si="14"/>
        <v>7650</v>
      </c>
      <c r="BS7" s="55">
        <f t="shared" si="14"/>
        <v>13627</v>
      </c>
      <c r="BT7" s="55">
        <f t="shared" si="14"/>
        <v>15654</v>
      </c>
      <c r="BU7" s="55">
        <f t="shared" si="14"/>
        <v>17289</v>
      </c>
      <c r="BV7" s="55">
        <f t="shared" si="14"/>
        <v>2576</v>
      </c>
      <c r="BW7" s="55">
        <f t="shared" si="14"/>
        <v>4153</v>
      </c>
      <c r="BX7" s="55">
        <f t="shared" si="14"/>
        <v>6140</v>
      </c>
      <c r="BY7" s="55">
        <f t="shared" si="14"/>
        <v>9344</v>
      </c>
      <c r="BZ7" s="55">
        <f t="shared" si="14"/>
        <v>6621</v>
      </c>
      <c r="CA7" s="47"/>
      <c r="CB7" s="51" t="s">
        <v>103</v>
      </c>
      <c r="CC7" s="51" t="s">
        <v>103</v>
      </c>
      <c r="CD7" s="51" t="s">
        <v>103</v>
      </c>
      <c r="CE7" s="51" t="s">
        <v>103</v>
      </c>
      <c r="CF7" s="51" t="s">
        <v>103</v>
      </c>
      <c r="CG7" s="51" t="s">
        <v>103</v>
      </c>
      <c r="CH7" s="51" t="s">
        <v>103</v>
      </c>
      <c r="CI7" s="51" t="s">
        <v>103</v>
      </c>
      <c r="CJ7" s="51" t="s">
        <v>103</v>
      </c>
      <c r="CK7" s="51" t="s">
        <v>103</v>
      </c>
      <c r="CL7" s="45"/>
      <c r="CM7" s="47">
        <f>CM8</f>
        <v>230571</v>
      </c>
      <c r="CN7" s="47">
        <f>CN8</f>
        <v>0</v>
      </c>
      <c r="CO7" s="51" t="s">
        <v>103</v>
      </c>
      <c r="CP7" s="51" t="s">
        <v>103</v>
      </c>
      <c r="CQ7" s="51" t="s">
        <v>103</v>
      </c>
      <c r="CR7" s="51" t="s">
        <v>103</v>
      </c>
      <c r="CS7" s="51" t="s">
        <v>103</v>
      </c>
      <c r="CT7" s="51" t="s">
        <v>103</v>
      </c>
      <c r="CU7" s="51" t="s">
        <v>103</v>
      </c>
      <c r="CV7" s="51" t="s">
        <v>103</v>
      </c>
      <c r="CW7" s="51" t="s">
        <v>103</v>
      </c>
      <c r="CX7" s="51" t="s">
        <v>103</v>
      </c>
      <c r="CY7" s="45"/>
      <c r="CZ7" s="51">
        <f t="shared" ref="CZ7:DI7" si="15">CZ8</f>
        <v>0</v>
      </c>
      <c r="DA7" s="51">
        <f t="shared" si="15"/>
        <v>0</v>
      </c>
      <c r="DB7" s="51">
        <f t="shared" si="15"/>
        <v>0</v>
      </c>
      <c r="DC7" s="51">
        <f t="shared" si="15"/>
        <v>0</v>
      </c>
      <c r="DD7" s="51">
        <f t="shared" si="15"/>
        <v>0</v>
      </c>
      <c r="DE7" s="51">
        <f t="shared" si="15"/>
        <v>70.3</v>
      </c>
      <c r="DF7" s="51">
        <f t="shared" si="15"/>
        <v>70</v>
      </c>
      <c r="DG7" s="51">
        <f t="shared" si="15"/>
        <v>47.6</v>
      </c>
      <c r="DH7" s="51">
        <f t="shared" si="15"/>
        <v>35.9</v>
      </c>
      <c r="DI7" s="51">
        <f t="shared" si="15"/>
        <v>24.8</v>
      </c>
      <c r="DJ7" s="45"/>
      <c r="DK7" s="51">
        <f t="shared" ref="DK7:DT7" si="16">DK8</f>
        <v>52.3</v>
      </c>
      <c r="DL7" s="51">
        <f t="shared" si="16"/>
        <v>59.5</v>
      </c>
      <c r="DM7" s="51">
        <f t="shared" si="16"/>
        <v>77.7</v>
      </c>
      <c r="DN7" s="51">
        <f t="shared" si="16"/>
        <v>81.400000000000006</v>
      </c>
      <c r="DO7" s="51">
        <f t="shared" si="16"/>
        <v>82.7</v>
      </c>
      <c r="DP7" s="51">
        <f t="shared" si="16"/>
        <v>224.4</v>
      </c>
      <c r="DQ7" s="51">
        <f t="shared" si="16"/>
        <v>251.9</v>
      </c>
      <c r="DR7" s="51">
        <f t="shared" si="16"/>
        <v>291.5</v>
      </c>
      <c r="DS7" s="51">
        <f t="shared" si="16"/>
        <v>313.39999999999998</v>
      </c>
      <c r="DT7" s="51">
        <f t="shared" si="16"/>
        <v>324</v>
      </c>
      <c r="DU7" s="45"/>
    </row>
    <row r="8" spans="1:125" s="35" customFormat="1" x14ac:dyDescent="0.2">
      <c r="A8" s="36"/>
      <c r="B8" s="42">
        <v>2024</v>
      </c>
      <c r="C8" s="42">
        <v>122360</v>
      </c>
      <c r="D8" s="42">
        <v>47</v>
      </c>
      <c r="E8" s="42">
        <v>14</v>
      </c>
      <c r="F8" s="42">
        <v>0</v>
      </c>
      <c r="G8" s="42">
        <v>2</v>
      </c>
      <c r="H8" s="42" t="s">
        <v>104</v>
      </c>
      <c r="I8" s="42" t="s">
        <v>105</v>
      </c>
      <c r="J8" s="42" t="s">
        <v>106</v>
      </c>
      <c r="K8" s="42" t="s">
        <v>107</v>
      </c>
      <c r="L8" s="42" t="s">
        <v>45</v>
      </c>
      <c r="M8" s="42" t="s">
        <v>108</v>
      </c>
      <c r="N8" s="42" t="s">
        <v>22</v>
      </c>
      <c r="O8" s="46" t="s">
        <v>109</v>
      </c>
      <c r="P8" s="42" t="s">
        <v>110</v>
      </c>
      <c r="Q8" s="42" t="s">
        <v>111</v>
      </c>
      <c r="R8" s="48">
        <v>48</v>
      </c>
      <c r="S8" s="42" t="s">
        <v>112</v>
      </c>
      <c r="T8" s="42" t="s">
        <v>113</v>
      </c>
      <c r="U8" s="48">
        <v>5610</v>
      </c>
      <c r="V8" s="48">
        <v>220</v>
      </c>
      <c r="W8" s="48">
        <v>300</v>
      </c>
      <c r="X8" s="42" t="s">
        <v>14</v>
      </c>
      <c r="Y8" s="52">
        <v>194.4</v>
      </c>
      <c r="Z8" s="52">
        <v>214.8</v>
      </c>
      <c r="AA8" s="52">
        <v>311.60000000000002</v>
      </c>
      <c r="AB8" s="52">
        <v>360.8</v>
      </c>
      <c r="AC8" s="52">
        <v>411</v>
      </c>
      <c r="AD8" s="52">
        <v>383.4</v>
      </c>
      <c r="AE8" s="52">
        <v>338.4</v>
      </c>
      <c r="AF8" s="52">
        <v>1268.9000000000001</v>
      </c>
      <c r="AG8" s="52">
        <v>2075.9</v>
      </c>
      <c r="AH8" s="52">
        <v>1433.6</v>
      </c>
      <c r="AI8" s="46">
        <v>1604.7</v>
      </c>
      <c r="AJ8" s="52">
        <v>0</v>
      </c>
      <c r="AK8" s="52">
        <v>16.5</v>
      </c>
      <c r="AL8" s="52">
        <v>0</v>
      </c>
      <c r="AM8" s="52">
        <v>0</v>
      </c>
      <c r="AN8" s="52">
        <v>0</v>
      </c>
      <c r="AO8" s="52">
        <v>10.199999999999999</v>
      </c>
      <c r="AP8" s="52">
        <v>5.0999999999999996</v>
      </c>
      <c r="AQ8" s="52">
        <v>1.9</v>
      </c>
      <c r="AR8" s="52">
        <v>3.3</v>
      </c>
      <c r="AS8" s="52">
        <v>3.8</v>
      </c>
      <c r="AT8" s="46">
        <v>3.8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407</v>
      </c>
      <c r="BA8" s="56">
        <v>166</v>
      </c>
      <c r="BB8" s="56">
        <v>18</v>
      </c>
      <c r="BC8" s="56">
        <v>22</v>
      </c>
      <c r="BD8" s="56">
        <v>59</v>
      </c>
      <c r="BE8" s="56">
        <v>39</v>
      </c>
      <c r="BF8" s="52">
        <v>48.5</v>
      </c>
      <c r="BG8" s="52">
        <v>53.4</v>
      </c>
      <c r="BH8" s="52">
        <v>67.900000000000006</v>
      </c>
      <c r="BI8" s="52">
        <v>72.3</v>
      </c>
      <c r="BJ8" s="52">
        <v>75.7</v>
      </c>
      <c r="BK8" s="52">
        <v>-122.5</v>
      </c>
      <c r="BL8" s="52">
        <v>8.5</v>
      </c>
      <c r="BM8" s="52">
        <v>26.6</v>
      </c>
      <c r="BN8" s="52">
        <v>35.4</v>
      </c>
      <c r="BO8" s="52">
        <v>27.3</v>
      </c>
      <c r="BP8" s="46">
        <v>2</v>
      </c>
      <c r="BQ8" s="56">
        <v>6528</v>
      </c>
      <c r="BR8" s="56">
        <v>7650</v>
      </c>
      <c r="BS8" s="56">
        <v>13627</v>
      </c>
      <c r="BT8" s="58">
        <v>15654</v>
      </c>
      <c r="BU8" s="58">
        <v>17289</v>
      </c>
      <c r="BV8" s="56">
        <v>2576</v>
      </c>
      <c r="BW8" s="56">
        <v>4153</v>
      </c>
      <c r="BX8" s="56">
        <v>6140</v>
      </c>
      <c r="BY8" s="56">
        <v>9344</v>
      </c>
      <c r="BZ8" s="56">
        <v>6621</v>
      </c>
      <c r="CA8" s="48">
        <v>10905</v>
      </c>
      <c r="CB8" s="52" t="s">
        <v>45</v>
      </c>
      <c r="CC8" s="52" t="s">
        <v>45</v>
      </c>
      <c r="CD8" s="52" t="s">
        <v>45</v>
      </c>
      <c r="CE8" s="52" t="s">
        <v>45</v>
      </c>
      <c r="CF8" s="52" t="s">
        <v>45</v>
      </c>
      <c r="CG8" s="52" t="s">
        <v>45</v>
      </c>
      <c r="CH8" s="52" t="s">
        <v>45</v>
      </c>
      <c r="CI8" s="52" t="s">
        <v>45</v>
      </c>
      <c r="CJ8" s="52" t="s">
        <v>45</v>
      </c>
      <c r="CK8" s="52" t="s">
        <v>45</v>
      </c>
      <c r="CL8" s="46" t="s">
        <v>45</v>
      </c>
      <c r="CM8" s="48">
        <v>230571</v>
      </c>
      <c r="CN8" s="48">
        <v>0</v>
      </c>
      <c r="CO8" s="52" t="s">
        <v>45</v>
      </c>
      <c r="CP8" s="52" t="s">
        <v>45</v>
      </c>
      <c r="CQ8" s="52" t="s">
        <v>45</v>
      </c>
      <c r="CR8" s="52" t="s">
        <v>45</v>
      </c>
      <c r="CS8" s="52" t="s">
        <v>45</v>
      </c>
      <c r="CT8" s="52" t="s">
        <v>45</v>
      </c>
      <c r="CU8" s="52" t="s">
        <v>45</v>
      </c>
      <c r="CV8" s="52" t="s">
        <v>45</v>
      </c>
      <c r="CW8" s="52" t="s">
        <v>45</v>
      </c>
      <c r="CX8" s="52" t="s">
        <v>45</v>
      </c>
      <c r="CY8" s="46" t="s">
        <v>45</v>
      </c>
      <c r="CZ8" s="52">
        <v>0</v>
      </c>
      <c r="DA8" s="52">
        <v>0</v>
      </c>
      <c r="DB8" s="52">
        <v>0</v>
      </c>
      <c r="DC8" s="52">
        <v>0</v>
      </c>
      <c r="DD8" s="52">
        <v>0</v>
      </c>
      <c r="DE8" s="52">
        <v>70.3</v>
      </c>
      <c r="DF8" s="52">
        <v>70</v>
      </c>
      <c r="DG8" s="52">
        <v>47.6</v>
      </c>
      <c r="DH8" s="52">
        <v>35.9</v>
      </c>
      <c r="DI8" s="52">
        <v>24.8</v>
      </c>
      <c r="DJ8" s="46">
        <v>73.400000000000006</v>
      </c>
      <c r="DK8" s="52">
        <v>52.3</v>
      </c>
      <c r="DL8" s="52">
        <v>59.5</v>
      </c>
      <c r="DM8" s="52">
        <v>77.7</v>
      </c>
      <c r="DN8" s="52">
        <v>81.400000000000006</v>
      </c>
      <c r="DO8" s="52">
        <v>82.7</v>
      </c>
      <c r="DP8" s="52">
        <v>224.4</v>
      </c>
      <c r="DQ8" s="52">
        <v>251.9</v>
      </c>
      <c r="DR8" s="52">
        <v>291.5</v>
      </c>
      <c r="DS8" s="52">
        <v>313.39999999999998</v>
      </c>
      <c r="DT8" s="52">
        <v>324</v>
      </c>
      <c r="DU8" s="46">
        <v>218.2</v>
      </c>
    </row>
    <row r="9" spans="1:125" x14ac:dyDescent="0.2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2">
      <c r="A10" s="37"/>
      <c r="B10" s="37" t="s">
        <v>25</v>
      </c>
      <c r="C10" s="37" t="s">
        <v>114</v>
      </c>
      <c r="D10" s="37" t="s">
        <v>115</v>
      </c>
      <c r="E10" s="37" t="s">
        <v>116</v>
      </c>
      <c r="F10" s="37" t="s">
        <v>117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2">
      <c r="A11" s="37" t="s">
        <v>31</v>
      </c>
      <c r="B11" s="43" t="str">
        <f>IF(VALUE($B$6)=0,"",IF(VALUE($B$6)&gt;2022,"R"&amp;TEXT(VALUE($B$6)-2022,"00"),"H"&amp;VALUE($B$6)-1992))</f>
        <v>R02</v>
      </c>
      <c r="C11" s="43" t="str">
        <f>IF(VALUE($B$6)=0,"",IF(VALUE($B$6)&gt;2021,"R"&amp;TEXT(VALUE($B$6)-2021,"00"),"H"&amp;VALUE($B$6)-1991))</f>
        <v>R03</v>
      </c>
      <c r="D11" s="43" t="str">
        <f>IF(VALUE($B$6)=0,"",IF(VALUE($B$6)&gt;2020,"R"&amp;TEXT(VALUE($B$6)-2020,"00"),"H"&amp;VALUE($B$6)-1990))</f>
        <v>R04</v>
      </c>
      <c r="E11" s="43" t="str">
        <f>IF(VALUE($B$6)=0,"",IF(VALUE($B$6)&gt;2019,"R"&amp;TEXT(VALUE($B$6)-2019,"00"),"H"&amp;VALUE($B$6)-1989))</f>
        <v>R05</v>
      </c>
      <c r="F11" s="43" t="str">
        <f>IF(VALUE($B$6)=0,"",IF(VALUE($B$6)&gt;2018,"R"&amp;TEXT(VALUE($B$6)-2018,"00"),"H"&amp;VALUE($B$6)-1988))</f>
        <v>R06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千葉県</cp:lastModifiedBy>
  <dcterms:created xsi:type="dcterms:W3CDTF">2025-12-12T09:27:42Z</dcterms:created>
  <dcterms:modified xsi:type="dcterms:W3CDTF">2026-03-05T03:50:00Z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2026-01-22T08:21:38Z</vt:filetime>
  </property>
</Properties>
</file>