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C719EB19-0B42-48CC-816D-B533C4D51910}" xr6:coauthVersionLast="47" xr6:coauthVersionMax="47" xr10:uidLastSave="{00000000-0000-0000-0000-000000000000}"/>
  <workbookProtection workbookAlgorithmName="SHA-512" workbookHashValue="QkHt6eM68gWS/CZrNEC1GOZoQ03Ncn591GRpg9t398+AKBhGWkvRj4khjdY3QNbuxdQCgB5+Rvy9Ic1F8gNWGQ==" workbookSaltValue="/RJLR7tbjJqQAGqLp0FsM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<sst xmlns="http://schemas.openxmlformats.org/spreadsheetml/2006/main" count="231" uniqueCount="114">
  <si>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</si>
  <si>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</si>
  <si>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</si>
  <si>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</si>
  <si>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</si>
  <si>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</si>
  <si>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</si>
  <si>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</si>
  <si>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</si>
  <si>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</si>
  <si>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</si>
  <si>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</si>
  <si>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</si>
  <si>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</si>
  <si>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</si>
  <si>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</si>
  <si>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</si>
  <si>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</si>
  <si>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</si>
  <si>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</si>
  <si>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</si>
  <si>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</si>
  <si>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</si>
  <si>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</si>
  <si>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</si>
  <si>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</si>
  <si>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</si>
  <si>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</si>
  <si>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</si>
  <si>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</si>
  <si>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</si>
  <si>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</si>
  <si>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</si>
  <si>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</si>
  <si>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</si>
  <si>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</si>
  <si>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</si>
  <si>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</si>
  <si>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</si>
  <si>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</si>
  <si>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</si>
  <si>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</si>
  <si>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</si>
  <si>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</si>
  <si>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</si>
  <si>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</si>
  <si>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</si>
  <si>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</si>
  <si>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</si>
  <si>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</si>
  <si>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</si>
  <si>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</si>
  <si>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</si>
  <si>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</si>
  <si>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</si>
  <si>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</si>
  <si>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</si>
  <si>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</si>
  <si>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</si>
  <si>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</si>
  <si>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</si>
  <si>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</si>
  <si>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</si>
  <si>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</si>
  <si>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</si>
  <si>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</si>
  <si>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</si>
  <si>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</si>
  <si>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</si>
  <si>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</si>
  <si>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</si>
  <si>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</si>
  <si>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</si>
  <si>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</si>
  <si>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</si>
  <si>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</si>
  <si>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</si>
  <si>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</si>
  <si>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</si>
  <si>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</si>
  <si>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</si>
  <si>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</si>
  <si>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</si>
  <si>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</si>
  <si>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</si>
  <si>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</si>
  <si>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</si>
  <si>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</si>
  <si>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</si>
  <si>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</si>
  <si>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</si>
  <si>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</si>
  <si>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</si>
  <si>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</si>
  <si>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</si>
  <si>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千葉県　香取市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</si>
  <si>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</si>
  <si>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</si>
  <si>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</si>
  <si>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</si>
  <si>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</si>
  <si>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</si>
  <si>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</si>
  <si>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</si>
  <si>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</si>
  <si>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</si>
  <si>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</si>
  <si>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</si>
  <si>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</si>
  <si>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</si>
  <si>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</si>
  <si>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施設の老朽化に伴い計画的な改修が必要であることから、平成28年度に実施した機能診断を踏まえ、平成29年度に最適整備構想を策定した。令和元年度より各施設の機能強化事業計画を策定し、令和3年度以降実施設計に着手し、令和4年度からは更新工事等にも着手しており、計画に基づき順次施工予定である。</t>
  </si>
  <si>
    <t>　施設の老朽化が進んでいるため、補助制度を活用した計画的な改修が必要である。また、事業の性質上、人口密集地である市街地ではなく農村部での事業実施となるため、公共下水道と比較して使用料収入に対する事業費が高コストとなる。
　行政人口の減少に伴い処理区域内人口は減少傾向にあり、大幅な使用料収入の増加は見込めない状況にあるが、使用料収入の確保に向け、水洗化率の低い地区の接続率向上に努める必要がある。</t>
    <rPh sb="88" eb="91">
      <t>シヨウリョウ</t>
    </rPh>
    <rPh sb="140" eb="143">
      <t>シヨウリョウ</t>
    </rPh>
    <rPh sb="161" eb="164">
      <t>シヨウリョウ</t>
    </rPh>
    <phoneticPr fontId="1"/>
  </si>
  <si>
    <r>
      <t>①経常収支比率については、100％を超え平均値よりも上回っているが、一般会計繰入金に依存している状況であるため、費用の削減などにより健全経営に向けて取り組んでいく。
②累積欠損金比率は、累積欠損金が発生していないため、0となっている。
③流動比率については、令和6年度は前年度から流動負債の未払金が増加となったことに伴い、流動資産の現金預金もほぼ同額の増加となり、分母分子ともに大幅な増加となったため、大きく上がった。全体としては内部留保資金である現金預金が少ないことに加え、建設改良費に充てるための企業債の償還が多額となっていることから比率が低くなっている。
④企業債残高対事業規模比率は、企業債の償還に要する資金の全部を一般会計等において負担することとしているため、0となっている。
⑤経費回収率は100％を下回っており、昨今の経済情勢、更新投資を反映した汚水処理費に対し、適正な使用料収入の確保に努める。
⑥汚水処理原価については、</t>
    </r>
    <r>
      <rPr>
        <sz val="11"/>
        <rFont val="ＭＳ ゴシック"/>
        <family val="3"/>
        <charset val="128"/>
      </rPr>
      <t>修繕費等が増加したことにより</t>
    </r>
    <r>
      <rPr>
        <sz val="11"/>
        <color theme="1"/>
        <rFont val="ＭＳ ゴシック"/>
        <family val="3"/>
        <charset val="128"/>
      </rPr>
      <t>類似団体よりも高い値となっており、維持管理費の削減と有収水量の確保に努める。
⑦施設利用率は、類似団体よりも上回っており、適正であると思われる。
⑧水洗化率は、法適用前と比較してほぼ横ばいとなっており平均値を下回っている。現在処理区域内の未接続者に対し、継続して水洗化の広報活動を実施しさらなる向上を目指す。</t>
    </r>
    <rPh sb="129" eb="131">
      <t>レイワ</t>
    </rPh>
    <rPh sb="132" eb="134">
      <t>ネンド</t>
    </rPh>
    <rPh sb="135" eb="138">
      <t>ゼンネンド</t>
    </rPh>
    <rPh sb="140" eb="142">
      <t>リュウドウ</t>
    </rPh>
    <rPh sb="142" eb="144">
      <t>フサイ</t>
    </rPh>
    <rPh sb="149" eb="151">
      <t>ゾウカ</t>
    </rPh>
    <rPh sb="161" eb="163">
      <t>リュウドウ</t>
    </rPh>
    <rPh sb="163" eb="165">
      <t>シサン</t>
    </rPh>
    <rPh sb="173" eb="175">
      <t>ドウガク</t>
    </rPh>
    <rPh sb="176" eb="178">
      <t>ゾウカ</t>
    </rPh>
    <rPh sb="182" eb="184">
      <t>ブンボ</t>
    </rPh>
    <rPh sb="184" eb="186">
      <t>ブンシ</t>
    </rPh>
    <rPh sb="189" eb="191">
      <t>オオハバ</t>
    </rPh>
    <rPh sb="192" eb="194">
      <t>ゾウカ</t>
    </rPh>
    <rPh sb="201" eb="202">
      <t>オオ</t>
    </rPh>
    <rPh sb="204" eb="205">
      <t>ア</t>
    </rPh>
    <rPh sb="209" eb="211">
      <t>ゼンタイ</t>
    </rPh>
    <rPh sb="419" eb="422">
      <t>シュウゼンヒ</t>
    </rPh>
    <rPh sb="422" eb="423">
      <t>トウ</t>
    </rPh>
    <rPh sb="424" eb="426">
      <t>ゾウカ</t>
    </rPh>
    <rPh sb="440" eb="441">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</si>
</sst>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0.02</c:v>
                </c:pt>
                <c:pt idx="3" formatCode="#,##0.00;&quot;△&quot;#,##0.00;&quot;-&quot;">
                  <c:v>0.02</c:v>
                </c:pt>
                <c:pt idx="4" formatCode="#,##0.00;&quot;△&quot;#,##0.00;&quot;-&quot;">
                  <c:v>0.1</c:v>
                </c:pt>
              </c:numCache>
            </c:numRef>
          </c:val>
          <c:extLst>
            <c:ext xmlns:c16="http://schemas.microsoft.com/office/drawing/2014/chart" uri="{C3380CC4-5D6E-409C-BE32-E72D297353CC}">
              <c16:uniqueId val="{00000000-D71D-4289-A4C0-D5CB9E8ABF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D71D-4289-A4C0-D5CB9E8ABF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60.53</c:v>
                </c:pt>
                <c:pt idx="1">
                  <c:v>61.11</c:v>
                </c:pt>
                <c:pt idx="2">
                  <c:v>58.11</c:v>
                </c:pt>
                <c:pt idx="3">
                  <c:v>58.85</c:v>
                </c:pt>
                <c:pt idx="4">
                  <c:v>53.58</c:v>
                </c:pt>
              </c:numCache>
            </c:numRef>
          </c:val>
          <c:extLst>
            <c:ext xmlns:c16="http://schemas.microsoft.com/office/drawing/2014/chart" uri="{C3380CC4-5D6E-409C-BE32-E72D297353CC}">
              <c16:uniqueId val="{00000000-5557-4130-9980-844190F8BB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5557-4130-9980-844190F8BB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86.57</c:v>
                </c:pt>
                <c:pt idx="1">
                  <c:v>86.81</c:v>
                </c:pt>
                <c:pt idx="2">
                  <c:v>87.19</c:v>
                </c:pt>
                <c:pt idx="3">
                  <c:v>87.08</c:v>
                </c:pt>
                <c:pt idx="4">
                  <c:v>87.25</c:v>
                </c:pt>
              </c:numCache>
            </c:numRef>
          </c:val>
          <c:extLst>
            <c:ext xmlns:c16="http://schemas.microsoft.com/office/drawing/2014/chart" uri="{C3380CC4-5D6E-409C-BE32-E72D297353CC}">
              <c16:uniqueId val="{00000000-C447-40E0-9A4F-ABA4F101CA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C447-40E0-9A4F-ABA4F101CA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113.49</c:v>
                </c:pt>
                <c:pt idx="1">
                  <c:v>112.04</c:v>
                </c:pt>
                <c:pt idx="2">
                  <c:v>120.56</c:v>
                </c:pt>
                <c:pt idx="3">
                  <c:v>122.5</c:v>
                </c:pt>
                <c:pt idx="4">
                  <c:v>117.82</c:v>
                </c:pt>
              </c:numCache>
            </c:numRef>
          </c:val>
          <c:extLst>
            <c:ext xmlns:c16="http://schemas.microsoft.com/office/drawing/2014/chart" uri="{C3380CC4-5D6E-409C-BE32-E72D297353CC}">
              <c16:uniqueId val="{00000000-3005-4CA6-8D7D-5060D14990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3005-4CA6-8D7D-5060D14990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5.58</c:v>
                </c:pt>
                <c:pt idx="1">
                  <c:v>11.12</c:v>
                </c:pt>
                <c:pt idx="2">
                  <c:v>14.95</c:v>
                </c:pt>
                <c:pt idx="3">
                  <c:v>18.18</c:v>
                </c:pt>
                <c:pt idx="4">
                  <c:v>20.9</c:v>
                </c:pt>
              </c:numCache>
            </c:numRef>
          </c:val>
          <c:extLst>
            <c:ext xmlns:c16="http://schemas.microsoft.com/office/drawing/2014/chart" uri="{C3380CC4-5D6E-409C-BE32-E72D297353CC}">
              <c16:uniqueId val="{00000000-F692-4D47-87EA-7D40D83E58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692-4D47-87EA-7D40D83E58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CD-4E24-8D86-6D43074E1B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7CD-4E24-8D86-6D43074E1B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79-4CC1-A19E-1D614C7E07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F279-4CC1-A19E-1D614C7E07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27.48</c:v>
                </c:pt>
                <c:pt idx="1">
                  <c:v>31.68</c:v>
                </c:pt>
                <c:pt idx="2">
                  <c:v>37.42</c:v>
                </c:pt>
                <c:pt idx="3">
                  <c:v>43.19</c:v>
                </c:pt>
                <c:pt idx="4">
                  <c:v>80.069999999999993</c:v>
                </c:pt>
              </c:numCache>
            </c:numRef>
          </c:val>
          <c:extLst>
            <c:ext xmlns:c16="http://schemas.microsoft.com/office/drawing/2014/chart" uri="{C3380CC4-5D6E-409C-BE32-E72D297353CC}">
              <c16:uniqueId val="{00000000-C134-4DE4-9490-2420294036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C134-4DE4-9490-2420294036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15-48BC-8C5F-E1689F0BE4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E515-48BC-8C5F-E1689F0BE4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45.57</c:v>
                </c:pt>
                <c:pt idx="1">
                  <c:v>51.28</c:v>
                </c:pt>
                <c:pt idx="2">
                  <c:v>48.62</c:v>
                </c:pt>
                <c:pt idx="3">
                  <c:v>49.5</c:v>
                </c:pt>
                <c:pt idx="4">
                  <c:v>44.67</c:v>
                </c:pt>
              </c:numCache>
            </c:numRef>
          </c:val>
          <c:extLst>
            <c:ext xmlns:c16="http://schemas.microsoft.com/office/drawing/2014/chart" uri="{C3380CC4-5D6E-409C-BE32-E72D297353CC}">
              <c16:uniqueId val="{00000000-CFA0-46E9-A95B-2B71D36966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FA0-46E9-A95B-2B71D36966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253.72</c:v>
                </c:pt>
                <c:pt idx="1">
                  <c:v>227.07</c:v>
                </c:pt>
                <c:pt idx="2">
                  <c:v>251.66</c:v>
                </c:pt>
                <c:pt idx="3">
                  <c:v>244.03</c:v>
                </c:pt>
                <c:pt idx="4">
                  <c:v>271.37</c:v>
                </c:pt>
              </c:numCache>
            </c:numRef>
          </c:val>
          <c:extLst>
            <c:ext xmlns:c16="http://schemas.microsoft.com/office/drawing/2014/chart" uri="{C3380CC4-5D6E-409C-BE32-E72D297353CC}">
              <c16:uniqueId val="{00000000-4C8C-4582-ABFD-0B6C194B40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4C8C-4582-ABFD-0B6C194B40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千葉県　香取市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0">
        <f>データ!S6</f>
        <v>69575</v>
      </c>
      <c r="AM8" s="50"/>
      <c r="AN8" s="50"/>
      <c r="AO8" s="50"/>
      <c r="AP8" s="50"/>
      <c r="AQ8" s="50"/>
      <c r="AR8" s="50"/>
      <c r="AS8" s="50"/>
      <c r="AT8" s="51">
        <f>データ!T6</f>
        <v>262.35000000000002</v>
      </c>
      <c r="AU8" s="51"/>
      <c r="AV8" s="51"/>
      <c r="AW8" s="51"/>
      <c r="AX8" s="51"/>
      <c r="AY8" s="51"/>
      <c r="AZ8" s="51"/>
      <c r="BA8" s="51"/>
      <c r="BB8" s="51">
        <f>データ!U6</f>
        <v>265.2</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2">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34</v>
      </c>
      <c r="BM9" s="58"/>
      <c r="BN9" s="59" t="s">
        <v>35</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82.96</v>
      </c>
      <c r="J10" s="51"/>
      <c r="K10" s="51"/>
      <c r="L10" s="51"/>
      <c r="M10" s="51"/>
      <c r="N10" s="51"/>
      <c r="O10" s="51"/>
      <c r="P10" s="51">
        <f>データ!P6</f>
        <v>4.0599999999999996</v>
      </c>
      <c r="Q10" s="51"/>
      <c r="R10" s="51"/>
      <c r="S10" s="51"/>
      <c r="T10" s="51"/>
      <c r="U10" s="51"/>
      <c r="V10" s="51"/>
      <c r="W10" s="51">
        <f>データ!Q6</f>
        <v>100</v>
      </c>
      <c r="X10" s="51"/>
      <c r="Y10" s="51"/>
      <c r="Z10" s="51"/>
      <c r="AA10" s="51"/>
      <c r="AB10" s="51"/>
      <c r="AC10" s="51"/>
      <c r="AD10" s="50">
        <f>データ!R6</f>
        <v>3850</v>
      </c>
      <c r="AE10" s="50"/>
      <c r="AF10" s="50"/>
      <c r="AG10" s="50"/>
      <c r="AH10" s="50"/>
      <c r="AI10" s="50"/>
      <c r="AJ10" s="50"/>
      <c r="AK10" s="2"/>
      <c r="AL10" s="50">
        <f>データ!V6</f>
        <v>2807</v>
      </c>
      <c r="AM10" s="50"/>
      <c r="AN10" s="50"/>
      <c r="AO10" s="50"/>
      <c r="AP10" s="50"/>
      <c r="AQ10" s="50"/>
      <c r="AR10" s="50"/>
      <c r="AS10" s="50"/>
      <c r="AT10" s="51">
        <f>データ!W6</f>
        <v>2.58</v>
      </c>
      <c r="AU10" s="51"/>
      <c r="AV10" s="51"/>
      <c r="AW10" s="51"/>
      <c r="AX10" s="51"/>
      <c r="AY10" s="51"/>
      <c r="AZ10" s="51"/>
      <c r="BA10" s="51"/>
      <c r="BB10" s="51">
        <f>データ!X6</f>
        <v>1087.98</v>
      </c>
      <c r="BC10" s="51"/>
      <c r="BD10" s="51"/>
      <c r="BE10" s="51"/>
      <c r="BF10" s="51"/>
      <c r="BG10" s="51"/>
      <c r="BH10" s="51"/>
      <c r="BI10" s="51"/>
      <c r="BJ10" s="2"/>
      <c r="BK10" s="2"/>
      <c r="BL10" s="52" t="s">
        <v>37</v>
      </c>
      <c r="BM10" s="53"/>
      <c r="BN10" s="54" t="s">
        <v>38</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vCt3bY/4taCbmnAaIT+4KwNwMGApu+JHKfclsumAGnZ3hO4QPmxHOdth0P3KV3uU7eeDs+IykBjnNI5D4lb7QQ==" saltValue="JFSW+uXz25GuxD/RTI1PI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2024</v>
      </c>
      <c r="C6" s="19">
        <f t="shared" si="1"/>
        <v>122360</v>
      </c>
      <c r="D6" s="19">
        <f t="shared" si="1"/>
        <v>46</v>
      </c>
      <c r="E6" s="19">
        <f t="shared" si="1"/>
        <v>17</v>
      </c>
      <c r="F6" s="19">
        <f t="shared" si="1"/>
        <v>5</v>
      </c>
      <c r="G6" s="19">
        <f t="shared" si="1"/>
        <v>0</v>
      </c>
      <c r="H6" s="19" t="str">
        <f t="shared" si="1"/>
        <v>千葉県　香取市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82.96</v>
      </c>
      <c r="P6" s="23">
        <f t="shared" si="1"/>
        <v>4.0599999999999996</v>
      </c>
      <c r="Q6" s="23">
        <f t="shared" si="1"/>
        <v>100</v>
      </c>
      <c r="R6" s="23">
        <f t="shared" si="1"/>
        <v>3850</v>
      </c>
      <c r="S6" s="23">
        <f t="shared" si="1"/>
        <v>69575</v>
      </c>
      <c r="T6" s="23">
        <f t="shared" si="1"/>
        <v>262.35000000000002</v>
      </c>
      <c r="U6" s="23">
        <f t="shared" si="1"/>
        <v>265.2</v>
      </c>
      <c r="V6" s="23">
        <f t="shared" si="1"/>
        <v>2807</v>
      </c>
      <c r="W6" s="23">
        <f t="shared" si="1"/>
        <v>2.58</v>
      </c>
      <c r="X6" s="23">
        <f t="shared" si="1"/>
        <v>1087.98</v>
      </c>
      <c r="Y6" s="27">
        <f t="shared" ref="Y6:AH6" si="2">IF(Y7="",NA(),Y7)</f>
        <v>113.49</v>
      </c>
      <c r="Z6" s="27">
        <f t="shared" si="2"/>
        <v>112.04</v>
      </c>
      <c r="AA6" s="27">
        <f t="shared" si="2"/>
        <v>120.56</v>
      </c>
      <c r="AB6" s="27">
        <f t="shared" si="2"/>
        <v>122.5</v>
      </c>
      <c r="AC6" s="27">
        <f t="shared" si="2"/>
        <v>117.82</v>
      </c>
      <c r="AD6" s="27">
        <f t="shared" si="2"/>
        <v>103.09</v>
      </c>
      <c r="AE6" s="27">
        <f t="shared" si="2"/>
        <v>102.11</v>
      </c>
      <c r="AF6" s="27">
        <f t="shared" si="2"/>
        <v>101.91</v>
      </c>
      <c r="AG6" s="27">
        <f t="shared" si="2"/>
        <v>103.07</v>
      </c>
      <c r="AH6" s="27">
        <f t="shared" si="2"/>
        <v>103.04</v>
      </c>
      <c r="AI6" s="23" t="str">
        <f>IF(AI7="","",IF(AI7="-","【-】","【"&amp;SUBSTITUTE(TEXT(AI7,"#,##0.00"),"-","△")&amp;"】"))</f>
        <v>【104.30】</v>
      </c>
      <c r="AJ6" s="23">
        <f t="shared" ref="AJ6:AS6" si="3">IF(AJ7="",NA(),AJ7)</f>
        <v>0</v>
      </c>
      <c r="AK6" s="23">
        <f t="shared" si="3"/>
        <v>0</v>
      </c>
      <c r="AL6" s="23">
        <f t="shared" si="3"/>
        <v>0</v>
      </c>
      <c r="AM6" s="23">
        <f t="shared" si="3"/>
        <v>0</v>
      </c>
      <c r="AN6" s="23">
        <f t="shared" si="3"/>
        <v>0</v>
      </c>
      <c r="AO6" s="27">
        <f t="shared" si="3"/>
        <v>101.24</v>
      </c>
      <c r="AP6" s="27">
        <f t="shared" si="3"/>
        <v>124.9</v>
      </c>
      <c r="AQ6" s="27">
        <f t="shared" si="3"/>
        <v>124.8</v>
      </c>
      <c r="AR6" s="27">
        <f t="shared" si="3"/>
        <v>120.64</v>
      </c>
      <c r="AS6" s="27">
        <f t="shared" si="3"/>
        <v>100.31</v>
      </c>
      <c r="AT6" s="23" t="str">
        <f>IF(AT7="","",IF(AT7="-","【-】","【"&amp;SUBSTITUTE(TEXT(AT7,"#,##0.00"),"-","△")&amp;"】"))</f>
        <v>【102.74】</v>
      </c>
      <c r="AU6" s="27">
        <f t="shared" ref="AU6:BD6" si="4">IF(AU7="",NA(),AU7)</f>
        <v>27.48</v>
      </c>
      <c r="AV6" s="27">
        <f t="shared" si="4"/>
        <v>31.68</v>
      </c>
      <c r="AW6" s="27">
        <f t="shared" si="4"/>
        <v>37.42</v>
      </c>
      <c r="AX6" s="27">
        <f t="shared" si="4"/>
        <v>43.19</v>
      </c>
      <c r="AY6" s="27">
        <f t="shared" si="4"/>
        <v>80.069999999999993</v>
      </c>
      <c r="AZ6" s="27">
        <f t="shared" si="4"/>
        <v>37.24</v>
      </c>
      <c r="BA6" s="27">
        <f t="shared" si="4"/>
        <v>33.58</v>
      </c>
      <c r="BB6" s="27">
        <f t="shared" si="4"/>
        <v>35.42</v>
      </c>
      <c r="BC6" s="27">
        <f t="shared" si="4"/>
        <v>39.82</v>
      </c>
      <c r="BD6" s="27">
        <f t="shared" si="4"/>
        <v>41.03</v>
      </c>
      <c r="BE6" s="23" t="str">
        <f>IF(BE7="","",IF(BE7="-","【-】","【"&amp;SUBSTITUTE(TEXT(BE7,"#,##0.00"),"-","△")&amp;"】"))</f>
        <v>【47.19】</v>
      </c>
      <c r="BF6" s="23">
        <f t="shared" ref="BF6:BO6" si="5">IF(BF7="",NA(),BF7)</f>
        <v>0</v>
      </c>
      <c r="BG6" s="23">
        <f t="shared" si="5"/>
        <v>0</v>
      </c>
      <c r="BH6" s="23">
        <f t="shared" si="5"/>
        <v>0</v>
      </c>
      <c r="BI6" s="23">
        <f t="shared" si="5"/>
        <v>0</v>
      </c>
      <c r="BJ6" s="23">
        <f t="shared" si="5"/>
        <v>0</v>
      </c>
      <c r="BK6" s="27">
        <f t="shared" si="5"/>
        <v>783.8</v>
      </c>
      <c r="BL6" s="27">
        <f t="shared" si="5"/>
        <v>778.81</v>
      </c>
      <c r="BM6" s="27">
        <f t="shared" si="5"/>
        <v>718.49</v>
      </c>
      <c r="BN6" s="27">
        <f t="shared" si="5"/>
        <v>743.31</v>
      </c>
      <c r="BO6" s="27">
        <f t="shared" si="5"/>
        <v>796.8</v>
      </c>
      <c r="BP6" s="23" t="str">
        <f>IF(BP7="","",IF(BP7="-","【-】","【"&amp;SUBSTITUTE(TEXT(BP7,"#,##0.00"),"-","△")&amp;"】"))</f>
        <v>【798.10】</v>
      </c>
      <c r="BQ6" s="27">
        <f t="shared" ref="BQ6:BZ6" si="6">IF(BQ7="",NA(),BQ7)</f>
        <v>45.57</v>
      </c>
      <c r="BR6" s="27">
        <f t="shared" si="6"/>
        <v>51.28</v>
      </c>
      <c r="BS6" s="27">
        <f t="shared" si="6"/>
        <v>48.62</v>
      </c>
      <c r="BT6" s="27">
        <f t="shared" si="6"/>
        <v>49.5</v>
      </c>
      <c r="BU6" s="27">
        <f t="shared" si="6"/>
        <v>44.67</v>
      </c>
      <c r="BV6" s="27">
        <f t="shared" si="6"/>
        <v>68.11</v>
      </c>
      <c r="BW6" s="27">
        <f t="shared" si="6"/>
        <v>67.23</v>
      </c>
      <c r="BX6" s="27">
        <f t="shared" si="6"/>
        <v>61.82</v>
      </c>
      <c r="BY6" s="27">
        <f t="shared" si="6"/>
        <v>61.15</v>
      </c>
      <c r="BZ6" s="27">
        <f t="shared" si="6"/>
        <v>58.41</v>
      </c>
      <c r="CA6" s="23" t="str">
        <f>IF(CA7="","",IF(CA7="-","【-】","【"&amp;SUBSTITUTE(TEXT(CA7,"#,##0.00"),"-","△")&amp;"】"))</f>
        <v>【54.51】</v>
      </c>
      <c r="CB6" s="27">
        <f t="shared" ref="CB6:CK6" si="7">IF(CB7="",NA(),CB7)</f>
        <v>253.72</v>
      </c>
      <c r="CC6" s="27">
        <f t="shared" si="7"/>
        <v>227.07</v>
      </c>
      <c r="CD6" s="27">
        <f t="shared" si="7"/>
        <v>251.66</v>
      </c>
      <c r="CE6" s="27">
        <f t="shared" si="7"/>
        <v>244.03</v>
      </c>
      <c r="CF6" s="27">
        <f t="shared" si="7"/>
        <v>271.37</v>
      </c>
      <c r="CG6" s="27">
        <f t="shared" si="7"/>
        <v>222.41</v>
      </c>
      <c r="CH6" s="27">
        <f t="shared" si="7"/>
        <v>228.21</v>
      </c>
      <c r="CI6" s="27">
        <f t="shared" si="7"/>
        <v>246.9</v>
      </c>
      <c r="CJ6" s="27">
        <f t="shared" si="7"/>
        <v>250.43</v>
      </c>
      <c r="CK6" s="27">
        <f t="shared" si="7"/>
        <v>267.33999999999997</v>
      </c>
      <c r="CL6" s="23" t="str">
        <f>IF(CL7="","",IF(CL7="-","【-】","【"&amp;SUBSTITUTE(TEXT(CL7,"#,##0.00"),"-","△")&amp;"】"))</f>
        <v>【286.33】</v>
      </c>
      <c r="CM6" s="27">
        <f t="shared" ref="CM6:CV6" si="8">IF(CM7="",NA(),CM7)</f>
        <v>60.53</v>
      </c>
      <c r="CN6" s="27">
        <f t="shared" si="8"/>
        <v>61.11</v>
      </c>
      <c r="CO6" s="27">
        <f t="shared" si="8"/>
        <v>58.11</v>
      </c>
      <c r="CP6" s="27">
        <f t="shared" si="8"/>
        <v>58.85</v>
      </c>
      <c r="CQ6" s="27">
        <f t="shared" si="8"/>
        <v>53.58</v>
      </c>
      <c r="CR6" s="27">
        <f t="shared" si="8"/>
        <v>55.26</v>
      </c>
      <c r="CS6" s="27">
        <f t="shared" si="8"/>
        <v>54.54</v>
      </c>
      <c r="CT6" s="27">
        <f t="shared" si="8"/>
        <v>52.9</v>
      </c>
      <c r="CU6" s="27">
        <f t="shared" si="8"/>
        <v>52.63</v>
      </c>
      <c r="CV6" s="27">
        <f t="shared" si="8"/>
        <v>52.34</v>
      </c>
      <c r="CW6" s="23" t="str">
        <f>IF(CW7="","",IF(CW7="-","【-】","【"&amp;SUBSTITUTE(TEXT(CW7,"#,##0.00"),"-","△")&amp;"】"))</f>
        <v>【49.92】</v>
      </c>
      <c r="CX6" s="27">
        <f t="shared" ref="CX6:DG6" si="9">IF(CX7="",NA(),CX7)</f>
        <v>86.57</v>
      </c>
      <c r="CY6" s="27">
        <f t="shared" si="9"/>
        <v>86.81</v>
      </c>
      <c r="CZ6" s="27">
        <f t="shared" si="9"/>
        <v>87.19</v>
      </c>
      <c r="DA6" s="27">
        <f t="shared" si="9"/>
        <v>87.08</v>
      </c>
      <c r="DB6" s="27">
        <f t="shared" si="9"/>
        <v>87.25</v>
      </c>
      <c r="DC6" s="27">
        <f t="shared" si="9"/>
        <v>90.52</v>
      </c>
      <c r="DD6" s="27">
        <f t="shared" si="9"/>
        <v>90.3</v>
      </c>
      <c r="DE6" s="27">
        <f t="shared" si="9"/>
        <v>90.3</v>
      </c>
      <c r="DF6" s="27">
        <f t="shared" si="9"/>
        <v>90.32</v>
      </c>
      <c r="DG6" s="27">
        <f t="shared" si="9"/>
        <v>90.05</v>
      </c>
      <c r="DH6" s="23" t="str">
        <f>IF(DH7="","",IF(DH7="-","【-】","【"&amp;SUBSTITUTE(TEXT(DH7,"#,##0.00"),"-","△")&amp;"】"))</f>
        <v>【87.80】</v>
      </c>
      <c r="DI6" s="27">
        <f t="shared" ref="DI6:DR6" si="10">IF(DI7="",NA(),DI7)</f>
        <v>5.58</v>
      </c>
      <c r="DJ6" s="27">
        <f t="shared" si="10"/>
        <v>11.12</v>
      </c>
      <c r="DK6" s="27">
        <f t="shared" si="10"/>
        <v>14.95</v>
      </c>
      <c r="DL6" s="27">
        <f t="shared" si="10"/>
        <v>18.18</v>
      </c>
      <c r="DM6" s="27">
        <f t="shared" si="10"/>
        <v>20.9</v>
      </c>
      <c r="DN6" s="27">
        <f t="shared" si="10"/>
        <v>24.8</v>
      </c>
      <c r="DO6" s="27">
        <f t="shared" si="10"/>
        <v>28.12</v>
      </c>
      <c r="DP6" s="27">
        <f t="shared" si="10"/>
        <v>28.79</v>
      </c>
      <c r="DQ6" s="27">
        <f t="shared" si="10"/>
        <v>30.5</v>
      </c>
      <c r="DR6" s="27">
        <f t="shared" si="10"/>
        <v>30.49</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7">
        <f t="shared" si="11"/>
        <v>0.05</v>
      </c>
      <c r="ED6" s="23" t="str">
        <f>IF(ED7="","",IF(ED7="-","【-】","【"&amp;SUBSTITUTE(TEXT(ED7,"#,##0.00"),"-","△")&amp;"】"))</f>
        <v>【0.03】</v>
      </c>
      <c r="EE6" s="23">
        <f t="shared" ref="EE6:EN6" si="12">IF(EE7="",NA(),EE7)</f>
        <v>0</v>
      </c>
      <c r="EF6" s="23">
        <f t="shared" si="12"/>
        <v>0</v>
      </c>
      <c r="EG6" s="27">
        <f t="shared" si="12"/>
        <v>0.02</v>
      </c>
      <c r="EH6" s="27">
        <f t="shared" si="12"/>
        <v>0.02</v>
      </c>
      <c r="EI6" s="27">
        <f t="shared" si="12"/>
        <v>0.1</v>
      </c>
      <c r="EJ6" s="27">
        <f t="shared" si="12"/>
        <v>0.02</v>
      </c>
      <c r="EK6" s="27">
        <f t="shared" si="12"/>
        <v>0.01</v>
      </c>
      <c r="EL6" s="27">
        <f t="shared" si="12"/>
        <v>0.01</v>
      </c>
      <c r="EM6" s="27">
        <f t="shared" si="12"/>
        <v>0.02</v>
      </c>
      <c r="EN6" s="27">
        <f t="shared" si="12"/>
        <v>0.02</v>
      </c>
      <c r="EO6" s="23" t="str">
        <f>IF(EO7="","",IF(EO7="-","【-】","【"&amp;SUBSTITUTE(TEXT(EO7,"#,##0.00"),"-","△")&amp;"】"))</f>
        <v>【0.02】</v>
      </c>
    </row>
    <row r="7" spans="1:148" s="13" customFormat="1" x14ac:dyDescent="0.2">
      <c r="A7" s="14"/>
      <c r="B7" s="20">
        <v>2024</v>
      </c>
      <c r="C7" s="20">
        <v>122360</v>
      </c>
      <c r="D7" s="20">
        <v>46</v>
      </c>
      <c r="E7" s="20">
        <v>17</v>
      </c>
      <c r="F7" s="20">
        <v>5</v>
      </c>
      <c r="G7" s="20">
        <v>0</v>
      </c>
      <c r="H7" s="20" t="s">
        <v>95</v>
      </c>
      <c r="I7" s="20" t="s">
        <v>96</v>
      </c>
      <c r="J7" s="20" t="s">
        <v>97</v>
      </c>
      <c r="K7" s="20" t="s">
        <v>98</v>
      </c>
      <c r="L7" s="20" t="s">
        <v>99</v>
      </c>
      <c r="M7" s="20" t="s">
        <v>100</v>
      </c>
      <c r="N7" s="24" t="s">
        <v>101</v>
      </c>
      <c r="O7" s="24">
        <v>82.96</v>
      </c>
      <c r="P7" s="24">
        <v>4.0599999999999996</v>
      </c>
      <c r="Q7" s="24">
        <v>100</v>
      </c>
      <c r="R7" s="24">
        <v>3850</v>
      </c>
      <c r="S7" s="24">
        <v>69575</v>
      </c>
      <c r="T7" s="24">
        <v>262.35000000000002</v>
      </c>
      <c r="U7" s="24">
        <v>265.2</v>
      </c>
      <c r="V7" s="24">
        <v>2807</v>
      </c>
      <c r="W7" s="24">
        <v>2.58</v>
      </c>
      <c r="X7" s="24">
        <v>1087.98</v>
      </c>
      <c r="Y7" s="24">
        <v>113.49</v>
      </c>
      <c r="Z7" s="24">
        <v>112.04</v>
      </c>
      <c r="AA7" s="24">
        <v>120.56</v>
      </c>
      <c r="AB7" s="24">
        <v>122.5</v>
      </c>
      <c r="AC7" s="24">
        <v>117.82</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27.48</v>
      </c>
      <c r="AV7" s="24">
        <v>31.68</v>
      </c>
      <c r="AW7" s="24">
        <v>37.42</v>
      </c>
      <c r="AX7" s="24">
        <v>43.19</v>
      </c>
      <c r="AY7" s="24">
        <v>80.069999999999993</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45.57</v>
      </c>
      <c r="BR7" s="24">
        <v>51.28</v>
      </c>
      <c r="BS7" s="24">
        <v>48.62</v>
      </c>
      <c r="BT7" s="24">
        <v>49.5</v>
      </c>
      <c r="BU7" s="24">
        <v>44.67</v>
      </c>
      <c r="BV7" s="24">
        <v>68.11</v>
      </c>
      <c r="BW7" s="24">
        <v>67.23</v>
      </c>
      <c r="BX7" s="24">
        <v>61.82</v>
      </c>
      <c r="BY7" s="24">
        <v>61.15</v>
      </c>
      <c r="BZ7" s="24">
        <v>58.41</v>
      </c>
      <c r="CA7" s="24">
        <v>54.51</v>
      </c>
      <c r="CB7" s="24">
        <v>253.72</v>
      </c>
      <c r="CC7" s="24">
        <v>227.07</v>
      </c>
      <c r="CD7" s="24">
        <v>251.66</v>
      </c>
      <c r="CE7" s="24">
        <v>244.03</v>
      </c>
      <c r="CF7" s="24">
        <v>271.37</v>
      </c>
      <c r="CG7" s="24">
        <v>222.41</v>
      </c>
      <c r="CH7" s="24">
        <v>228.21</v>
      </c>
      <c r="CI7" s="24">
        <v>246.9</v>
      </c>
      <c r="CJ7" s="24">
        <v>250.43</v>
      </c>
      <c r="CK7" s="24">
        <v>267.33999999999997</v>
      </c>
      <c r="CL7" s="24">
        <v>286.33</v>
      </c>
      <c r="CM7" s="24">
        <v>60.53</v>
      </c>
      <c r="CN7" s="24">
        <v>61.11</v>
      </c>
      <c r="CO7" s="24">
        <v>58.11</v>
      </c>
      <c r="CP7" s="24">
        <v>58.85</v>
      </c>
      <c r="CQ7" s="24">
        <v>53.58</v>
      </c>
      <c r="CR7" s="24">
        <v>55.26</v>
      </c>
      <c r="CS7" s="24">
        <v>54.54</v>
      </c>
      <c r="CT7" s="24">
        <v>52.9</v>
      </c>
      <c r="CU7" s="24">
        <v>52.63</v>
      </c>
      <c r="CV7" s="24">
        <v>52.34</v>
      </c>
      <c r="CW7" s="24">
        <v>49.92</v>
      </c>
      <c r="CX7" s="24">
        <v>86.57</v>
      </c>
      <c r="CY7" s="24">
        <v>86.81</v>
      </c>
      <c r="CZ7" s="24">
        <v>87.19</v>
      </c>
      <c r="DA7" s="24">
        <v>87.08</v>
      </c>
      <c r="DB7" s="24">
        <v>87.25</v>
      </c>
      <c r="DC7" s="24">
        <v>90.52</v>
      </c>
      <c r="DD7" s="24">
        <v>90.3</v>
      </c>
      <c r="DE7" s="24">
        <v>90.3</v>
      </c>
      <c r="DF7" s="24">
        <v>90.32</v>
      </c>
      <c r="DG7" s="24">
        <v>90.05</v>
      </c>
      <c r="DH7" s="24">
        <v>87.8</v>
      </c>
      <c r="DI7" s="24">
        <v>5.58</v>
      </c>
      <c r="DJ7" s="24">
        <v>11.12</v>
      </c>
      <c r="DK7" s="24">
        <v>14.95</v>
      </c>
      <c r="DL7" s="24">
        <v>18.18</v>
      </c>
      <c r="DM7" s="24">
        <v>20.9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0.02</v>
      </c>
      <c r="EH7" s="24">
        <v>0.02</v>
      </c>
      <c r="EI7" s="24">
        <v>0.1</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2025-12-23T06:18:45Z</dcterms:created>
  <dcterms:modified xsi:type="dcterms:W3CDTF">2026-03-05T03:51:33Z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2026-02-17T01:05:41Z</vt:filetime>
  </property>
</Properties>
</file>