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7\07_経営比較分析表\02 公営企業に係る経営比較分析表（令和６年度決算）の分析・公表について\05 最終データ\172 下水道（特公）済\"/>
    </mc:Choice>
  </mc:AlternateContent>
  <xr:revisionPtr revIDLastSave="0" documentId="13_ncr:1_{16B9FCE4-308D-4D0A-AB8B-CCC65F7D7AEF}" xr6:coauthVersionLast="47" xr6:coauthVersionMax="47" xr10:uidLastSave="{00000000-0000-0000-0000-000000000000}"/>
  <workbookProtection workbookAlgorithmName="SHA-512" workbookHashValue="FrOjyEXi9mI8/I4gfbnKJEUMbD2bGwRS+OX9ni0QqB8jgGzto8HWLtnHMJjW1veEBoOHwbSpk3kWeVgOSpTT5Q==" workbookSaltValue="QO8SfC0dIv3+HngrPCl4AA==" workbookSpinCount="100000" lockStructure="1"/>
  <bookViews>
    <workbookView xWindow="-108" yWindow="-108" windowWidth="23256" windowHeight="1245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J85" i="4"/>
  <c r="I85" i="4"/>
  <c r="G85" i="4"/>
  <c r="F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<sst xmlns="http://schemas.openxmlformats.org/spreadsheetml/2006/main" count="236" uniqueCount="114">
  <si>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</si>
  <si>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</si>
  <si>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</si>
  <si>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</si>
  <si>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</si>
  <si>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</si>
  <si>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</si>
  <si>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</si>
  <si>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</si>
  <si>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</si>
  <si>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</si>
  <si>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</si>
  <si>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</si>
  <si>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</si>
  <si>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</si>
  <si>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</si>
  <si>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</si>
  <si>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</si>
  <si>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</si>
  <si>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</si>
  <si>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</si>
  <si>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</si>
  <si>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</si>
  <si>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</si>
  <si>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</si>
  <si>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</si>
  <si>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</si>
  <si>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</si>
  <si>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</si>
  <si>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</si>
  <si>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</si>
  <si>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</si>
  <si>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</si>
  <si>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</si>
  <si>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</si>
  <si>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</si>
  <si>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</si>
  <si>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</si>
  <si>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</si>
  <si>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</si>
  <si>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</si>
  <si>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</si>
  <si>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</si>
  <si>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</si>
  <si>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</si>
  <si>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</si>
  <si>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</si>
  <si>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</si>
  <si>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</si>
  <si>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</si>
  <si>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</si>
  <si>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</si>
  <si>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</si>
  <si>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</si>
  <si>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</si>
  <si>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</si>
  <si>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</si>
  <si>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</si>
  <si>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</si>
  <si>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</si>
  <si>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</si>
  <si>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</si>
  <si>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</si>
  <si>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</si>
  <si>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</si>
  <si>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</si>
  <si>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</si>
  <si>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</si>
  <si>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</si>
  <si>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</si>
  <si>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</si>
  <si>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</si>
  <si>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</si>
  <si>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</si>
  <si>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</si>
  <si>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</si>
  <si>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</si>
  <si>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</si>
  <si>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</si>
  <si>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</si>
  <si>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</si>
  <si>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</si>
  <si>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</si>
  <si>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</si>
  <si>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</si>
  <si>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</si>
  <si>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</si>
  <si>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</si>
  <si>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</si>
  <si>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</si>
  <si>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</si>
  <si>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</si>
  <si>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</si>
  <si>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</si>
  <si>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</si>
  <si>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</si>
  <si>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市原市</t>
  </si>
  <si>
    <t>法適用</t>
  </si>
  <si>
    <t>下水道事業</t>
  </si>
  <si>
    <t>特定公共下水道</t>
  </si>
  <si>
    <t>-</t>
  </si>
  <si>
    <t>非設置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</si>
  <si>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</si>
  <si>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</si>
  <si>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</si>
  <si>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</si>
  <si>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</si>
  <si>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</si>
  <si>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</si>
  <si>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</si>
  <si>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</si>
  <si>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市原市の下水道事業は、下水道使用料の減少が続いているほか、維持管理費の増加や管路・施設の老朽化に伴う更新費用の増加等に直面しており、この傾向は今後も続くものと想定されることから、経営環境は一層厳しくなるものと見込まれる。
　「市原市下水道事業経営戦略」に基づき、投資額の平準化、維持管理費の縮減、下水道使用料の適正化等、経営基盤の強化に向けた取組を進めていく。</t>
    <phoneticPr fontId="4"/>
  </si>
  <si>
    <t>　本市は建設後50年を経過していない資産が大半であるものの、徐々に老朽化が進んでいる。一方で、法定耐用年数を経過した管渠総延長が0kmの類似団体が多いため、本市の管渠老朽化率は平均値を上回っている。
　このため、今後もストックマネジメント計画を活用し、対応を図っていく。</t>
    <phoneticPr fontId="4"/>
  </si>
  <si>
    <t>　本市下水道事業は令和元年度に地方公営企業法を適用し、公営企業会計に移行した。
　なお、本市特定公共下水道事業については、終末処理場を公共下水道と併用していることから、一部の数値について按分計算により積算している。
①②⑤⑥について
　汚水処理原価は、按分計算の結果となるが、年間有収水量が類似団体に比べ少なく、平均値より高い数値となっている。
　しかし、経常収支比率、経費回収率は良好な数値となっており、累積欠損も生じていない。
③④について
　平成27年度で地方債償還が完了しており、流動比率及び企業債残高対事業規模比率は0％となっている。
⑦について
　施設利用率について、按分計算の結果となるが、晴天時平均処理水量が類似団体に比べ少なく、平均値より低い数値となっている。
⑧について
　水洗化率については、水洗便所設置済人口が一定数ある。一方で、水洗便所設置済人口が例年0人となっている類似団体が多いため、平均値が低くなっており、本市の水洗化率は平均値を大幅に上回ってい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</si>
</sst>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9-42CB-94A7-988C99DFF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0.17</c:v>
                </c:pt>
                <c:pt idx="1">
                  <c:v>0.34</c:v>
                </c:pt>
                <c:pt idx="2" formatCode="#,##0.00;&quot;△&quot;#,##0.00">
                  <c:v>0</c:v>
                </c:pt>
                <c:pt idx="3">
                  <c:v>0.1</c:v>
                </c:pt>
                <c:pt idx="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9-42CB-94A7-988C99DFF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6.77</c:v>
                </c:pt>
                <c:pt idx="1">
                  <c:v>6.57</c:v>
                </c:pt>
                <c:pt idx="2">
                  <c:v>5.61</c:v>
                </c:pt>
                <c:pt idx="3">
                  <c:v>4.87</c:v>
                </c:pt>
                <c:pt idx="4">
                  <c:v>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C-4579-8E9A-CC6A698EC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12.46</c:v>
                </c:pt>
                <c:pt idx="1">
                  <c:v>12.6</c:v>
                </c:pt>
                <c:pt idx="2">
                  <c:v>12.7</c:v>
                </c:pt>
                <c:pt idx="3">
                  <c:v>68.709999999999994</c:v>
                </c:pt>
                <c:pt idx="4">
                  <c:v>77.75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C-4579-8E9A-CC6A698EC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43.75</c:v>
                </c:pt>
                <c:pt idx="1">
                  <c:v>43.75</c:v>
                </c:pt>
                <c:pt idx="2">
                  <c:v>40.98</c:v>
                </c:pt>
                <c:pt idx="3">
                  <c:v>38.18</c:v>
                </c:pt>
                <c:pt idx="4">
                  <c:v>38.6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C8-4459-BDCD-B105999ED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0.52</c:v>
                </c:pt>
                <c:pt idx="1">
                  <c:v>0.66</c:v>
                </c:pt>
                <c:pt idx="2">
                  <c:v>0.62</c:v>
                </c:pt>
                <c:pt idx="3">
                  <c:v>0.61</c:v>
                </c:pt>
                <c:pt idx="4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8-4459-BDCD-B105999ED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100.47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D-496B-A31F-6C6186E8B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103.11</c:v>
                </c:pt>
                <c:pt idx="1">
                  <c:v>103.62</c:v>
                </c:pt>
                <c:pt idx="2">
                  <c:v>100.53</c:v>
                </c:pt>
                <c:pt idx="3">
                  <c:v>104.18</c:v>
                </c:pt>
                <c:pt idx="4">
                  <c:v>98.27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D-496B-A31F-6C6186E8B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13</c:v>
                </c:pt>
                <c:pt idx="1">
                  <c:v>18.87</c:v>
                </c:pt>
                <c:pt idx="2">
                  <c:v>24.63</c:v>
                </c:pt>
                <c:pt idx="3">
                  <c:v>29.79</c:v>
                </c:pt>
                <c:pt idx="4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FE-42B0-B701-59913FA72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47.04</c:v>
                </c:pt>
                <c:pt idx="1">
                  <c:v>48.77</c:v>
                </c:pt>
                <c:pt idx="2">
                  <c:v>50.14</c:v>
                </c:pt>
                <c:pt idx="3">
                  <c:v>60.67</c:v>
                </c:pt>
                <c:pt idx="4">
                  <c:v>47.41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E-42B0-B701-59913FA72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7.79</c:v>
                </c:pt>
                <c:pt idx="2">
                  <c:v>15.26</c:v>
                </c:pt>
                <c:pt idx="3">
                  <c:v>18.68</c:v>
                </c:pt>
                <c:pt idx="4">
                  <c:v>33.07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79-4DB3-81D6-7E5EEE8E0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4.4400000000000004</c:v>
                </c:pt>
                <c:pt idx="1">
                  <c:v>5.51</c:v>
                </c:pt>
                <c:pt idx="2">
                  <c:v>6.05</c:v>
                </c:pt>
                <c:pt idx="3">
                  <c:v>6.11</c:v>
                </c:pt>
                <c:pt idx="4">
                  <c:v>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9-4DB3-81D6-7E5EEE8E0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0D-4557-B949-D04E9C5C5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270.95</c:v>
                </c:pt>
                <c:pt idx="1">
                  <c:v>260.23</c:v>
                </c:pt>
                <c:pt idx="2">
                  <c:v>269.08</c:v>
                </c:pt>
                <c:pt idx="3">
                  <c:v>259.61</c:v>
                </c:pt>
                <c:pt idx="4">
                  <c:v>268.52999999999997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D-4557-B949-D04E9C5C5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9-4DE9-A016-02F4546C6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333.87</c:v>
                </c:pt>
                <c:pt idx="1">
                  <c:v>274.66000000000003</c:v>
                </c:pt>
                <c:pt idx="2">
                  <c:v>294.39999999999998</c:v>
                </c:pt>
                <c:pt idx="3">
                  <c:v>250.69</c:v>
                </c:pt>
                <c:pt idx="4">
                  <c:v>243.87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9-4DE9-A016-02F4546C6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6-43E6-8715-B4773D0E6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185.86</c:v>
                </c:pt>
                <c:pt idx="1">
                  <c:v>184.67</c:v>
                </c:pt>
                <c:pt idx="2">
                  <c:v>222.51</c:v>
                </c:pt>
                <c:pt idx="3">
                  <c:v>281.22000000000003</c:v>
                </c:pt>
                <c:pt idx="4">
                  <c:v>364.11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6-43E6-8715-B4773D0E6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100.97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9-4E20-8C6A-211082DE9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92.2</c:v>
                </c:pt>
                <c:pt idx="1">
                  <c:v>91.68</c:v>
                </c:pt>
                <c:pt idx="2">
                  <c:v>88.54</c:v>
                </c:pt>
                <c:pt idx="3">
                  <c:v>92.76</c:v>
                </c:pt>
                <c:pt idx="4">
                  <c:v>85.36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9-4E20-8C6A-211082DE9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167.5</c:v>
                </c:pt>
                <c:pt idx="1">
                  <c:v>178.11</c:v>
                </c:pt>
                <c:pt idx="2">
                  <c:v>217.63</c:v>
                </c:pt>
                <c:pt idx="3">
                  <c:v>262.58</c:v>
                </c:pt>
                <c:pt idx="4">
                  <c:v>244.34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4-4B0F-8BE3-BAD2669E3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75.41</c:v>
                </c:pt>
                <c:pt idx="1">
                  <c:v>75.709999999999994</c:v>
                </c:pt>
                <c:pt idx="2">
                  <c:v>78.31</c:v>
                </c:pt>
                <c:pt idx="3">
                  <c:v>38.409999999999997</c:v>
                </c:pt>
                <c:pt idx="4">
                  <c:v>43.11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4-4B0F-8BE3-BAD2669E3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千葉県　市原市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特定公共下水道</v>
      </c>
      <c r="Q8" s="39"/>
      <c r="R8" s="39"/>
      <c r="S8" s="39"/>
      <c r="T8" s="39"/>
      <c r="U8" s="39"/>
      <c r="V8" s="39"/>
      <c r="W8" s="39" t="str">
        <f>データ!L6</f>
        <v>-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266861</v>
      </c>
      <c r="AM8" s="41"/>
      <c r="AN8" s="41"/>
      <c r="AO8" s="41"/>
      <c r="AP8" s="41"/>
      <c r="AQ8" s="41"/>
      <c r="AR8" s="41"/>
      <c r="AS8" s="41"/>
      <c r="AT8" s="34">
        <f>データ!T6</f>
        <v>368.16</v>
      </c>
      <c r="AU8" s="34"/>
      <c r="AV8" s="34"/>
      <c r="AW8" s="34"/>
      <c r="AX8" s="34"/>
      <c r="AY8" s="34"/>
      <c r="AZ8" s="34"/>
      <c r="BA8" s="34"/>
      <c r="BB8" s="34">
        <f>データ!U6</f>
        <v>724.85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100</v>
      </c>
      <c r="J10" s="34"/>
      <c r="K10" s="34"/>
      <c r="L10" s="34"/>
      <c r="M10" s="34"/>
      <c r="N10" s="34"/>
      <c r="O10" s="34"/>
      <c r="P10" s="34">
        <f>データ!P6</f>
        <v>0.02</v>
      </c>
      <c r="Q10" s="34"/>
      <c r="R10" s="34"/>
      <c r="S10" s="34"/>
      <c r="T10" s="34"/>
      <c r="U10" s="34"/>
      <c r="V10" s="34"/>
      <c r="W10" s="34">
        <f>データ!Q6</f>
        <v>86.81</v>
      </c>
      <c r="X10" s="34"/>
      <c r="Y10" s="34"/>
      <c r="Z10" s="34"/>
      <c r="AA10" s="34"/>
      <c r="AB10" s="34"/>
      <c r="AC10" s="34"/>
      <c r="AD10" s="41">
        <f>データ!R6</f>
        <v>2140</v>
      </c>
      <c r="AE10" s="41"/>
      <c r="AF10" s="41"/>
      <c r="AG10" s="41"/>
      <c r="AH10" s="41"/>
      <c r="AI10" s="41"/>
      <c r="AJ10" s="41"/>
      <c r="AK10" s="2"/>
      <c r="AL10" s="41">
        <f>データ!V6</f>
        <v>57</v>
      </c>
      <c r="AM10" s="41"/>
      <c r="AN10" s="41"/>
      <c r="AO10" s="41"/>
      <c r="AP10" s="41"/>
      <c r="AQ10" s="41"/>
      <c r="AR10" s="41"/>
      <c r="AS10" s="41"/>
      <c r="AT10" s="34">
        <f>データ!W6</f>
        <v>1.21</v>
      </c>
      <c r="AU10" s="34"/>
      <c r="AV10" s="34"/>
      <c r="AW10" s="34"/>
      <c r="AX10" s="34"/>
      <c r="AY10" s="34"/>
      <c r="AZ10" s="34"/>
      <c r="BA10" s="34"/>
      <c r="BB10" s="34">
        <f>データ!X6</f>
        <v>47.11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113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0" t="s">
        <v>112</v>
      </c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0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0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0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0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0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0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0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0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0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0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0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0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2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0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2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0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3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5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0" t="s">
        <v>111</v>
      </c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2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0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2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0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2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0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2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0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2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0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2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0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2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0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2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0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2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0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2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0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2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0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2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0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2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0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2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0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2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0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2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3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5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/>
      </c>
      <c r="F85" s="12" t="str">
        <f>データ!AT6</f>
        <v/>
      </c>
      <c r="G85" s="12" t="str">
        <f>データ!BE6</f>
        <v/>
      </c>
      <c r="H85" s="12" t="str">
        <f>データ!BP6</f>
        <v/>
      </c>
      <c r="I85" s="12" t="str">
        <f>データ!CA6</f>
        <v/>
      </c>
      <c r="J85" s="12" t="str">
        <f>データ!CL6</f>
        <v/>
      </c>
      <c r="K85" s="12" t="str">
        <f>データ!CW6</f>
        <v/>
      </c>
      <c r="L85" s="12" t="str">
        <f>データ!DH6</f>
        <v/>
      </c>
      <c r="M85" s="12" t="str">
        <f>データ!DS6</f>
        <v/>
      </c>
      <c r="N85" s="12" t="str">
        <f>データ!ED6</f>
        <v/>
      </c>
      <c r="O85" s="12" t="str">
        <f>データ!EO6</f>
        <v/>
      </c>
    </row>
  </sheetData>
  <sheetProtection algorithmName="SHA-512" hashValue="Uy4YUjU2DYVGetG6H0YBJtoPqT9r9bHIxU2QdtI+9XyIbR9wBGWcgnsC7uFT1NxYWUHEF5q9SS5WjOQ5LDyL6g==" saltValue="d7DeaOrsZiKpuii4wpvo0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122190</v>
      </c>
      <c r="D6" s="19">
        <f t="shared" si="3"/>
        <v>46</v>
      </c>
      <c r="E6" s="19">
        <f t="shared" si="3"/>
        <v>17</v>
      </c>
      <c r="F6" s="19">
        <f t="shared" si="3"/>
        <v>2</v>
      </c>
      <c r="G6" s="19">
        <f t="shared" si="3"/>
        <v>0</v>
      </c>
      <c r="H6" s="19" t="str">
        <f t="shared" si="3"/>
        <v>千葉県　市原市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特定公共下水道</v>
      </c>
      <c r="L6" s="19" t="str">
        <f t="shared" si="3"/>
        <v>-</v>
      </c>
      <c r="M6" s="19" t="str">
        <f t="shared" si="3"/>
        <v>非設置</v>
      </c>
      <c r="N6" s="20" t="str">
        <f t="shared" si="3"/>
        <v>-</v>
      </c>
      <c r="O6" s="20">
        <f t="shared" si="3"/>
        <v>100</v>
      </c>
      <c r="P6" s="20">
        <f t="shared" si="3"/>
        <v>0.02</v>
      </c>
      <c r="Q6" s="20">
        <f t="shared" si="3"/>
        <v>86.81</v>
      </c>
      <c r="R6" s="20">
        <f t="shared" si="3"/>
        <v>2140</v>
      </c>
      <c r="S6" s="20">
        <f t="shared" si="3"/>
        <v>266861</v>
      </c>
      <c r="T6" s="20">
        <f t="shared" si="3"/>
        <v>368.16</v>
      </c>
      <c r="U6" s="20">
        <f t="shared" si="3"/>
        <v>724.85</v>
      </c>
      <c r="V6" s="20">
        <f t="shared" si="3"/>
        <v>57</v>
      </c>
      <c r="W6" s="20">
        <f t="shared" si="3"/>
        <v>1.21</v>
      </c>
      <c r="X6" s="20">
        <f t="shared" si="3"/>
        <v>47.11</v>
      </c>
      <c r="Y6" s="21">
        <f>IF(Y7="",NA(),Y7)</f>
        <v>100</v>
      </c>
      <c r="Z6" s="21">
        <f t="shared" ref="Z6:AH6" si="4">IF(Z7="",NA(),Z7)</f>
        <v>100</v>
      </c>
      <c r="AA6" s="21">
        <f t="shared" si="4"/>
        <v>100</v>
      </c>
      <c r="AB6" s="21">
        <f t="shared" si="4"/>
        <v>100.47</v>
      </c>
      <c r="AC6" s="21">
        <f t="shared" si="4"/>
        <v>100</v>
      </c>
      <c r="AD6" s="21">
        <f t="shared" si="4"/>
        <v>103.11</v>
      </c>
      <c r="AE6" s="21">
        <f t="shared" si="4"/>
        <v>103.62</v>
      </c>
      <c r="AF6" s="21">
        <f t="shared" si="4"/>
        <v>100.53</v>
      </c>
      <c r="AG6" s="21">
        <f t="shared" si="4"/>
        <v>104.18</v>
      </c>
      <c r="AH6" s="21">
        <f t="shared" si="4"/>
        <v>98.27</v>
      </c>
      <c r="AI6" s="20" t="str">
        <f>IF(AI7="","",IF(AI7="-","【-】","【"&amp;SUBSTITUTE(TEXT(AI7,"#,##0.00"),"-","△")&amp;"】"))</f>
        <v/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270.95</v>
      </c>
      <c r="AP6" s="21">
        <f t="shared" si="5"/>
        <v>260.23</v>
      </c>
      <c r="AQ6" s="21">
        <f t="shared" si="5"/>
        <v>269.08</v>
      </c>
      <c r="AR6" s="21">
        <f t="shared" si="5"/>
        <v>259.61</v>
      </c>
      <c r="AS6" s="21">
        <f t="shared" si="5"/>
        <v>268.52999999999997</v>
      </c>
      <c r="AT6" s="20" t="str">
        <f>IF(AT7="","",IF(AT7="-","【-】","【"&amp;SUBSTITUTE(TEXT(AT7,"#,##0.00"),"-","△")&amp;"】"))</f>
        <v/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 t="str">
        <f t="shared" si="6"/>
        <v>-</v>
      </c>
      <c r="AZ6" s="21">
        <f t="shared" si="6"/>
        <v>333.87</v>
      </c>
      <c r="BA6" s="21">
        <f t="shared" si="6"/>
        <v>274.66000000000003</v>
      </c>
      <c r="BB6" s="21">
        <f t="shared" si="6"/>
        <v>294.39999999999998</v>
      </c>
      <c r="BC6" s="21">
        <f t="shared" si="6"/>
        <v>250.69</v>
      </c>
      <c r="BD6" s="21">
        <f t="shared" si="6"/>
        <v>243.87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185.86</v>
      </c>
      <c r="BL6" s="21">
        <f t="shared" si="7"/>
        <v>184.67</v>
      </c>
      <c r="BM6" s="21">
        <f t="shared" si="7"/>
        <v>222.51</v>
      </c>
      <c r="BN6" s="21">
        <f t="shared" si="7"/>
        <v>281.22000000000003</v>
      </c>
      <c r="BO6" s="21">
        <f t="shared" si="7"/>
        <v>364.11</v>
      </c>
      <c r="BP6" s="20" t="str">
        <f>IF(BP7="","",IF(BP7="-","【-】","【"&amp;SUBSTITUTE(TEXT(BP7,"#,##0.00"),"-","△")&amp;"】"))</f>
        <v/>
      </c>
      <c r="BQ6" s="21">
        <f>IF(BQ7="",NA(),BQ7)</f>
        <v>100</v>
      </c>
      <c r="BR6" s="21">
        <f t="shared" ref="BR6:BZ6" si="8">IF(BR7="",NA(),BR7)</f>
        <v>100</v>
      </c>
      <c r="BS6" s="21">
        <f t="shared" si="8"/>
        <v>100</v>
      </c>
      <c r="BT6" s="21">
        <f t="shared" si="8"/>
        <v>100.97</v>
      </c>
      <c r="BU6" s="21">
        <f t="shared" si="8"/>
        <v>100</v>
      </c>
      <c r="BV6" s="21">
        <f t="shared" si="8"/>
        <v>92.2</v>
      </c>
      <c r="BW6" s="21">
        <f t="shared" si="8"/>
        <v>91.68</v>
      </c>
      <c r="BX6" s="21">
        <f t="shared" si="8"/>
        <v>88.54</v>
      </c>
      <c r="BY6" s="21">
        <f t="shared" si="8"/>
        <v>92.76</v>
      </c>
      <c r="BZ6" s="21">
        <f t="shared" si="8"/>
        <v>85.36</v>
      </c>
      <c r="CA6" s="20" t="str">
        <f>IF(CA7="","",IF(CA7="-","【-】","【"&amp;SUBSTITUTE(TEXT(CA7,"#,##0.00"),"-","△")&amp;"】"))</f>
        <v/>
      </c>
      <c r="CB6" s="21">
        <f>IF(CB7="",NA(),CB7)</f>
        <v>167.5</v>
      </c>
      <c r="CC6" s="21">
        <f t="shared" ref="CC6:CK6" si="9">IF(CC7="",NA(),CC7)</f>
        <v>178.11</v>
      </c>
      <c r="CD6" s="21">
        <f t="shared" si="9"/>
        <v>217.63</v>
      </c>
      <c r="CE6" s="21">
        <f t="shared" si="9"/>
        <v>262.58</v>
      </c>
      <c r="CF6" s="21">
        <f t="shared" si="9"/>
        <v>244.34</v>
      </c>
      <c r="CG6" s="21">
        <f t="shared" si="9"/>
        <v>75.41</v>
      </c>
      <c r="CH6" s="21">
        <f t="shared" si="9"/>
        <v>75.709999999999994</v>
      </c>
      <c r="CI6" s="21">
        <f t="shared" si="9"/>
        <v>78.31</v>
      </c>
      <c r="CJ6" s="21">
        <f t="shared" si="9"/>
        <v>38.409999999999997</v>
      </c>
      <c r="CK6" s="21">
        <f t="shared" si="9"/>
        <v>43.11</v>
      </c>
      <c r="CL6" s="20" t="str">
        <f>IF(CL7="","",IF(CL7="-","【-】","【"&amp;SUBSTITUTE(TEXT(CL7,"#,##0.00"),"-","△")&amp;"】"))</f>
        <v/>
      </c>
      <c r="CM6" s="21">
        <f>IF(CM7="",NA(),CM7)</f>
        <v>6.77</v>
      </c>
      <c r="CN6" s="21">
        <f t="shared" ref="CN6:CV6" si="10">IF(CN7="",NA(),CN7)</f>
        <v>6.57</v>
      </c>
      <c r="CO6" s="21">
        <f t="shared" si="10"/>
        <v>5.61</v>
      </c>
      <c r="CP6" s="21">
        <f t="shared" si="10"/>
        <v>4.87</v>
      </c>
      <c r="CQ6" s="21">
        <f t="shared" si="10"/>
        <v>5.14</v>
      </c>
      <c r="CR6" s="21">
        <f t="shared" si="10"/>
        <v>12.46</v>
      </c>
      <c r="CS6" s="21">
        <f t="shared" si="10"/>
        <v>12.6</v>
      </c>
      <c r="CT6" s="21">
        <f t="shared" si="10"/>
        <v>12.7</v>
      </c>
      <c r="CU6" s="21">
        <f t="shared" si="10"/>
        <v>68.709999999999994</v>
      </c>
      <c r="CV6" s="21">
        <f t="shared" si="10"/>
        <v>77.75</v>
      </c>
      <c r="CW6" s="20" t="str">
        <f>IF(CW7="","",IF(CW7="-","【-】","【"&amp;SUBSTITUTE(TEXT(CW7,"#,##0.00"),"-","△")&amp;"】"))</f>
        <v/>
      </c>
      <c r="CX6" s="21">
        <f>IF(CX7="",NA(),CX7)</f>
        <v>43.75</v>
      </c>
      <c r="CY6" s="21">
        <f t="shared" ref="CY6:DG6" si="11">IF(CY7="",NA(),CY7)</f>
        <v>43.75</v>
      </c>
      <c r="CZ6" s="21">
        <f t="shared" si="11"/>
        <v>40.98</v>
      </c>
      <c r="DA6" s="21">
        <f t="shared" si="11"/>
        <v>38.18</v>
      </c>
      <c r="DB6" s="21">
        <f t="shared" si="11"/>
        <v>38.6</v>
      </c>
      <c r="DC6" s="21">
        <f t="shared" si="11"/>
        <v>0.52</v>
      </c>
      <c r="DD6" s="21">
        <f t="shared" si="11"/>
        <v>0.66</v>
      </c>
      <c r="DE6" s="21">
        <f t="shared" si="11"/>
        <v>0.62</v>
      </c>
      <c r="DF6" s="21">
        <f t="shared" si="11"/>
        <v>0.61</v>
      </c>
      <c r="DG6" s="21">
        <f t="shared" si="11"/>
        <v>0.61</v>
      </c>
      <c r="DH6" s="20" t="str">
        <f>IF(DH7="","",IF(DH7="-","【-】","【"&amp;SUBSTITUTE(TEXT(DH7,"#,##0.00"),"-","△")&amp;"】"))</f>
        <v/>
      </c>
      <c r="DI6" s="21">
        <f>IF(DI7="",NA(),DI7)</f>
        <v>13</v>
      </c>
      <c r="DJ6" s="21">
        <f t="shared" ref="DJ6:DR6" si="12">IF(DJ7="",NA(),DJ7)</f>
        <v>18.87</v>
      </c>
      <c r="DK6" s="21">
        <f t="shared" si="12"/>
        <v>24.63</v>
      </c>
      <c r="DL6" s="21">
        <f t="shared" si="12"/>
        <v>29.79</v>
      </c>
      <c r="DM6" s="21">
        <f t="shared" si="12"/>
        <v>32.700000000000003</v>
      </c>
      <c r="DN6" s="21">
        <f t="shared" si="12"/>
        <v>47.04</v>
      </c>
      <c r="DO6" s="21">
        <f t="shared" si="12"/>
        <v>48.77</v>
      </c>
      <c r="DP6" s="21">
        <f t="shared" si="12"/>
        <v>50.14</v>
      </c>
      <c r="DQ6" s="21">
        <f t="shared" si="12"/>
        <v>60.67</v>
      </c>
      <c r="DR6" s="21">
        <f t="shared" si="12"/>
        <v>47.41</v>
      </c>
      <c r="DS6" s="20" t="str">
        <f>IF(DS7="","",IF(DS7="-","【-】","【"&amp;SUBSTITUTE(TEXT(DS7,"#,##0.00"),"-","△")&amp;"】"))</f>
        <v/>
      </c>
      <c r="DT6" s="20">
        <f>IF(DT7="",NA(),DT7)</f>
        <v>0</v>
      </c>
      <c r="DU6" s="21">
        <f t="shared" ref="DU6:EC6" si="13">IF(DU7="",NA(),DU7)</f>
        <v>7.79</v>
      </c>
      <c r="DV6" s="21">
        <f t="shared" si="13"/>
        <v>15.26</v>
      </c>
      <c r="DW6" s="21">
        <f t="shared" si="13"/>
        <v>18.68</v>
      </c>
      <c r="DX6" s="21">
        <f t="shared" si="13"/>
        <v>33.07</v>
      </c>
      <c r="DY6" s="21">
        <f t="shared" si="13"/>
        <v>4.4400000000000004</v>
      </c>
      <c r="DZ6" s="21">
        <f t="shared" si="13"/>
        <v>5.51</v>
      </c>
      <c r="EA6" s="21">
        <f t="shared" si="13"/>
        <v>6.05</v>
      </c>
      <c r="EB6" s="21">
        <f t="shared" si="13"/>
        <v>6.11</v>
      </c>
      <c r="EC6" s="21">
        <f t="shared" si="13"/>
        <v>6.41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0.17</v>
      </c>
      <c r="EK6" s="21">
        <f t="shared" si="14"/>
        <v>0.34</v>
      </c>
      <c r="EL6" s="20">
        <f t="shared" si="14"/>
        <v>0</v>
      </c>
      <c r="EM6" s="21">
        <f t="shared" si="14"/>
        <v>0.1</v>
      </c>
      <c r="EN6" s="21">
        <f t="shared" si="14"/>
        <v>7.0000000000000007E-2</v>
      </c>
      <c r="EO6" s="20" t="str">
        <f>IF(EO7="","",IF(EO7="-","【-】","【"&amp;SUBSTITUTE(TEXT(EO7,"#,##0.00"),"-","△")&amp;"】"))</f>
        <v/>
      </c>
    </row>
    <row r="7" spans="1:148" s="22" customFormat="1" x14ac:dyDescent="0.2">
      <c r="A7" s="14"/>
      <c r="B7" s="23">
        <v>2024</v>
      </c>
      <c r="C7" s="23">
        <v>122190</v>
      </c>
      <c r="D7" s="23">
        <v>46</v>
      </c>
      <c r="E7" s="23">
        <v>17</v>
      </c>
      <c r="F7" s="23">
        <v>2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100</v>
      </c>
      <c r="O7" s="24">
        <v>100</v>
      </c>
      <c r="P7" s="24">
        <v>0.02</v>
      </c>
      <c r="Q7" s="24">
        <v>86.81</v>
      </c>
      <c r="R7" s="24">
        <v>2140</v>
      </c>
      <c r="S7" s="24">
        <v>266861</v>
      </c>
      <c r="T7" s="24">
        <v>368.16</v>
      </c>
      <c r="U7" s="24">
        <v>724.85</v>
      </c>
      <c r="V7" s="24">
        <v>57</v>
      </c>
      <c r="W7" s="24">
        <v>1.21</v>
      </c>
      <c r="X7" s="24">
        <v>47.11</v>
      </c>
      <c r="Y7" s="24">
        <v>100</v>
      </c>
      <c r="Z7" s="24">
        <v>100</v>
      </c>
      <c r="AA7" s="24">
        <v>100</v>
      </c>
      <c r="AB7" s="24">
        <v>100.47</v>
      </c>
      <c r="AC7" s="24">
        <v>100</v>
      </c>
      <c r="AD7" s="24">
        <v>103.11</v>
      </c>
      <c r="AE7" s="24">
        <v>103.62</v>
      </c>
      <c r="AF7" s="24">
        <v>100.53</v>
      </c>
      <c r="AG7" s="24">
        <v>104.18</v>
      </c>
      <c r="AH7" s="24">
        <v>98.27</v>
      </c>
      <c r="AI7" s="24"/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270.95</v>
      </c>
      <c r="AP7" s="24">
        <v>260.23</v>
      </c>
      <c r="AQ7" s="24">
        <v>269.08</v>
      </c>
      <c r="AR7" s="24">
        <v>259.61</v>
      </c>
      <c r="AS7" s="24">
        <v>268.52999999999997</v>
      </c>
      <c r="AT7" s="24"/>
      <c r="AU7" s="24" t="s">
        <v>100</v>
      </c>
      <c r="AV7" s="24" t="s">
        <v>100</v>
      </c>
      <c r="AW7" s="24" t="s">
        <v>100</v>
      </c>
      <c r="AX7" s="24" t="s">
        <v>100</v>
      </c>
      <c r="AY7" s="24" t="s">
        <v>100</v>
      </c>
      <c r="AZ7" s="24">
        <v>333.87</v>
      </c>
      <c r="BA7" s="24">
        <v>274.66000000000003</v>
      </c>
      <c r="BB7" s="24">
        <v>294.39999999999998</v>
      </c>
      <c r="BC7" s="24">
        <v>250.69</v>
      </c>
      <c r="BD7" s="24">
        <v>243.87</v>
      </c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185.86</v>
      </c>
      <c r="BL7" s="24">
        <v>184.67</v>
      </c>
      <c r="BM7" s="24">
        <v>222.51</v>
      </c>
      <c r="BN7" s="24">
        <v>281.22000000000003</v>
      </c>
      <c r="BO7" s="24">
        <v>364.11</v>
      </c>
      <c r="BP7" s="24"/>
      <c r="BQ7" s="24">
        <v>100</v>
      </c>
      <c r="BR7" s="24">
        <v>100</v>
      </c>
      <c r="BS7" s="24">
        <v>100</v>
      </c>
      <c r="BT7" s="24">
        <v>100.97</v>
      </c>
      <c r="BU7" s="24">
        <v>100</v>
      </c>
      <c r="BV7" s="24">
        <v>92.2</v>
      </c>
      <c r="BW7" s="24">
        <v>91.68</v>
      </c>
      <c r="BX7" s="24">
        <v>88.54</v>
      </c>
      <c r="BY7" s="24">
        <v>92.76</v>
      </c>
      <c r="BZ7" s="24">
        <v>85.36</v>
      </c>
      <c r="CA7" s="24"/>
      <c r="CB7" s="24">
        <v>167.5</v>
      </c>
      <c r="CC7" s="24">
        <v>178.11</v>
      </c>
      <c r="CD7" s="24">
        <v>217.63</v>
      </c>
      <c r="CE7" s="24">
        <v>262.58</v>
      </c>
      <c r="CF7" s="24">
        <v>244.34</v>
      </c>
      <c r="CG7" s="24">
        <v>75.41</v>
      </c>
      <c r="CH7" s="24">
        <v>75.709999999999994</v>
      </c>
      <c r="CI7" s="24">
        <v>78.31</v>
      </c>
      <c r="CJ7" s="24">
        <v>38.409999999999997</v>
      </c>
      <c r="CK7" s="24">
        <v>43.11</v>
      </c>
      <c r="CL7" s="24"/>
      <c r="CM7" s="24">
        <v>6.77</v>
      </c>
      <c r="CN7" s="24">
        <v>6.57</v>
      </c>
      <c r="CO7" s="24">
        <v>5.61</v>
      </c>
      <c r="CP7" s="24">
        <v>4.87</v>
      </c>
      <c r="CQ7" s="24">
        <v>5.14</v>
      </c>
      <c r="CR7" s="24">
        <v>12.46</v>
      </c>
      <c r="CS7" s="24">
        <v>12.6</v>
      </c>
      <c r="CT7" s="24">
        <v>12.7</v>
      </c>
      <c r="CU7" s="24">
        <v>68.709999999999994</v>
      </c>
      <c r="CV7" s="24">
        <v>77.75</v>
      </c>
      <c r="CW7" s="24"/>
      <c r="CX7" s="24">
        <v>43.75</v>
      </c>
      <c r="CY7" s="24">
        <v>43.75</v>
      </c>
      <c r="CZ7" s="24">
        <v>40.98</v>
      </c>
      <c r="DA7" s="24">
        <v>38.18</v>
      </c>
      <c r="DB7" s="24">
        <v>38.6</v>
      </c>
      <c r="DC7" s="24">
        <v>0.52</v>
      </c>
      <c r="DD7" s="24">
        <v>0.66</v>
      </c>
      <c r="DE7" s="24">
        <v>0.62</v>
      </c>
      <c r="DF7" s="24">
        <v>0.61</v>
      </c>
      <c r="DG7" s="24">
        <v>0.61</v>
      </c>
      <c r="DH7" s="24"/>
      <c r="DI7" s="24">
        <v>13</v>
      </c>
      <c r="DJ7" s="24">
        <v>18.87</v>
      </c>
      <c r="DK7" s="24">
        <v>24.63</v>
      </c>
      <c r="DL7" s="24">
        <v>29.79</v>
      </c>
      <c r="DM7" s="24">
        <v>32.700000000000003</v>
      </c>
      <c r="DN7" s="24">
        <v>47.04</v>
      </c>
      <c r="DO7" s="24">
        <v>48.77</v>
      </c>
      <c r="DP7" s="24">
        <v>50.14</v>
      </c>
      <c r="DQ7" s="24">
        <v>60.67</v>
      </c>
      <c r="DR7" s="24">
        <v>47.41</v>
      </c>
      <c r="DS7" s="24"/>
      <c r="DT7" s="24">
        <v>0</v>
      </c>
      <c r="DU7" s="24">
        <v>7.79</v>
      </c>
      <c r="DV7" s="24">
        <v>15.26</v>
      </c>
      <c r="DW7" s="24">
        <v>18.68</v>
      </c>
      <c r="DX7" s="24">
        <v>33.07</v>
      </c>
      <c r="DY7" s="24">
        <v>4.4400000000000004</v>
      </c>
      <c r="DZ7" s="24">
        <v>5.51</v>
      </c>
      <c r="EA7" s="24">
        <v>6.05</v>
      </c>
      <c r="EB7" s="24">
        <v>6.11</v>
      </c>
      <c r="EC7" s="24">
        <v>6.41</v>
      </c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0.17</v>
      </c>
      <c r="EK7" s="24">
        <v>0.34</v>
      </c>
      <c r="EL7" s="24">
        <v>0</v>
      </c>
      <c r="EM7" s="24">
        <v>0.1</v>
      </c>
      <c r="EN7" s="24">
        <v>7.0000000000000007E-2</v>
      </c>
      <c r="EO7" s="24"/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2">
      <c r="B13" t="s">
        <v>109</v>
      </c>
      <c r="C13" t="s">
        <v>109</v>
      </c>
      <c r="D13" t="s">
        <v>109</v>
      </c>
      <c r="E13" t="s">
        <v>109</v>
      </c>
      <c r="F13" t="s">
        <v>109</v>
      </c>
      <c r="G13" t="s">
        <v>110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田丸 湧也</cp:lastModifiedBy>
  <cp:lastPrinted>2026-02-17T05:06:05Z</cp:lastPrinted>
  <dcterms:modified xsi:type="dcterms:W3CDTF">2026-02-17T05:06:46Z</dcterms:modified>
</cp:coreProperties>
</file>