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28DCFDC5-CA2E-441D-8A24-A5B9BDABD84F}" xr6:coauthVersionLast="47" xr6:coauthVersionMax="47" xr10:uidLastSave="{00000000-0000-0000-0000-000000000000}"/>
  <workbookProtection workbookAlgorithmName="SHA-512" workbookHashValue="upgAkDUIzhGvFk+tTbQS0Y8yJVbdhvEjaOkKoFy5C50zi0//fyrms/pio7eF1fRxRo/XNBAGsY8JSx27QovRQA==" workbookSaltValue="efoi8Oq++W+eTb8geRfsc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E85" i="4"/>
  <c r="BB10" i="4"/>
  <c r="AT10" i="4"/>
  <c r="AL10" i="4"/>
  <c r="W10" i="4"/>
  <c r="I10" i="4"/>
  <c r="B10" i="4"/>
  <c r="BB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<sst xmlns="http://schemas.openxmlformats.org/spreadsheetml/2006/main" count="228" uniqueCount="113">
  <si>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</si>
  <si>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</si>
  <si>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</si>
  <si>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</si>
  <si>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</si>
  <si>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</si>
  <si>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</si>
  <si>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</si>
  <si>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</si>
  <si>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</si>
  <si>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</si>
  <si>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</si>
  <si>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</si>
  <si>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</si>
  <si>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</si>
  <si>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</si>
  <si>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</si>
  <si>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</si>
  <si>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</si>
  <si>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</si>
  <si>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</si>
  <si>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</si>
  <si>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</si>
  <si>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</si>
  <si>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</si>
  <si>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</si>
  <si>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</si>
  <si>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</si>
  <si>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</si>
  <si>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</si>
  <si>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</si>
  <si>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</si>
  <si>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</si>
  <si>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</si>
  <si>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</si>
  <si>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</si>
  <si>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</si>
  <si>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</si>
  <si>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</si>
  <si>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</si>
  <si>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</si>
  <si>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</si>
  <si>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</si>
  <si>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</si>
  <si>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</si>
  <si>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</si>
  <si>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</si>
  <si>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</si>
  <si>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</si>
  <si>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</si>
  <si>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</si>
  <si>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</si>
  <si>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</si>
  <si>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</si>
  <si>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</si>
  <si>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</si>
  <si>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</si>
  <si>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</si>
  <si>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</si>
  <si>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</si>
  <si>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</si>
  <si>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</si>
  <si>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</si>
  <si>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</si>
  <si>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</si>
  <si>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</si>
  <si>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</si>
  <si>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</si>
  <si>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</si>
  <si>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</si>
  <si>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</si>
  <si>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</si>
  <si>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</si>
  <si>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</si>
  <si>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</si>
  <si>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</si>
  <si>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</si>
  <si>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</si>
  <si>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</si>
  <si>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</si>
  <si>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</si>
  <si>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</si>
  <si>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</si>
  <si>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</si>
  <si>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</si>
  <si>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</si>
  <si>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</si>
  <si>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</si>
  <si>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</si>
  <si>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</si>
  <si>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</si>
  <si>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</si>
  <si>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</si>
  <si>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松戸市</t>
  </si>
  <si>
    <t>法適用</t>
  </si>
  <si>
    <t>水道事業</t>
  </si>
  <si>
    <t>末端給水事業</t>
  </si>
  <si>
    <t>A4</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</si>
  <si>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</si>
  <si>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</si>
  <si>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</si>
  <si>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</si>
  <si>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</si>
  <si>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</si>
  <si>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</si>
  <si>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</si>
  <si>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</si>
  <si>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</si>
  <si>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</si>
  <si>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</si>
  <si>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平成25年度までに石綿管更新事業（老朽管更新事業）を終了しており、②管路経年化率は類似団体平均値と比較して良好な数値が続いている。
　③管路更新率については、類似団体平均値と同水準であった。
　①有形固定資産減価償却率も類似団体平均値を下回っているが、年々増加傾向にあり、老朽化が進んでいる浄・配水場施設更新を重点的に進める必要がある。</t>
    <rPh sb="88" eb="91">
      <t>ドウスイジュン</t>
    </rPh>
    <phoneticPr fontId="4"/>
  </si>
  <si>
    <t>　老朽化の状況が全国平均の値と比較して良好な状態にあることは、石綿管及び浄・配水場施設の更新を行ってきた成果と言える。しかし、経営の健全性（経常収支比率、流動比率、料金回収率、給水原価）については類似団体平均値より不良な状態となっており、一層の経営改善に努める必要がある。
 今後も老朽化した浄・配水場や管路の更新及び耐震化等に係る費用が見込まれる。
　今後の収支見通しでは、令和８年度に赤字に転じる見込みであることから、水道料金の改定を行い、経営基盤の強化を図っていく必要がある。</t>
    <rPh sb="177" eb="179">
      <t>コンゴ</t>
    </rPh>
    <rPh sb="180" eb="184">
      <t>シュウシミトオ</t>
    </rPh>
    <rPh sb="188" eb="190">
      <t>レイワ</t>
    </rPh>
    <rPh sb="200" eb="202">
      <t>ミコ</t>
    </rPh>
    <rPh sb="211" eb="215">
      <t>スイドウリョウキン</t>
    </rPh>
    <rPh sb="216" eb="218">
      <t>カイテイ</t>
    </rPh>
    <rPh sb="219" eb="220">
      <t>オコナ</t>
    </rPh>
    <rPh sb="222" eb="226">
      <t>ケイエイキバン</t>
    </rPh>
    <rPh sb="227" eb="229">
      <t>キョウカ</t>
    </rPh>
    <rPh sb="230" eb="231">
      <t>ハカ</t>
    </rPh>
    <rPh sb="235" eb="237">
      <t>ヒツヨウ</t>
    </rPh>
    <phoneticPr fontId="4"/>
  </si>
  <si>
    <t>　①経常収支比率及び⑤料金回収率については類似団体平均値より下回る傾向が続いた。
　令和6年度において、①経常費用の増加及び経常収益の減少により前年度より減少した。類似団体を下回っているが、100％以上を維持している。
　⑤については、給水収益が減少傾向にある中、労務単価の上昇に伴う委託料の増加などにより、費用が増加傾向にあるため、料金改定が必要と考えている。
　②累積欠損金比率は0%を維持している。
　③流動比率については、前年度より減少し、類似団体平均値も下回る状況にあるが、短期的な支払い能力に問題はない。
　④企業債残高対給水収益比率は類似団体平均値を下回っており、この先施設更新の増加が予想される中で、より効率的な資金計画を検討していく必要がある。
　⑦施設利用率及び⑧有収率は類似団体平均値より高い数値を表している。このことから、施設規模は適切であり、施設の稼働状況が収益に反映されていることがわかる。
　⑥給水原価については経常費用の増加により前年度より増加した。
　今後も給水収益は減少傾向にあり、施設の維持管理に係る費用の増加が見込まれるため、引き続き経営改善に努めなければならない。</t>
    <rPh sb="82" eb="86">
      <t>ルイジダンタイ</t>
    </rPh>
    <rPh sb="87" eb="89">
      <t>シタマワ</t>
    </rPh>
    <rPh sb="99" eb="101">
      <t>イジョウ</t>
    </rPh>
    <rPh sb="102" eb="104">
      <t>イジ</t>
    </rPh>
    <rPh sb="118" eb="122">
      <t>キュウスイシュウエキ</t>
    </rPh>
    <rPh sb="123" eb="127">
      <t>ゲンショウケイコウ</t>
    </rPh>
    <rPh sb="130" eb="131">
      <t>ナカ</t>
    </rPh>
    <rPh sb="132" eb="136">
      <t>ロウムタンカ</t>
    </rPh>
    <rPh sb="137" eb="139">
      <t>ジョウショウ</t>
    </rPh>
    <rPh sb="140" eb="141">
      <t>トモナ</t>
    </rPh>
    <rPh sb="142" eb="145">
      <t>イタクリョウ</t>
    </rPh>
    <rPh sb="146" eb="148">
      <t>ゾウカ</t>
    </rPh>
    <rPh sb="154" eb="156">
      <t>ヒヨウ</t>
    </rPh>
    <rPh sb="157" eb="161">
      <t>ゾウカケイコウ</t>
    </rPh>
    <rPh sb="167" eb="169">
      <t>リョウキン</t>
    </rPh>
    <rPh sb="169" eb="171">
      <t>カイテイ</t>
    </rPh>
    <rPh sb="172" eb="174">
      <t>ヒツヨウ</t>
    </rPh>
    <rPh sb="175" eb="176">
      <t>カンガ</t>
    </rPh>
    <rPh sb="421" eb="425">
      <t>ケイジョウヒヨウ</t>
    </rPh>
    <rPh sb="426" eb="42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</si>
</sst>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0.49</c:v>
                </c:pt>
                <c:pt idx="1">
                  <c:v>0.43</c:v>
                </c:pt>
                <c:pt idx="2">
                  <c:v>0.42</c:v>
                </c:pt>
                <c:pt idx="3">
                  <c:v>0.39</c:v>
                </c:pt>
                <c:pt idx="4">
                  <c:v>0.54</c:v>
                </c:pt>
              </c:numCache>
            </c:numRef>
          </c:val>
          <c:extLst>
            <c:ext xmlns:c16="http://schemas.microsoft.com/office/drawing/2014/chart" uri="{C3380CC4-5D6E-409C-BE32-E72D297353CC}">
              <c16:uniqueId val="{00000000-B6F2-466E-B937-8573EFB62C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6F2-466E-B937-8573EFB62C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68.64</c:v>
                </c:pt>
                <c:pt idx="1">
                  <c:v>67.47</c:v>
                </c:pt>
                <c:pt idx="2">
                  <c:v>66.209999999999994</c:v>
                </c:pt>
                <c:pt idx="3">
                  <c:v>66.03</c:v>
                </c:pt>
                <c:pt idx="4">
                  <c:v>66.11</c:v>
                </c:pt>
              </c:numCache>
            </c:numRef>
          </c:val>
          <c:extLst>
            <c:ext xmlns:c16="http://schemas.microsoft.com/office/drawing/2014/chart" uri="{C3380CC4-5D6E-409C-BE32-E72D297353CC}">
              <c16:uniqueId val="{00000000-7305-42ED-99B3-06CBA49C91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7305-42ED-99B3-06CBA49C91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95.1</c:v>
                </c:pt>
                <c:pt idx="1">
                  <c:v>94.95</c:v>
                </c:pt>
                <c:pt idx="2">
                  <c:v>95.36</c:v>
                </c:pt>
                <c:pt idx="3">
                  <c:v>94.36</c:v>
                </c:pt>
                <c:pt idx="4">
                  <c:v>94.86</c:v>
                </c:pt>
              </c:numCache>
            </c:numRef>
          </c:val>
          <c:extLst>
            <c:ext xmlns:c16="http://schemas.microsoft.com/office/drawing/2014/chart" uri="{C3380CC4-5D6E-409C-BE32-E72D297353CC}">
              <c16:uniqueId val="{00000000-0C0B-4B89-A3C7-0C4D2D4ECE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0C0B-4B89-A3C7-0C4D2D4ECE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107.8</c:v>
                </c:pt>
                <c:pt idx="1">
                  <c:v>109.07</c:v>
                </c:pt>
                <c:pt idx="2">
                  <c:v>104.21</c:v>
                </c:pt>
                <c:pt idx="3">
                  <c:v>104.46</c:v>
                </c:pt>
                <c:pt idx="4">
                  <c:v>101.91</c:v>
                </c:pt>
              </c:numCache>
            </c:numRef>
          </c:val>
          <c:extLst>
            <c:ext xmlns:c16="http://schemas.microsoft.com/office/drawing/2014/chart" uri="{C3380CC4-5D6E-409C-BE32-E72D297353CC}">
              <c16:uniqueId val="{00000000-8A32-4670-8BCE-0C5CCFD8D0E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8A32-4670-8BCE-0C5CCFD8D0E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45.45</c:v>
                </c:pt>
                <c:pt idx="1">
                  <c:v>47.12</c:v>
                </c:pt>
                <c:pt idx="2">
                  <c:v>48.35</c:v>
                </c:pt>
                <c:pt idx="3">
                  <c:v>49.71</c:v>
                </c:pt>
                <c:pt idx="4">
                  <c:v>50.65</c:v>
                </c:pt>
              </c:numCache>
            </c:numRef>
          </c:val>
          <c:extLst>
            <c:ext xmlns:c16="http://schemas.microsoft.com/office/drawing/2014/chart" uri="{C3380CC4-5D6E-409C-BE32-E72D297353CC}">
              <c16:uniqueId val="{00000000-7589-44AB-8EF8-439C14FDD68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7589-44AB-8EF8-439C14FDD68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6.54</c:v>
                </c:pt>
                <c:pt idx="1">
                  <c:v>4.43</c:v>
                </c:pt>
                <c:pt idx="2">
                  <c:v>4.5599999999999996</c:v>
                </c:pt>
                <c:pt idx="3">
                  <c:v>4.6100000000000003</c:v>
                </c:pt>
                <c:pt idx="4">
                  <c:v>5.3</c:v>
                </c:pt>
              </c:numCache>
            </c:numRef>
          </c:val>
          <c:extLst>
            <c:ext xmlns:c16="http://schemas.microsoft.com/office/drawing/2014/chart" uri="{C3380CC4-5D6E-409C-BE32-E72D297353CC}">
              <c16:uniqueId val="{00000000-273A-44D7-9F46-AB3E8CA564E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273A-44D7-9F46-AB3E8CA564E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43-4A1D-99C4-A1C35BEDDBD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B043-4A1D-99C4-A1C35BEDDBD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423.91</c:v>
                </c:pt>
                <c:pt idx="1">
                  <c:v>405.95</c:v>
                </c:pt>
                <c:pt idx="2">
                  <c:v>367.37</c:v>
                </c:pt>
                <c:pt idx="3">
                  <c:v>333.47</c:v>
                </c:pt>
                <c:pt idx="4">
                  <c:v>280.52999999999997</c:v>
                </c:pt>
              </c:numCache>
            </c:numRef>
          </c:val>
          <c:extLst>
            <c:ext xmlns:c16="http://schemas.microsoft.com/office/drawing/2014/chart" uri="{C3380CC4-5D6E-409C-BE32-E72D297353CC}">
              <c16:uniqueId val="{00000000-873B-49A5-926F-C3493678F86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873B-49A5-926F-C3493678F86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243.76</c:v>
                </c:pt>
                <c:pt idx="1">
                  <c:v>231.76</c:v>
                </c:pt>
                <c:pt idx="2">
                  <c:v>218.18</c:v>
                </c:pt>
                <c:pt idx="3">
                  <c:v>202.93</c:v>
                </c:pt>
                <c:pt idx="4">
                  <c:v>184.73</c:v>
                </c:pt>
              </c:numCache>
            </c:numRef>
          </c:val>
          <c:extLst>
            <c:ext xmlns:c16="http://schemas.microsoft.com/office/drawing/2014/chart" uri="{C3380CC4-5D6E-409C-BE32-E72D297353CC}">
              <c16:uniqueId val="{00000000-D35B-409B-9782-198848CA281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D35B-409B-9782-198848CA281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93.28</c:v>
                </c:pt>
                <c:pt idx="1">
                  <c:v>92.19</c:v>
                </c:pt>
                <c:pt idx="2">
                  <c:v>89.27</c:v>
                </c:pt>
                <c:pt idx="3">
                  <c:v>86.64</c:v>
                </c:pt>
                <c:pt idx="4">
                  <c:v>86.31</c:v>
                </c:pt>
              </c:numCache>
            </c:numRef>
          </c:val>
          <c:extLst>
            <c:ext xmlns:c16="http://schemas.microsoft.com/office/drawing/2014/chart" uri="{C3380CC4-5D6E-409C-BE32-E72D297353CC}">
              <c16:uniqueId val="{00000000-CD5F-4286-8DBD-3167FF71772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D5F-4286-8DBD-3167FF71772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171.39</c:v>
                </c:pt>
                <c:pt idx="1">
                  <c:v>173.08</c:v>
                </c:pt>
                <c:pt idx="2">
                  <c:v>178.06</c:v>
                </c:pt>
                <c:pt idx="3">
                  <c:v>183.85</c:v>
                </c:pt>
                <c:pt idx="4">
                  <c:v>184.71</c:v>
                </c:pt>
              </c:numCache>
            </c:numRef>
          </c:val>
          <c:extLst>
            <c:ext xmlns:c16="http://schemas.microsoft.com/office/drawing/2014/chart" uri="{C3380CC4-5D6E-409C-BE32-E72D297353CC}">
              <c16:uniqueId val="{00000000-8B2A-4D03-8EC4-4021CFC92F6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8B2A-4D03-8EC4-4021CFC92F6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松戸市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その他</v>
      </c>
      <c r="AE8" s="74"/>
      <c r="AF8" s="74"/>
      <c r="AG8" s="74"/>
      <c r="AH8" s="74"/>
      <c r="AI8" s="74"/>
      <c r="AJ8" s="74"/>
      <c r="AK8" s="2"/>
      <c r="AL8" s="65">
        <f>データ!$R$6</f>
        <v>500395</v>
      </c>
      <c r="AM8" s="65"/>
      <c r="AN8" s="65"/>
      <c r="AO8" s="65"/>
      <c r="AP8" s="65"/>
      <c r="AQ8" s="65"/>
      <c r="AR8" s="65"/>
      <c r="AS8" s="65"/>
      <c r="AT8" s="36">
        <f>データ!$S$6</f>
        <v>61.38</v>
      </c>
      <c r="AU8" s="37"/>
      <c r="AV8" s="37"/>
      <c r="AW8" s="37"/>
      <c r="AX8" s="37"/>
      <c r="AY8" s="37"/>
      <c r="AZ8" s="37"/>
      <c r="BA8" s="37"/>
      <c r="BB8" s="54">
        <f>データ!$T$6</f>
        <v>8152.41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83.1</v>
      </c>
      <c r="J10" s="37"/>
      <c r="K10" s="37"/>
      <c r="L10" s="37"/>
      <c r="M10" s="37"/>
      <c r="N10" s="37"/>
      <c r="O10" s="64"/>
      <c r="P10" s="54">
        <f>データ!$P$6</f>
        <v>16.239999999999998</v>
      </c>
      <c r="Q10" s="54"/>
      <c r="R10" s="54"/>
      <c r="S10" s="54"/>
      <c r="T10" s="54"/>
      <c r="U10" s="54"/>
      <c r="V10" s="54"/>
      <c r="W10" s="65">
        <f>データ!$Q$6</f>
        <v>2761</v>
      </c>
      <c r="X10" s="65"/>
      <c r="Y10" s="65"/>
      <c r="Z10" s="65"/>
      <c r="AA10" s="65"/>
      <c r="AB10" s="65"/>
      <c r="AC10" s="65"/>
      <c r="AD10" s="2"/>
      <c r="AE10" s="2"/>
      <c r="AF10" s="2"/>
      <c r="AG10" s="2"/>
      <c r="AH10" s="2"/>
      <c r="AI10" s="2"/>
      <c r="AJ10" s="2"/>
      <c r="AK10" s="2"/>
      <c r="AL10" s="65">
        <f>データ!$U$6</f>
        <v>81369</v>
      </c>
      <c r="AM10" s="65"/>
      <c r="AN10" s="65"/>
      <c r="AO10" s="65"/>
      <c r="AP10" s="65"/>
      <c r="AQ10" s="65"/>
      <c r="AR10" s="65"/>
      <c r="AS10" s="65"/>
      <c r="AT10" s="36">
        <f>データ!$V$6</f>
        <v>8.99</v>
      </c>
      <c r="AU10" s="37"/>
      <c r="AV10" s="37"/>
      <c r="AW10" s="37"/>
      <c r="AX10" s="37"/>
      <c r="AY10" s="37"/>
      <c r="AZ10" s="37"/>
      <c r="BA10" s="37"/>
      <c r="BB10" s="54">
        <f>データ!$W$6</f>
        <v>9051.06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2DebPI1TUgyRwI11GdJHqdt7GEOd8PCAWJzUAT9hAx9cSHBA+Q5ubwv+hSjIVtfDxW6CKVChI2i+tifJAEkiQ==" saltValue="kdEBnZFuXYCPgytbR0Aq9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122076</v>
      </c>
      <c r="D6" s="20">
        <f t="shared" si="3"/>
        <v>46</v>
      </c>
      <c r="E6" s="20">
        <f t="shared" si="3"/>
        <v>1</v>
      </c>
      <c r="F6" s="20">
        <f t="shared" si="3"/>
        <v>0</v>
      </c>
      <c r="G6" s="20">
        <f t="shared" si="3"/>
        <v>1</v>
      </c>
      <c r="H6" s="20" t="str">
        <f t="shared" si="3"/>
        <v>千葉県　松戸市</v>
      </c>
      <c r="I6" s="20" t="str">
        <f t="shared" si="3"/>
        <v>法適用</v>
      </c>
      <c r="J6" s="20" t="str">
        <f t="shared" si="3"/>
        <v>水道事業</v>
      </c>
      <c r="K6" s="20" t="str">
        <f t="shared" si="3"/>
        <v>末端給水事業</v>
      </c>
      <c r="L6" s="20" t="str">
        <f t="shared" si="3"/>
        <v>A4</v>
      </c>
      <c r="M6" s="20" t="str">
        <f t="shared" si="3"/>
        <v>その他</v>
      </c>
      <c r="N6" s="21" t="str">
        <f t="shared" si="3"/>
        <v>-</v>
      </c>
      <c r="O6" s="21">
        <f t="shared" si="3"/>
        <v>83.1</v>
      </c>
      <c r="P6" s="21">
        <f t="shared" si="3"/>
        <v>16.239999999999998</v>
      </c>
      <c r="Q6" s="21">
        <f t="shared" si="3"/>
        <v>2761</v>
      </c>
      <c r="R6" s="21">
        <f t="shared" si="3"/>
        <v>500395</v>
      </c>
      <c r="S6" s="21">
        <f t="shared" si="3"/>
        <v>61.38</v>
      </c>
      <c r="T6" s="21">
        <f t="shared" si="3"/>
        <v>8152.41</v>
      </c>
      <c r="U6" s="21">
        <f t="shared" si="3"/>
        <v>81369</v>
      </c>
      <c r="V6" s="21">
        <f t="shared" si="3"/>
        <v>8.99</v>
      </c>
      <c r="W6" s="21">
        <f t="shared" si="3"/>
        <v>9051.06</v>
      </c>
      <c r="X6" s="22">
        <f>IF(X7="",NA(),X7)</f>
        <v>107.8</v>
      </c>
      <c r="Y6" s="22">
        <f t="shared" ref="Y6:AG6" si="4">IF(Y7="",NA(),Y7)</f>
        <v>109.07</v>
      </c>
      <c r="Z6" s="22">
        <f t="shared" si="4"/>
        <v>104.21</v>
      </c>
      <c r="AA6" s="22">
        <f t="shared" si="4"/>
        <v>104.46</v>
      </c>
      <c r="AB6" s="22">
        <f t="shared" si="4"/>
        <v>101.91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423.91</v>
      </c>
      <c r="AU6" s="22">
        <f t="shared" ref="AU6:BC6" si="6">IF(AU7="",NA(),AU7)</f>
        <v>405.95</v>
      </c>
      <c r="AV6" s="22">
        <f t="shared" si="6"/>
        <v>367.37</v>
      </c>
      <c r="AW6" s="22">
        <f t="shared" si="6"/>
        <v>333.47</v>
      </c>
      <c r="AX6" s="22">
        <f t="shared" si="6"/>
        <v>280.52999999999997</v>
      </c>
      <c r="AY6" s="22">
        <f t="shared" si="6"/>
        <v>350.79</v>
      </c>
      <c r="AZ6" s="22">
        <f t="shared" si="6"/>
        <v>354.57</v>
      </c>
      <c r="BA6" s="22">
        <f t="shared" si="6"/>
        <v>357.74</v>
      </c>
      <c r="BB6" s="22">
        <f t="shared" si="6"/>
        <v>344.88</v>
      </c>
      <c r="BC6" s="22">
        <f t="shared" si="6"/>
        <v>326.02</v>
      </c>
      <c r="BD6" s="21" t="str">
        <f>IF(BD7="","",IF(BD7="-","【-】","【"&amp;SUBSTITUTE(TEXT(BD7,"#,##0.00"),"-","△")&amp;"】"))</f>
        <v>【239.69】</v>
      </c>
      <c r="BE6" s="22">
        <f>IF(BE7="",NA(),BE7)</f>
        <v>243.76</v>
      </c>
      <c r="BF6" s="22">
        <f t="shared" ref="BF6:BN6" si="7">IF(BF7="",NA(),BF7)</f>
        <v>231.76</v>
      </c>
      <c r="BG6" s="22">
        <f t="shared" si="7"/>
        <v>218.18</v>
      </c>
      <c r="BH6" s="22">
        <f t="shared" si="7"/>
        <v>202.93</v>
      </c>
      <c r="BI6" s="22">
        <f t="shared" si="7"/>
        <v>184.73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93.28</v>
      </c>
      <c r="BQ6" s="22">
        <f t="shared" ref="BQ6:BY6" si="8">IF(BQ7="",NA(),BQ7)</f>
        <v>92.19</v>
      </c>
      <c r="BR6" s="22">
        <f t="shared" si="8"/>
        <v>89.27</v>
      </c>
      <c r="BS6" s="22">
        <f t="shared" si="8"/>
        <v>86.64</v>
      </c>
      <c r="BT6" s="22">
        <f t="shared" si="8"/>
        <v>86.31</v>
      </c>
      <c r="BU6" s="22">
        <f t="shared" si="8"/>
        <v>100.85</v>
      </c>
      <c r="BV6" s="22">
        <f t="shared" si="8"/>
        <v>103.79</v>
      </c>
      <c r="BW6" s="22">
        <f t="shared" si="8"/>
        <v>98.3</v>
      </c>
      <c r="BX6" s="22">
        <f t="shared" si="8"/>
        <v>98.89</v>
      </c>
      <c r="BY6" s="22">
        <f t="shared" si="8"/>
        <v>99.25</v>
      </c>
      <c r="BZ6" s="21" t="str">
        <f>IF(BZ7="","",IF(BZ7="-","【-】","【"&amp;SUBSTITUTE(TEXT(BZ7,"#,##0.00"),"-","△")&amp;"】"))</f>
        <v>【97.59】</v>
      </c>
      <c r="CA6" s="22">
        <f>IF(CA7="",NA(),CA7)</f>
        <v>171.39</v>
      </c>
      <c r="CB6" s="22">
        <f t="shared" ref="CB6:CJ6" si="9">IF(CB7="",NA(),CB7)</f>
        <v>173.08</v>
      </c>
      <c r="CC6" s="22">
        <f t="shared" si="9"/>
        <v>178.06</v>
      </c>
      <c r="CD6" s="22">
        <f t="shared" si="9"/>
        <v>183.85</v>
      </c>
      <c r="CE6" s="22">
        <f t="shared" si="9"/>
        <v>184.71</v>
      </c>
      <c r="CF6" s="22">
        <f t="shared" si="9"/>
        <v>167.1</v>
      </c>
      <c r="CG6" s="22">
        <f t="shared" si="9"/>
        <v>167.86</v>
      </c>
      <c r="CH6" s="22">
        <f t="shared" si="9"/>
        <v>173.68</v>
      </c>
      <c r="CI6" s="22">
        <f t="shared" si="9"/>
        <v>174.52</v>
      </c>
      <c r="CJ6" s="22">
        <f t="shared" si="9"/>
        <v>178.92</v>
      </c>
      <c r="CK6" s="21" t="str">
        <f>IF(CK7="","",IF(CK7="-","【-】","【"&amp;SUBSTITUTE(TEXT(CK7,"#,##0.00"),"-","△")&amp;"】"))</f>
        <v>【181.66】</v>
      </c>
      <c r="CL6" s="22">
        <f>IF(CL7="",NA(),CL7)</f>
        <v>68.64</v>
      </c>
      <c r="CM6" s="22">
        <f t="shared" ref="CM6:CU6" si="10">IF(CM7="",NA(),CM7)</f>
        <v>67.47</v>
      </c>
      <c r="CN6" s="22">
        <f t="shared" si="10"/>
        <v>66.209999999999994</v>
      </c>
      <c r="CO6" s="22">
        <f t="shared" si="10"/>
        <v>66.03</v>
      </c>
      <c r="CP6" s="22">
        <f t="shared" si="10"/>
        <v>66.11</v>
      </c>
      <c r="CQ6" s="22">
        <f t="shared" si="10"/>
        <v>59.91</v>
      </c>
      <c r="CR6" s="22">
        <f t="shared" si="10"/>
        <v>59.4</v>
      </c>
      <c r="CS6" s="22">
        <f t="shared" si="10"/>
        <v>59.24</v>
      </c>
      <c r="CT6" s="22">
        <f t="shared" si="10"/>
        <v>58.77</v>
      </c>
      <c r="CU6" s="22">
        <f t="shared" si="10"/>
        <v>59.17</v>
      </c>
      <c r="CV6" s="21" t="str">
        <f>IF(CV7="","",IF(CV7="-","【-】","【"&amp;SUBSTITUTE(TEXT(CV7,"#,##0.00"),"-","△")&amp;"】"))</f>
        <v>【60.21】</v>
      </c>
      <c r="CW6" s="22">
        <f>IF(CW7="",NA(),CW7)</f>
        <v>95.1</v>
      </c>
      <c r="CX6" s="22">
        <f t="shared" ref="CX6:DF6" si="11">IF(CX7="",NA(),CX7)</f>
        <v>94.95</v>
      </c>
      <c r="CY6" s="22">
        <f t="shared" si="11"/>
        <v>95.36</v>
      </c>
      <c r="CZ6" s="22">
        <f t="shared" si="11"/>
        <v>94.36</v>
      </c>
      <c r="DA6" s="22">
        <f t="shared" si="11"/>
        <v>94.86</v>
      </c>
      <c r="DB6" s="22">
        <f t="shared" si="11"/>
        <v>87.26</v>
      </c>
      <c r="DC6" s="22">
        <f t="shared" si="11"/>
        <v>87.57</v>
      </c>
      <c r="DD6" s="22">
        <f t="shared" si="11"/>
        <v>87.26</v>
      </c>
      <c r="DE6" s="22">
        <f t="shared" si="11"/>
        <v>86.95</v>
      </c>
      <c r="DF6" s="22">
        <f t="shared" si="11"/>
        <v>86.58</v>
      </c>
      <c r="DG6" s="21" t="str">
        <f>IF(DG7="","",IF(DG7="-","【-】","【"&amp;SUBSTITUTE(TEXT(DG7,"#,##0.00"),"-","△")&amp;"】"))</f>
        <v>【89.21】</v>
      </c>
      <c r="DH6" s="22">
        <f>IF(DH7="",NA(),DH7)</f>
        <v>45.45</v>
      </c>
      <c r="DI6" s="22">
        <f t="shared" ref="DI6:DQ6" si="12">IF(DI7="",NA(),DI7)</f>
        <v>47.12</v>
      </c>
      <c r="DJ6" s="22">
        <f t="shared" si="12"/>
        <v>48.35</v>
      </c>
      <c r="DK6" s="22">
        <f t="shared" si="12"/>
        <v>49.71</v>
      </c>
      <c r="DL6" s="22">
        <f t="shared" si="12"/>
        <v>50.65</v>
      </c>
      <c r="DM6" s="22">
        <f t="shared" si="12"/>
        <v>49.2</v>
      </c>
      <c r="DN6" s="22">
        <f t="shared" si="12"/>
        <v>50.01</v>
      </c>
      <c r="DO6" s="22">
        <f t="shared" si="12"/>
        <v>50.99</v>
      </c>
      <c r="DP6" s="22">
        <f t="shared" si="12"/>
        <v>51.79</v>
      </c>
      <c r="DQ6" s="22">
        <f t="shared" si="12"/>
        <v>52.02</v>
      </c>
      <c r="DR6" s="21" t="str">
        <f>IF(DR7="","",IF(DR7="-","【-】","【"&amp;SUBSTITUTE(TEXT(DR7,"#,##0.00"),"-","△")&amp;"】"))</f>
        <v>【52.41】</v>
      </c>
      <c r="DS6" s="22">
        <f>IF(DS7="",NA(),DS7)</f>
        <v>6.54</v>
      </c>
      <c r="DT6" s="22">
        <f t="shared" ref="DT6:EB6" si="13">IF(DT7="",NA(),DT7)</f>
        <v>4.43</v>
      </c>
      <c r="DU6" s="22">
        <f t="shared" si="13"/>
        <v>4.5599999999999996</v>
      </c>
      <c r="DV6" s="22">
        <f t="shared" si="13"/>
        <v>4.6100000000000003</v>
      </c>
      <c r="DW6" s="22">
        <f t="shared" si="13"/>
        <v>5.3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0.49</v>
      </c>
      <c r="EE6" s="22">
        <f t="shared" ref="EE6:EM6" si="14">IF(EE7="",NA(),EE7)</f>
        <v>0.43</v>
      </c>
      <c r="EF6" s="22">
        <f t="shared" si="14"/>
        <v>0.42</v>
      </c>
      <c r="EG6" s="22">
        <f t="shared" si="14"/>
        <v>0.39</v>
      </c>
      <c r="EH6" s="22">
        <f t="shared" si="14"/>
        <v>0.54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122076</v>
      </c>
      <c r="D7" s="24">
        <v>46</v>
      </c>
      <c r="E7" s="24">
        <v>1</v>
      </c>
      <c r="F7" s="24">
        <v>0</v>
      </c>
      <c r="G7" s="24">
        <v>1</v>
      </c>
      <c r="H7" s="24" t="s">
        <v>93</v>
      </c>
      <c r="I7" s="24" t="s">
        <v>94</v>
      </c>
      <c r="J7" s="24" t="s">
        <v>95</v>
      </c>
      <c r="K7" s="24" t="s">
        <v>96</v>
      </c>
      <c r="L7" s="24" t="s">
        <v>97</v>
      </c>
      <c r="M7" s="24" t="s">
        <v>98</v>
      </c>
      <c r="N7" s="25" t="s">
        <v>99</v>
      </c>
      <c r="O7" s="25">
        <v>83.1</v>
      </c>
      <c r="P7" s="25">
        <v>16.239999999999998</v>
      </c>
      <c r="Q7" s="25">
        <v>2761</v>
      </c>
      <c r="R7" s="25">
        <v>500395</v>
      </c>
      <c r="S7" s="25">
        <v>61.38</v>
      </c>
      <c r="T7" s="25">
        <v>8152.41</v>
      </c>
      <c r="U7" s="25">
        <v>81369</v>
      </c>
      <c r="V7" s="25">
        <v>8.99</v>
      </c>
      <c r="W7" s="25">
        <v>9051.06</v>
      </c>
      <c r="X7" s="25">
        <v>107.8</v>
      </c>
      <c r="Y7" s="25">
        <v>109.07</v>
      </c>
      <c r="Z7" s="25">
        <v>104.21</v>
      </c>
      <c r="AA7" s="25">
        <v>104.46</v>
      </c>
      <c r="AB7" s="25">
        <v>101.91</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423.91</v>
      </c>
      <c r="AU7" s="25">
        <v>405.95</v>
      </c>
      <c r="AV7" s="25">
        <v>367.37</v>
      </c>
      <c r="AW7" s="25">
        <v>333.47</v>
      </c>
      <c r="AX7" s="25">
        <v>280.52999999999997</v>
      </c>
      <c r="AY7" s="25">
        <v>350.79</v>
      </c>
      <c r="AZ7" s="25">
        <v>354.57</v>
      </c>
      <c r="BA7" s="25">
        <v>357.74</v>
      </c>
      <c r="BB7" s="25">
        <v>344.88</v>
      </c>
      <c r="BC7" s="25">
        <v>326.02</v>
      </c>
      <c r="BD7" s="25">
        <v>239.69</v>
      </c>
      <c r="BE7" s="25">
        <v>243.76</v>
      </c>
      <c r="BF7" s="25">
        <v>231.76</v>
      </c>
      <c r="BG7" s="25">
        <v>218.18</v>
      </c>
      <c r="BH7" s="25">
        <v>202.93</v>
      </c>
      <c r="BI7" s="25">
        <v>184.73</v>
      </c>
      <c r="BJ7" s="25">
        <v>322.92</v>
      </c>
      <c r="BK7" s="25">
        <v>303.45999999999998</v>
      </c>
      <c r="BL7" s="25">
        <v>307.27999999999997</v>
      </c>
      <c r="BM7" s="25">
        <v>304.02</v>
      </c>
      <c r="BN7" s="25">
        <v>300.54000000000002</v>
      </c>
      <c r="BO7" s="25">
        <v>264.86</v>
      </c>
      <c r="BP7" s="25">
        <v>93.28</v>
      </c>
      <c r="BQ7" s="25">
        <v>92.19</v>
      </c>
      <c r="BR7" s="25">
        <v>89.27</v>
      </c>
      <c r="BS7" s="25">
        <v>86.64</v>
      </c>
      <c r="BT7" s="25">
        <v>86.31</v>
      </c>
      <c r="BU7" s="25">
        <v>100.85</v>
      </c>
      <c r="BV7" s="25">
        <v>103.79</v>
      </c>
      <c r="BW7" s="25">
        <v>98.3</v>
      </c>
      <c r="BX7" s="25">
        <v>98.89</v>
      </c>
      <c r="BY7" s="25">
        <v>99.25</v>
      </c>
      <c r="BZ7" s="25">
        <v>97.59</v>
      </c>
      <c r="CA7" s="25">
        <v>171.39</v>
      </c>
      <c r="CB7" s="25">
        <v>173.08</v>
      </c>
      <c r="CC7" s="25">
        <v>178.06</v>
      </c>
      <c r="CD7" s="25">
        <v>183.85</v>
      </c>
      <c r="CE7" s="25">
        <v>184.71</v>
      </c>
      <c r="CF7" s="25">
        <v>167.1</v>
      </c>
      <c r="CG7" s="25">
        <v>167.86</v>
      </c>
      <c r="CH7" s="25">
        <v>173.68</v>
      </c>
      <c r="CI7" s="25">
        <v>174.52</v>
      </c>
      <c r="CJ7" s="25">
        <v>178.92</v>
      </c>
      <c r="CK7" s="25">
        <v>181.66</v>
      </c>
      <c r="CL7" s="25">
        <v>68.64</v>
      </c>
      <c r="CM7" s="25">
        <v>67.47</v>
      </c>
      <c r="CN7" s="25">
        <v>66.209999999999994</v>
      </c>
      <c r="CO7" s="25">
        <v>66.03</v>
      </c>
      <c r="CP7" s="25">
        <v>66.11</v>
      </c>
      <c r="CQ7" s="25">
        <v>59.91</v>
      </c>
      <c r="CR7" s="25">
        <v>59.4</v>
      </c>
      <c r="CS7" s="25">
        <v>59.24</v>
      </c>
      <c r="CT7" s="25">
        <v>58.77</v>
      </c>
      <c r="CU7" s="25">
        <v>59.17</v>
      </c>
      <c r="CV7" s="25">
        <v>60.21</v>
      </c>
      <c r="CW7" s="25">
        <v>95.1</v>
      </c>
      <c r="CX7" s="25">
        <v>94.95</v>
      </c>
      <c r="CY7" s="25">
        <v>95.36</v>
      </c>
      <c r="CZ7" s="25">
        <v>94.36</v>
      </c>
      <c r="DA7" s="25">
        <v>94.86</v>
      </c>
      <c r="DB7" s="25">
        <v>87.26</v>
      </c>
      <c r="DC7" s="25">
        <v>87.57</v>
      </c>
      <c r="DD7" s="25">
        <v>87.26</v>
      </c>
      <c r="DE7" s="25">
        <v>86.95</v>
      </c>
      <c r="DF7" s="25">
        <v>86.58</v>
      </c>
      <c r="DG7" s="25">
        <v>89.21</v>
      </c>
      <c r="DH7" s="25">
        <v>45.45</v>
      </c>
      <c r="DI7" s="25">
        <v>47.12</v>
      </c>
      <c r="DJ7" s="25">
        <v>48.35</v>
      </c>
      <c r="DK7" s="25">
        <v>49.71</v>
      </c>
      <c r="DL7" s="25">
        <v>50.65</v>
      </c>
      <c r="DM7" s="25">
        <v>49.2</v>
      </c>
      <c r="DN7" s="25">
        <v>50.01</v>
      </c>
      <c r="DO7" s="25">
        <v>50.99</v>
      </c>
      <c r="DP7" s="25">
        <v>51.79</v>
      </c>
      <c r="DQ7" s="25">
        <v>52.02</v>
      </c>
      <c r="DR7" s="25">
        <v>52.41</v>
      </c>
      <c r="DS7" s="25">
        <v>6.54</v>
      </c>
      <c r="DT7" s="25">
        <v>4.43</v>
      </c>
      <c r="DU7" s="25">
        <v>4.5599999999999996</v>
      </c>
      <c r="DV7" s="25">
        <v>4.6100000000000003</v>
      </c>
      <c r="DW7" s="25">
        <v>5.3</v>
      </c>
      <c r="DX7" s="25">
        <v>18.329999999999998</v>
      </c>
      <c r="DY7" s="25">
        <v>20.27</v>
      </c>
      <c r="DZ7" s="25">
        <v>21.69</v>
      </c>
      <c r="EA7" s="25">
        <v>23.19</v>
      </c>
      <c r="EB7" s="25">
        <v>24.61</v>
      </c>
      <c r="EC7" s="25">
        <v>26.78</v>
      </c>
      <c r="ED7" s="25">
        <v>0.49</v>
      </c>
      <c r="EE7" s="25">
        <v>0.43</v>
      </c>
      <c r="EF7" s="25">
        <v>0.42</v>
      </c>
      <c r="EG7" s="25">
        <v>0.39</v>
      </c>
      <c r="EH7" s="25">
        <v>0.54</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2026-01-26T00:29:29Z</cp:lastPrinted>
  <dcterms:created xsi:type="dcterms:W3CDTF">2025-12-12T09:14:23Z</dcterms:created>
  <dcterms:modified xsi:type="dcterms:W3CDTF">2026-03-05T03:47:34Z</dcterms:modified>
  <cp:category/>
</cp:coreProperties>
</file>