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D1C1BEE1-A53B-4C2D-A4BF-237225063027}" xr6:coauthVersionLast="47" xr6:coauthVersionMax="47" xr10:uidLastSave="{00000000-0000-0000-0000-000000000000}"/>
  <bookViews>
    <workbookView xWindow="40005" yWindow="3870" windowWidth="16905" windowHeight="9210" firstSheet="2" activeTab="2" xr2:uid="{00000000-000D-0000-FFFF-FFFF00000000}"/>
  </bookViews>
  <sheets>
    <sheet name="（別紙２）普通交付税の算定結果" sheetId="8" state="hidden" r:id="rId1"/>
    <sheet name="（別紙２）入力シート" sheetId="9" state="hidden" r:id="rId2"/>
    <sheet name="別紙３　団体別臨時財政対策債発行可能額" sheetId="6" r:id="rId3"/>
  </sheets>
  <definedNames>
    <definedName name="_A001" localSheetId="0">#REF!</definedName>
    <definedName name="_A001">#REF!</definedName>
    <definedName name="_xlnm._FilterDatabase" localSheetId="0" hidden="1">'（別紙２）普通交付税の算定結果'!$B$4:$M$55</definedName>
    <definedName name="_xlnm._FilterDatabase" localSheetId="2" hidden="1">'別紙３　団体別臨時財政対策債発行可能額'!$B$4:$M$41</definedName>
    <definedName name="_Order1" hidden="1">0</definedName>
    <definedName name="_xlnm.Print_Area" localSheetId="0">'（別紙２）普通交付税の算定結果'!$A$1:$M$56</definedName>
    <definedName name="_xlnm.Print_Area" localSheetId="2">'別紙３　団体別臨時財政対策債発行可能額'!$A$1:$M$42</definedName>
    <definedName name="qq" localSheetId="0">#REF!</definedName>
    <definedName name="qq">#REF!</definedName>
    <definedName name="財政力指数" localSheetId="0">#REF!</definedName>
    <definedName name="財政力指数" localSheetId="2">#REF!</definedName>
    <definedName name="財政力指数">#REF!</definedName>
    <definedName name="算定結果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8" l="1"/>
  <c r="D5" i="8"/>
  <c r="L45" i="8"/>
  <c r="K45" i="8"/>
  <c r="J45" i="8"/>
  <c r="L44" i="8"/>
  <c r="K44" i="8"/>
  <c r="J44" i="8"/>
  <c r="L39" i="8"/>
  <c r="K39" i="8"/>
  <c r="L38" i="8"/>
  <c r="K38" i="8"/>
  <c r="K50" i="8" l="1"/>
  <c r="L50" i="8"/>
  <c r="K51" i="8"/>
  <c r="L51" i="8"/>
  <c r="K52" i="8"/>
  <c r="L52" i="8"/>
  <c r="K53" i="8"/>
  <c r="L53" i="8"/>
  <c r="K54" i="8"/>
  <c r="L54" i="8"/>
  <c r="K55" i="8"/>
  <c r="L55" i="8"/>
  <c r="J54" i="8"/>
  <c r="S24" i="8" l="1"/>
  <c r="T24" i="8" s="1"/>
  <c r="S5" i="8"/>
  <c r="T5" i="8" s="1"/>
  <c r="S21" i="8"/>
  <c r="T21" i="8" s="1"/>
  <c r="S29" i="8"/>
  <c r="T29" i="8" s="1"/>
  <c r="S16" i="8"/>
  <c r="T16" i="8" s="1"/>
  <c r="S32" i="8"/>
  <c r="T32" i="8" s="1"/>
  <c r="S10" i="8"/>
  <c r="T10" i="8" s="1"/>
  <c r="S18" i="8"/>
  <c r="T18" i="8" s="1"/>
  <c r="S26" i="8"/>
  <c r="T26" i="8" s="1"/>
  <c r="S34" i="8"/>
  <c r="T34" i="8" s="1"/>
  <c r="S8" i="8"/>
  <c r="T8" i="8" s="1"/>
  <c r="S40" i="8"/>
  <c r="T40" i="8" s="1"/>
  <c r="S11" i="8"/>
  <c r="T11" i="8" s="1"/>
  <c r="S19" i="8"/>
  <c r="T19" i="8" s="1"/>
  <c r="U27" i="8"/>
  <c r="S35" i="8"/>
  <c r="T35" i="8" s="1"/>
  <c r="M12" i="8"/>
  <c r="Q49" i="8" s="1"/>
  <c r="L13" i="8"/>
  <c r="J25" i="8"/>
  <c r="K25" i="8"/>
  <c r="L25" i="8"/>
  <c r="M25" i="8"/>
  <c r="Q58" i="8" s="1"/>
  <c r="M24" i="8"/>
  <c r="Q57" i="8" s="1"/>
  <c r="K24" i="8"/>
  <c r="L24" i="8"/>
  <c r="J24" i="8"/>
  <c r="M22" i="8"/>
  <c r="Q56" i="8" s="1"/>
  <c r="K22" i="8"/>
  <c r="L22" i="8"/>
  <c r="J22" i="8"/>
  <c r="M21" i="8"/>
  <c r="Q55" i="8" s="1"/>
  <c r="K21" i="8"/>
  <c r="L21" i="8"/>
  <c r="J21" i="8"/>
  <c r="M19" i="8"/>
  <c r="Q54" i="8" s="1"/>
  <c r="K19" i="8"/>
  <c r="L19" i="8"/>
  <c r="J19" i="8"/>
  <c r="J18" i="8"/>
  <c r="K18" i="8"/>
  <c r="L18" i="8"/>
  <c r="M18" i="8"/>
  <c r="Q53" i="8" s="1"/>
  <c r="M17" i="8"/>
  <c r="Q52" i="8" s="1"/>
  <c r="L17" i="8"/>
  <c r="K17" i="8"/>
  <c r="J17" i="8"/>
  <c r="M15" i="8"/>
  <c r="Q51" i="8" s="1"/>
  <c r="L15" i="8"/>
  <c r="K15" i="8"/>
  <c r="J15" i="8"/>
  <c r="M14" i="8"/>
  <c r="Q50" i="8" s="1"/>
  <c r="L14" i="8"/>
  <c r="K14" i="8"/>
  <c r="J14" i="8"/>
  <c r="K13" i="8"/>
  <c r="J13" i="8"/>
  <c r="L12" i="8"/>
  <c r="K12" i="8"/>
  <c r="J12" i="8"/>
  <c r="J6" i="8"/>
  <c r="K6" i="8"/>
  <c r="L6" i="8"/>
  <c r="M6" i="8"/>
  <c r="Q43" i="8" s="1"/>
  <c r="J7" i="8"/>
  <c r="K7" i="8"/>
  <c r="L7" i="8"/>
  <c r="M7" i="8"/>
  <c r="Q44" i="8" s="1"/>
  <c r="J8" i="8"/>
  <c r="K8" i="8"/>
  <c r="L8" i="8"/>
  <c r="M8" i="8"/>
  <c r="Q45" i="8" s="1"/>
  <c r="J9" i="8"/>
  <c r="K9" i="8"/>
  <c r="L9" i="8"/>
  <c r="M9" i="8"/>
  <c r="Q46" i="8" s="1"/>
  <c r="J10" i="8"/>
  <c r="K10" i="8"/>
  <c r="L10" i="8"/>
  <c r="M10" i="8"/>
  <c r="Q47" i="8" s="1"/>
  <c r="J11" i="8"/>
  <c r="K11" i="8"/>
  <c r="L11" i="8"/>
  <c r="M11" i="8"/>
  <c r="Q48" i="8" s="1"/>
  <c r="M5" i="8"/>
  <c r="Q42" i="8" s="1"/>
  <c r="K5" i="8"/>
  <c r="L5" i="8"/>
  <c r="J5" i="8"/>
  <c r="D19" i="8"/>
  <c r="E19" i="8"/>
  <c r="F19" i="8"/>
  <c r="D20" i="8"/>
  <c r="E20" i="8"/>
  <c r="F20" i="8"/>
  <c r="G19" i="8"/>
  <c r="Q17" i="8" s="1"/>
  <c r="S17" i="8" s="1"/>
  <c r="T17" i="8" s="1"/>
  <c r="D22" i="8"/>
  <c r="E22" i="8"/>
  <c r="F22" i="8"/>
  <c r="D23" i="8"/>
  <c r="E23" i="8"/>
  <c r="F23" i="8"/>
  <c r="G22" i="8"/>
  <c r="Q19" i="8" s="1"/>
  <c r="U19" i="8" s="1"/>
  <c r="D29" i="8"/>
  <c r="E29" i="8"/>
  <c r="F29" i="8"/>
  <c r="D30" i="8"/>
  <c r="E30" i="8"/>
  <c r="F30" i="8"/>
  <c r="G29" i="8"/>
  <c r="Q25" i="8" s="1"/>
  <c r="U25" i="8" s="1"/>
  <c r="D54" i="8"/>
  <c r="E54" i="8"/>
  <c r="F54" i="8"/>
  <c r="G54" i="8"/>
  <c r="Q41" i="8" s="1"/>
  <c r="U41" i="8" s="1"/>
  <c r="D10" i="8"/>
  <c r="E10" i="8"/>
  <c r="F10" i="8"/>
  <c r="G10" i="8"/>
  <c r="Q10" i="8" s="1"/>
  <c r="U10" i="8" s="1"/>
  <c r="D11" i="8"/>
  <c r="E11" i="8"/>
  <c r="F11" i="8"/>
  <c r="G11" i="8"/>
  <c r="Q11" i="8" s="1"/>
  <c r="U11" i="8" s="1"/>
  <c r="E12" i="8"/>
  <c r="F12" i="8"/>
  <c r="D13" i="8"/>
  <c r="E13" i="8"/>
  <c r="F13" i="8"/>
  <c r="G12" i="8"/>
  <c r="Q12" i="8" s="1"/>
  <c r="U12" i="8" s="1"/>
  <c r="D14" i="8"/>
  <c r="E14" i="8"/>
  <c r="F14" i="8"/>
  <c r="G14" i="8"/>
  <c r="Q13" i="8" s="1"/>
  <c r="S13" i="8" s="1"/>
  <c r="T13" i="8" s="1"/>
  <c r="D15" i="8"/>
  <c r="E15" i="8"/>
  <c r="F15" i="8"/>
  <c r="D16" i="8"/>
  <c r="E16" i="8"/>
  <c r="F16" i="8"/>
  <c r="G15" i="8"/>
  <c r="Q14" i="8" s="1"/>
  <c r="U14" i="8" s="1"/>
  <c r="D17" i="8"/>
  <c r="E17" i="8"/>
  <c r="F17" i="8"/>
  <c r="G17" i="8"/>
  <c r="Q15" i="8" s="1"/>
  <c r="S15" i="8" s="1"/>
  <c r="T15" i="8" s="1"/>
  <c r="D18" i="8"/>
  <c r="E18" i="8"/>
  <c r="F18" i="8"/>
  <c r="G18" i="8"/>
  <c r="Q16" i="8" s="1"/>
  <c r="U16" i="8" s="1"/>
  <c r="D21" i="8"/>
  <c r="E21" i="8"/>
  <c r="F21" i="8"/>
  <c r="G21" i="8"/>
  <c r="Q18" i="8" s="1"/>
  <c r="U18" i="8" s="1"/>
  <c r="D24" i="8"/>
  <c r="E24" i="8"/>
  <c r="F24" i="8"/>
  <c r="G24" i="8"/>
  <c r="Q20" i="8" s="1"/>
  <c r="U20" i="8" s="1"/>
  <c r="D25" i="8"/>
  <c r="E25" i="8"/>
  <c r="F25" i="8"/>
  <c r="G25" i="8"/>
  <c r="Q21" i="8" s="1"/>
  <c r="U21" i="8" s="1"/>
  <c r="D26" i="8"/>
  <c r="E26" i="8"/>
  <c r="F26" i="8"/>
  <c r="G26" i="8"/>
  <c r="Q22" i="8" s="1"/>
  <c r="U22" i="8" s="1"/>
  <c r="D27" i="8"/>
  <c r="E27" i="8"/>
  <c r="F27" i="8"/>
  <c r="G27" i="8"/>
  <c r="Q23" i="8" s="1"/>
  <c r="U23" i="8" s="1"/>
  <c r="D28" i="8"/>
  <c r="E28" i="8"/>
  <c r="F28" i="8"/>
  <c r="G28" i="8"/>
  <c r="Q24" i="8" s="1"/>
  <c r="U24" i="8" s="1"/>
  <c r="D31" i="8"/>
  <c r="E31" i="8"/>
  <c r="F31" i="8"/>
  <c r="G31" i="8"/>
  <c r="Q26" i="8" s="1"/>
  <c r="U26" i="8" s="1"/>
  <c r="D32" i="8"/>
  <c r="E32" i="8"/>
  <c r="F32" i="8"/>
  <c r="G32" i="8"/>
  <c r="Q27" i="8" s="1"/>
  <c r="S27" i="8" s="1"/>
  <c r="T27" i="8" s="1"/>
  <c r="D33" i="8"/>
  <c r="E33" i="8"/>
  <c r="F33" i="8"/>
  <c r="G33" i="8"/>
  <c r="Q28" i="8" s="1"/>
  <c r="U28" i="8" s="1"/>
  <c r="D34" i="8"/>
  <c r="E34" i="8"/>
  <c r="F34" i="8"/>
  <c r="G34" i="8"/>
  <c r="Q29" i="8" s="1"/>
  <c r="U29" i="8" s="1"/>
  <c r="D35" i="8"/>
  <c r="E35" i="8"/>
  <c r="F35" i="8"/>
  <c r="G35" i="8"/>
  <c r="Q30" i="8" s="1"/>
  <c r="U30" i="8" s="1"/>
  <c r="D36" i="8"/>
  <c r="E36" i="8"/>
  <c r="F36" i="8"/>
  <c r="G36" i="8"/>
  <c r="Q31" i="8" s="1"/>
  <c r="U31" i="8" s="1"/>
  <c r="D37" i="8"/>
  <c r="E37" i="8"/>
  <c r="F37" i="8"/>
  <c r="G37" i="8"/>
  <c r="Q32" i="8" s="1"/>
  <c r="U32" i="8" s="1"/>
  <c r="D38" i="8"/>
  <c r="E38" i="8"/>
  <c r="F38" i="8"/>
  <c r="D39" i="8"/>
  <c r="E39" i="8"/>
  <c r="F39" i="8"/>
  <c r="G38" i="8"/>
  <c r="Q33" i="8" s="1"/>
  <c r="U33" i="8" s="1"/>
  <c r="D40" i="8"/>
  <c r="E40" i="8"/>
  <c r="F40" i="8"/>
  <c r="G40" i="8"/>
  <c r="Q34" i="8" s="1"/>
  <c r="U34" i="8" s="1"/>
  <c r="D42" i="8"/>
  <c r="E42" i="8"/>
  <c r="F42" i="8"/>
  <c r="G42" i="8"/>
  <c r="Q35" i="8" s="1"/>
  <c r="U35" i="8" s="1"/>
  <c r="D44" i="8"/>
  <c r="E44" i="8"/>
  <c r="F44" i="8"/>
  <c r="D45" i="8"/>
  <c r="E45" i="8"/>
  <c r="F45" i="8"/>
  <c r="G44" i="8"/>
  <c r="Q36" i="8" s="1"/>
  <c r="U36" i="8" s="1"/>
  <c r="D46" i="8"/>
  <c r="E46" i="8"/>
  <c r="F46" i="8"/>
  <c r="D47" i="8"/>
  <c r="E47" i="8"/>
  <c r="F47" i="8"/>
  <c r="G46" i="8"/>
  <c r="Q37" i="8" s="1"/>
  <c r="S37" i="8" s="1"/>
  <c r="T37" i="8" s="1"/>
  <c r="D48" i="8"/>
  <c r="E48" i="8"/>
  <c r="F48" i="8"/>
  <c r="D49" i="8"/>
  <c r="E49" i="8"/>
  <c r="F49" i="8"/>
  <c r="G48" i="8"/>
  <c r="Q38" i="8" s="1"/>
  <c r="U38" i="8" s="1"/>
  <c r="D50" i="8"/>
  <c r="E50" i="8"/>
  <c r="F50" i="8"/>
  <c r="D51" i="8"/>
  <c r="E51" i="8"/>
  <c r="F51" i="8"/>
  <c r="G50" i="8"/>
  <c r="Q39" i="8" s="1"/>
  <c r="S39" i="8" s="1"/>
  <c r="T39" i="8" s="1"/>
  <c r="D52" i="8"/>
  <c r="E52" i="8"/>
  <c r="F52" i="8"/>
  <c r="D53" i="8"/>
  <c r="E53" i="8"/>
  <c r="F53" i="8"/>
  <c r="G52" i="8"/>
  <c r="Q40" i="8" s="1"/>
  <c r="U40" i="8" s="1"/>
  <c r="D7" i="8"/>
  <c r="E7" i="8"/>
  <c r="F7" i="8"/>
  <c r="G7" i="8"/>
  <c r="Q7" i="8" s="1"/>
  <c r="S7" i="8" s="1"/>
  <c r="T7" i="8" s="1"/>
  <c r="D8" i="8"/>
  <c r="E8" i="8"/>
  <c r="F8" i="8"/>
  <c r="G8" i="8"/>
  <c r="Q8" i="8" s="1"/>
  <c r="U8" i="8" s="1"/>
  <c r="D9" i="8"/>
  <c r="E9" i="8"/>
  <c r="F9" i="8"/>
  <c r="G9" i="8"/>
  <c r="Q9" i="8" s="1"/>
  <c r="S9" i="8" s="1"/>
  <c r="T9" i="8" s="1"/>
  <c r="D6" i="8"/>
  <c r="E6" i="8"/>
  <c r="F6" i="8"/>
  <c r="G6" i="8"/>
  <c r="Q6" i="8" s="1"/>
  <c r="U6" i="8" s="1"/>
  <c r="G5" i="8"/>
  <c r="Q5" i="8" s="1"/>
  <c r="U5" i="8" s="1"/>
  <c r="E5" i="8"/>
  <c r="F5" i="8"/>
  <c r="U37" i="8" l="1"/>
  <c r="S42" i="8"/>
  <c r="T42" i="8" s="1"/>
  <c r="U42" i="8"/>
  <c r="S31" i="8"/>
  <c r="T31" i="8" s="1"/>
  <c r="U15" i="8"/>
  <c r="S20" i="8"/>
  <c r="T20" i="8" s="1"/>
  <c r="S30" i="8"/>
  <c r="T30" i="8" s="1"/>
  <c r="S14" i="8"/>
  <c r="T14" i="8" s="1"/>
  <c r="S28" i="8"/>
  <c r="T28" i="8" s="1"/>
  <c r="S33" i="8"/>
  <c r="T33" i="8" s="1"/>
  <c r="U17" i="8"/>
  <c r="S36" i="8"/>
  <c r="T36" i="8" s="1"/>
  <c r="J40" i="8"/>
  <c r="S48" i="8"/>
  <c r="T48" i="8" s="1"/>
  <c r="U48" i="8"/>
  <c r="S46" i="8"/>
  <c r="T46" i="8" s="1"/>
  <c r="U46" i="8"/>
  <c r="U44" i="8"/>
  <c r="S44" i="8"/>
  <c r="T44" i="8" s="1"/>
  <c r="S50" i="8"/>
  <c r="T50" i="8" s="1"/>
  <c r="U50" i="8"/>
  <c r="U52" i="8"/>
  <c r="S52" i="8"/>
  <c r="T52" i="8" s="1"/>
  <c r="U54" i="8"/>
  <c r="S54" i="8"/>
  <c r="T54" i="8" s="1"/>
  <c r="S56" i="8"/>
  <c r="T56" i="8" s="1"/>
  <c r="U56" i="8"/>
  <c r="S49" i="8"/>
  <c r="T49" i="8" s="1"/>
  <c r="U49" i="8"/>
  <c r="U13" i="8"/>
  <c r="U39" i="8"/>
  <c r="S23" i="8"/>
  <c r="T23" i="8" s="1"/>
  <c r="U7" i="8"/>
  <c r="S38" i="8"/>
  <c r="T38" i="8" s="1"/>
  <c r="S22" i="8"/>
  <c r="T22" i="8" s="1"/>
  <c r="S6" i="8"/>
  <c r="T6" i="8" s="1"/>
  <c r="S41" i="8"/>
  <c r="T41" i="8" s="1"/>
  <c r="S25" i="8"/>
  <c r="T25" i="8" s="1"/>
  <c r="U9" i="8"/>
  <c r="S12" i="8"/>
  <c r="T12" i="8" s="1"/>
  <c r="M40" i="8" s="1"/>
  <c r="S58" i="8"/>
  <c r="T58" i="8" s="1"/>
  <c r="U58" i="8"/>
  <c r="U53" i="8"/>
  <c r="S53" i="8"/>
  <c r="T53" i="8" s="1"/>
  <c r="J43" i="8"/>
  <c r="U47" i="8"/>
  <c r="S47" i="8"/>
  <c r="T47" i="8" s="1"/>
  <c r="U45" i="8"/>
  <c r="S45" i="8"/>
  <c r="T45" i="8" s="1"/>
  <c r="U43" i="8"/>
  <c r="S43" i="8"/>
  <c r="T43" i="8" s="1"/>
  <c r="U51" i="8"/>
  <c r="S51" i="8"/>
  <c r="T51" i="8" s="1"/>
  <c r="U55" i="8"/>
  <c r="S55" i="8"/>
  <c r="T55" i="8" s="1"/>
  <c r="S57" i="8"/>
  <c r="T57" i="8" s="1"/>
  <c r="U57" i="8"/>
  <c r="M46" i="8"/>
  <c r="M42" i="8"/>
  <c r="J41" i="8" l="1"/>
  <c r="J55" i="8"/>
  <c r="J38" i="8"/>
  <c r="J50" i="8" s="1"/>
  <c r="J52" i="8"/>
  <c r="M48" i="8"/>
  <c r="M44" i="8" s="1"/>
  <c r="M52" i="8"/>
  <c r="M38" i="8"/>
  <c r="M54" i="8" l="1"/>
  <c r="J39" i="8"/>
  <c r="J51" i="8" s="1"/>
  <c r="J53" i="8"/>
  <c r="M50" i="8"/>
</calcChain>
</file>

<file path=xl/sharedStrings.xml><?xml version="1.0" encoding="utf-8"?>
<sst xmlns="http://schemas.openxmlformats.org/spreadsheetml/2006/main" count="304" uniqueCount="170">
  <si>
    <t>増減額</t>
  </si>
  <si>
    <t>団体名</t>
  </si>
  <si>
    <t>（差引）</t>
  </si>
  <si>
    <t>Ａ</t>
  </si>
  <si>
    <t>Ａ－Ｂ</t>
  </si>
  <si>
    <t>市計</t>
  </si>
  <si>
    <t>町村計</t>
  </si>
  <si>
    <t>県計</t>
  </si>
  <si>
    <t>増減率</t>
    <rPh sb="0" eb="2">
      <t>ゾウゲン</t>
    </rPh>
    <phoneticPr fontId="4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</si>
  <si>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</si>
  <si>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</si>
  <si>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</si>
  <si>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</si>
  <si>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</si>
  <si>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</si>
  <si>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</si>
  <si>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</si>
  <si>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</si>
  <si>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</si>
  <si>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</si>
  <si>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</si>
  <si>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</si>
  <si>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</si>
  <si>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</si>
  <si>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</si>
  <si>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</si>
  <si>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</si>
  <si>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</si>
  <si>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</si>
  <si>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</si>
  <si>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</si>
  <si>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</si>
  <si>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</si>
  <si>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</si>
  <si>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</si>
  <si>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</si>
  <si>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</si>
  <si>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</si>
  <si>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</si>
  <si>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</si>
  <si>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</si>
  <si>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</si>
  <si>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</si>
  <si>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</si>
  <si>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</si>
  <si>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</si>
  <si>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</si>
  <si>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</si>
  <si>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</si>
  <si>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</si>
  <si>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</si>
  <si>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</si>
  <si>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</si>
  <si>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</si>
  <si>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</si>
  <si>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</si>
  <si>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</si>
  <si>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</si>
  <si>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</si>
  <si>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</si>
  <si>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</si>
  <si>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</si>
  <si>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（単位：千円、％）</t>
    <phoneticPr fontId="4"/>
  </si>
  <si>
    <t>大網白里市</t>
    <rPh sb="4" eb="5">
      <t>シ</t>
    </rPh>
    <phoneticPr fontId="4"/>
  </si>
  <si>
    <t>Ａ－Ｂ/Ｂ*100</t>
    <phoneticPr fontId="4"/>
  </si>
  <si>
    <t>-</t>
    <phoneticPr fontId="4"/>
  </si>
  <si>
    <t>（単位：千円、％）</t>
    <phoneticPr fontId="4"/>
  </si>
  <si>
    <t>Ｂ</t>
    <phoneticPr fontId="4"/>
  </si>
  <si>
    <t>Ｂ</t>
  </si>
  <si>
    <t>平成29年度</t>
    <phoneticPr fontId="4"/>
  </si>
  <si>
    <t>別紙３　団体別臨時財政対策債発行可能額</t>
    <rPh sb="0" eb="2">
      <t>ベッシ</t>
    </rPh>
    <rPh sb="4" eb="6">
      <t>ダンタイ</t>
    </rPh>
    <rPh sb="6" eb="7">
      <t>ベツ</t>
    </rPh>
    <rPh sb="7" eb="9">
      <t>リンジ</t>
    </rPh>
    <rPh sb="9" eb="11">
      <t>ザイセイ</t>
    </rPh>
    <rPh sb="11" eb="13">
      <t>タイサク</t>
    </rPh>
    <rPh sb="13" eb="14">
      <t>サイ</t>
    </rPh>
    <rPh sb="14" eb="16">
      <t>ハッコウ</t>
    </rPh>
    <rPh sb="16" eb="18">
      <t>カノウ</t>
    </rPh>
    <rPh sb="18" eb="19">
      <t>ガク</t>
    </rPh>
    <phoneticPr fontId="4"/>
  </si>
  <si>
    <t>指定都市計</t>
    <rPh sb="0" eb="2">
      <t>シテイ</t>
    </rPh>
    <rPh sb="2" eb="4">
      <t>トシ</t>
    </rPh>
    <rPh sb="3" eb="4">
      <t>シ</t>
    </rPh>
    <rPh sb="4" eb="5">
      <t>ケイ</t>
    </rPh>
    <phoneticPr fontId="4"/>
  </si>
  <si>
    <t>別紙２　普通交付税の算定結果（市町村別）</t>
    <rPh sb="0" eb="2">
      <t>ベッシ</t>
    </rPh>
    <rPh sb="4" eb="6">
      <t>フツウ</t>
    </rPh>
    <rPh sb="6" eb="9">
      <t>コウフゼイ</t>
    </rPh>
    <rPh sb="10" eb="12">
      <t>サンテイ</t>
    </rPh>
    <rPh sb="12" eb="14">
      <t>ケッカ</t>
    </rPh>
    <rPh sb="15" eb="18">
      <t>シチョウソン</t>
    </rPh>
    <rPh sb="18" eb="19">
      <t>ベツ</t>
    </rPh>
    <phoneticPr fontId="4"/>
  </si>
  <si>
    <t>基準財政需要額</t>
  </si>
  <si>
    <t>基準財政収入額</t>
  </si>
  <si>
    <t>交付税額</t>
  </si>
  <si>
    <t>（錯誤含む）</t>
  </si>
  <si>
    <t>Ａ-Ｂ=Ｃ</t>
  </si>
  <si>
    <t>010</t>
  </si>
  <si>
    <t>020</t>
  </si>
  <si>
    <t>030</t>
  </si>
  <si>
    <t>040</t>
  </si>
  <si>
    <t>050</t>
  </si>
  <si>
    <t>060</t>
  </si>
  <si>
    <t>070</t>
  </si>
  <si>
    <t>080</t>
  </si>
  <si>
    <t>100</t>
  </si>
  <si>
    <t>110</t>
  </si>
  <si>
    <t>120</t>
  </si>
  <si>
    <t>130</t>
  </si>
  <si>
    <t>140</t>
  </si>
  <si>
    <t>150</t>
    <phoneticPr fontId="4"/>
  </si>
  <si>
    <t>160</t>
    <phoneticPr fontId="4"/>
  </si>
  <si>
    <t>170</t>
  </si>
  <si>
    <t>180</t>
  </si>
  <si>
    <t>190</t>
  </si>
  <si>
    <t>200</t>
  </si>
  <si>
    <t>210</t>
    <phoneticPr fontId="4"/>
  </si>
  <si>
    <t>220</t>
    <phoneticPr fontId="4"/>
  </si>
  <si>
    <t>鎌ケ谷市</t>
    <phoneticPr fontId="4"/>
  </si>
  <si>
    <t>230</t>
  </si>
  <si>
    <t>240</t>
  </si>
  <si>
    <t>250</t>
  </si>
  <si>
    <t>260</t>
  </si>
  <si>
    <t>270</t>
  </si>
  <si>
    <t>袖ケ浦市</t>
    <phoneticPr fontId="4"/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</si>
  <si>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</si>
  <si>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</si>
  <si>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</si>
  <si>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</si>
  <si>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</si>
  <si>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</si>
  <si>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</si>
  <si>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</si>
  <si>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</si>
  <si>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</si>
  <si>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</si>
  <si>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</si>
  <si>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</si>
  <si>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</si>
  <si>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</si>
  <si>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</si>
  <si>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</si>
  <si>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  <phoneticPr fontId="4"/>
  </si>
  <si>
    <t>460</t>
    <phoneticPr fontId="4"/>
  </si>
  <si>
    <t>470</t>
    <phoneticPr fontId="4"/>
  </si>
  <si>
    <t>480</t>
  </si>
  <si>
    <t>490</t>
  </si>
  <si>
    <t>500</t>
  </si>
  <si>
    <t>510</t>
  </si>
  <si>
    <t>520</t>
  </si>
  <si>
    <t>530</t>
  </si>
  <si>
    <t>540</t>
  </si>
  <si>
    <t>財源不足団体</t>
  </si>
  <si>
    <t>財源超過団体</t>
  </si>
  <si>
    <t>平成29年度</t>
  </si>
  <si>
    <t>白井市</t>
    <phoneticPr fontId="4"/>
  </si>
  <si>
    <t>富里市</t>
    <phoneticPr fontId="4"/>
  </si>
  <si>
    <t>山武市</t>
    <phoneticPr fontId="4"/>
  </si>
  <si>
    <t>いすみ市</t>
    <phoneticPr fontId="4"/>
  </si>
  <si>
    <t>大網白里市</t>
    <phoneticPr fontId="4"/>
  </si>
  <si>
    <t>横芝光町</t>
    <phoneticPr fontId="4"/>
  </si>
  <si>
    <t>区　　分</t>
    <phoneticPr fontId="4"/>
  </si>
  <si>
    <t>財源不足額</t>
    <phoneticPr fontId="4"/>
  </si>
  <si>
    <t>調整額</t>
    <phoneticPr fontId="4"/>
  </si>
  <si>
    <t>（Ａ×調整率）</t>
    <phoneticPr fontId="4"/>
  </si>
  <si>
    <t>Ｄ</t>
    <phoneticPr fontId="4"/>
  </si>
  <si>
    <t>Ｃ－Ｄ＝Ｅ</t>
    <phoneticPr fontId="4"/>
  </si>
  <si>
    <t>090</t>
    <phoneticPr fontId="4"/>
  </si>
  <si>
    <t>南房総市</t>
    <phoneticPr fontId="4"/>
  </si>
  <si>
    <t>匝瑳市</t>
    <phoneticPr fontId="4"/>
  </si>
  <si>
    <t>香取市</t>
    <phoneticPr fontId="4"/>
  </si>
  <si>
    <t>財源不足額</t>
    <rPh sb="0" eb="2">
      <t>ザイゲン</t>
    </rPh>
    <rPh sb="2" eb="4">
      <t>ブソク</t>
    </rPh>
    <rPh sb="4" eb="5">
      <t>ガク</t>
    </rPh>
    <phoneticPr fontId="4"/>
  </si>
  <si>
    <t>交付税額</t>
    <rPh sb="0" eb="3">
      <t>コウフゼイ</t>
    </rPh>
    <rPh sb="3" eb="4">
      <t>ガク</t>
    </rPh>
    <phoneticPr fontId="4"/>
  </si>
  <si>
    <t>基準財政</t>
    <rPh sb="0" eb="2">
      <t>キジュン</t>
    </rPh>
    <rPh sb="2" eb="4">
      <t>ザイセイ</t>
    </rPh>
    <phoneticPr fontId="4"/>
  </si>
  <si>
    <t>需要額</t>
    <rPh sb="0" eb="2">
      <t>ジュヨウ</t>
    </rPh>
    <rPh sb="2" eb="3">
      <t>ガク</t>
    </rPh>
    <phoneticPr fontId="4"/>
  </si>
  <si>
    <t>収入額</t>
    <rPh sb="0" eb="2">
      <t>シュウニュウ</t>
    </rPh>
    <rPh sb="2" eb="3">
      <t>ガク</t>
    </rPh>
    <phoneticPr fontId="4"/>
  </si>
  <si>
    <t>県計</t>
    <rPh sb="0" eb="1">
      <t>ケン</t>
    </rPh>
    <rPh sb="1" eb="2">
      <t>ケイ</t>
    </rPh>
    <phoneticPr fontId="4"/>
  </si>
  <si>
    <t>交付団体</t>
    <rPh sb="0" eb="2">
      <t>コウフ</t>
    </rPh>
    <rPh sb="2" eb="4">
      <t>ダンタイ</t>
    </rPh>
    <phoneticPr fontId="4"/>
  </si>
  <si>
    <t>不交付団体</t>
    <rPh sb="0" eb="1">
      <t>フ</t>
    </rPh>
    <rPh sb="1" eb="3">
      <t>コウフ</t>
    </rPh>
    <rPh sb="3" eb="5">
      <t>ダンタイ</t>
    </rPh>
    <phoneticPr fontId="4"/>
  </si>
  <si>
    <t>町村計</t>
    <rPh sb="0" eb="2">
      <t>マチムラ</t>
    </rPh>
    <rPh sb="2" eb="3">
      <t>ケイ</t>
    </rPh>
    <phoneticPr fontId="4"/>
  </si>
  <si>
    <t>市計</t>
    <rPh sb="0" eb="1">
      <t>シ</t>
    </rPh>
    <rPh sb="1" eb="2">
      <t>ケイ</t>
    </rPh>
    <phoneticPr fontId="4"/>
  </si>
  <si>
    <t>番号</t>
    <rPh sb="0" eb="2">
      <t>バンゴウ</t>
    </rPh>
    <phoneticPr fontId="4"/>
  </si>
  <si>
    <t>団体区分</t>
    <rPh sb="0" eb="2">
      <t>ダンタイ</t>
    </rPh>
    <rPh sb="2" eb="4">
      <t>クブン</t>
    </rPh>
    <phoneticPr fontId="4"/>
  </si>
  <si>
    <t>交付／不交付</t>
    <rPh sb="0" eb="2">
      <t>コウフ</t>
    </rPh>
    <rPh sb="3" eb="4">
      <t>フ</t>
    </rPh>
    <rPh sb="4" eb="6">
      <t>コウフ</t>
    </rPh>
    <phoneticPr fontId="4"/>
  </si>
  <si>
    <t>コード</t>
    <phoneticPr fontId="4"/>
  </si>
  <si>
    <t>発行可能額</t>
    <rPh sb="0" eb="2">
      <t>ハッコウ</t>
    </rPh>
    <rPh sb="2" eb="5">
      <t>カノウガク</t>
    </rPh>
    <phoneticPr fontId="4"/>
  </si>
  <si>
    <t>平成30年度</t>
    <phoneticPr fontId="4"/>
  </si>
  <si>
    <t>平成29年度</t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</si>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</sst>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0.0;&quot;△ &quot;0.0"/>
    <numFmt numFmtId="178" formatCode="0.0_ "/>
    <numFmt numFmtId="179" formatCode="#,##0_ ;[Red]\-#,##0\ "/>
    <numFmt numFmtId="180" formatCode="\(###,###\)"/>
    <numFmt numFmtId="181" formatCode="#,##0_);[Red]\(#,##0\)"/>
    <numFmt numFmtId="182" formatCode="0.00_ "/>
    <numFmt numFmtId="183" formatCode="#,##0;&quot;▲ &quot;#,##0"/>
    <numFmt numFmtId="184" formatCode="0.0;&quot;▲ &quot;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Arial"/>
      <family val="2"/>
    </font>
    <font>
      <sz val="11"/>
      <name val="ＭＳ ゴシック"/>
      <family val="3"/>
      <charset val="128"/>
    </font>
    <font>
      <sz val="11"/>
      <name val="Arial"/>
      <family val="2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name val="Arial"/>
      <family val="2"/>
    </font>
    <font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/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7" fontId="2" fillId="0" borderId="0"/>
    <xf numFmtId="0" fontId="3" fillId="0" borderId="0"/>
  </cellStyleXfs>
  <cellXfs count="246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177" fontId="0" fillId="0" borderId="0" xfId="0" applyNumberFormat="1" applyAlignment="1">
      <alignment horizontal="right" vertical="center"/>
    </xf>
    <xf numFmtId="177" fontId="1" fillId="0" borderId="0" xfId="1" applyNumberFormat="1" applyFill="1" applyAlignment="1">
      <alignment vertical="center"/>
    </xf>
    <xf numFmtId="37" fontId="16" fillId="0" borderId="14" xfId="2" applyFont="1" applyBorder="1" applyAlignment="1">
      <alignment horizontal="right" vertical="center"/>
    </xf>
    <xf numFmtId="176" fontId="15" fillId="0" borderId="17" xfId="0" applyNumberFormat="1" applyFont="1" applyBorder="1" applyAlignment="1">
      <alignment vertical="center"/>
    </xf>
    <xf numFmtId="176" fontId="13" fillId="0" borderId="14" xfId="2" applyNumberFormat="1" applyFont="1" applyBorder="1" applyAlignment="1">
      <alignment horizontal="right" vertical="center"/>
    </xf>
    <xf numFmtId="176" fontId="14" fillId="0" borderId="17" xfId="0" applyNumberFormat="1" applyFont="1" applyBorder="1" applyAlignment="1">
      <alignment vertical="center"/>
    </xf>
    <xf numFmtId="37" fontId="16" fillId="0" borderId="19" xfId="2" applyFont="1" applyBorder="1" applyAlignment="1">
      <alignment horizontal="right" vertical="center"/>
    </xf>
    <xf numFmtId="176" fontId="15" fillId="0" borderId="22" xfId="0" applyNumberFormat="1" applyFont="1" applyBorder="1" applyAlignment="1">
      <alignment vertical="center"/>
    </xf>
    <xf numFmtId="176" fontId="13" fillId="0" borderId="19" xfId="2" applyNumberFormat="1" applyFont="1" applyBorder="1" applyAlignment="1">
      <alignment horizontal="right" vertical="center"/>
    </xf>
    <xf numFmtId="176" fontId="8" fillId="0" borderId="20" xfId="2" applyNumberFormat="1" applyFont="1" applyBorder="1" applyAlignment="1">
      <alignment vertical="center"/>
    </xf>
    <xf numFmtId="176" fontId="14" fillId="0" borderId="22" xfId="0" applyNumberFormat="1" applyFont="1" applyBorder="1" applyAlignment="1">
      <alignment vertical="center"/>
    </xf>
    <xf numFmtId="176" fontId="7" fillId="0" borderId="19" xfId="2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vertical="center"/>
    </xf>
    <xf numFmtId="176" fontId="7" fillId="0" borderId="27" xfId="2" applyNumberFormat="1" applyFont="1" applyBorder="1" applyAlignment="1">
      <alignment horizontal="right" vertical="center"/>
    </xf>
    <xf numFmtId="176" fontId="8" fillId="0" borderId="28" xfId="2" applyNumberFormat="1" applyFont="1" applyBorder="1" applyAlignment="1">
      <alignment vertical="center"/>
    </xf>
    <xf numFmtId="176" fontId="14" fillId="0" borderId="37" xfId="2" applyNumberFormat="1" applyFont="1" applyBorder="1" applyAlignment="1">
      <alignment vertical="center"/>
    </xf>
    <xf numFmtId="176" fontId="14" fillId="0" borderId="25" xfId="2" applyNumberFormat="1" applyFont="1" applyBorder="1" applyAlignment="1">
      <alignment vertical="center"/>
    </xf>
    <xf numFmtId="37" fontId="16" fillId="0" borderId="38" xfId="2" applyFont="1" applyBorder="1" applyAlignment="1">
      <alignment horizontal="right" vertical="center"/>
    </xf>
    <xf numFmtId="176" fontId="14" fillId="0" borderId="43" xfId="2" applyNumberFormat="1" applyFont="1" applyBorder="1" applyAlignment="1">
      <alignment vertical="center"/>
    </xf>
    <xf numFmtId="178" fontId="0" fillId="0" borderId="0" xfId="0" applyNumberFormat="1" applyAlignment="1">
      <alignment vertical="center"/>
    </xf>
    <xf numFmtId="37" fontId="15" fillId="0" borderId="16" xfId="2" applyFont="1" applyBorder="1" applyAlignment="1">
      <alignment vertical="center"/>
    </xf>
    <xf numFmtId="176" fontId="14" fillId="0" borderId="16" xfId="2" applyNumberFormat="1" applyFont="1" applyBorder="1" applyAlignment="1">
      <alignment vertical="center"/>
    </xf>
    <xf numFmtId="37" fontId="15" fillId="0" borderId="21" xfId="2" applyFont="1" applyBorder="1" applyAlignment="1">
      <alignment vertical="center"/>
    </xf>
    <xf numFmtId="176" fontId="9" fillId="0" borderId="21" xfId="2" applyNumberFormat="1" applyFont="1" applyBorder="1" applyAlignment="1">
      <alignment vertical="center"/>
    </xf>
    <xf numFmtId="176" fontId="9" fillId="0" borderId="29" xfId="2" applyNumberFormat="1" applyFont="1" applyBorder="1" applyAlignment="1">
      <alignment vertical="center"/>
    </xf>
    <xf numFmtId="37" fontId="15" fillId="0" borderId="40" xfId="2" applyFont="1" applyBorder="1" applyAlignment="1">
      <alignment vertical="center"/>
    </xf>
    <xf numFmtId="177" fontId="0" fillId="0" borderId="9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right" vertical="center" shrinkToFit="1"/>
    </xf>
    <xf numFmtId="177" fontId="0" fillId="0" borderId="13" xfId="1" applyNumberFormat="1" applyFont="1" applyFill="1" applyBorder="1" applyAlignment="1">
      <alignment horizontal="right" vertical="center" shrinkToFit="1"/>
    </xf>
    <xf numFmtId="0" fontId="0" fillId="0" borderId="5" xfId="0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right" vertical="center" shrinkToFit="1"/>
    </xf>
    <xf numFmtId="37" fontId="15" fillId="0" borderId="45" xfId="2" applyFont="1" applyBorder="1" applyAlignment="1">
      <alignment vertical="center"/>
    </xf>
    <xf numFmtId="176" fontId="14" fillId="0" borderId="45" xfId="2" applyNumberFormat="1" applyFont="1" applyBorder="1" applyAlignment="1">
      <alignment vertical="center"/>
    </xf>
    <xf numFmtId="3" fontId="14" fillId="0" borderId="46" xfId="0" applyNumberFormat="1" applyFont="1" applyBorder="1" applyAlignment="1">
      <alignment vertical="center"/>
    </xf>
    <xf numFmtId="177" fontId="0" fillId="0" borderId="23" xfId="1" applyNumberFormat="1" applyFont="1" applyFill="1" applyBorder="1" applyAlignment="1">
      <alignment horizontal="right" vertical="center"/>
    </xf>
    <xf numFmtId="178" fontId="0" fillId="0" borderId="26" xfId="0" applyNumberFormat="1" applyBorder="1" applyAlignment="1">
      <alignment horizontal="right" vertical="center"/>
    </xf>
    <xf numFmtId="178" fontId="0" fillId="0" borderId="31" xfId="0" applyNumberFormat="1" applyBorder="1" applyAlignment="1">
      <alignment horizontal="right" vertical="center"/>
    </xf>
    <xf numFmtId="37" fontId="14" fillId="0" borderId="34" xfId="2" applyFont="1" applyBorder="1" applyAlignment="1">
      <alignment vertical="center"/>
    </xf>
    <xf numFmtId="37" fontId="14" fillId="0" borderId="35" xfId="2" applyFont="1" applyBorder="1" applyAlignment="1">
      <alignment vertical="center"/>
    </xf>
    <xf numFmtId="37" fontId="8" fillId="0" borderId="15" xfId="2" applyFont="1" applyBorder="1" applyAlignment="1">
      <alignment horizontal="center" vertical="center"/>
    </xf>
    <xf numFmtId="37" fontId="8" fillId="0" borderId="20" xfId="2" applyFont="1" applyBorder="1" applyAlignment="1">
      <alignment horizontal="center" vertical="center"/>
    </xf>
    <xf numFmtId="37" fontId="8" fillId="0" borderId="39" xfId="2" applyFont="1" applyBorder="1" applyAlignment="1">
      <alignment horizontal="center" vertical="center"/>
    </xf>
    <xf numFmtId="176" fontId="8" fillId="0" borderId="15" xfId="2" applyNumberFormat="1" applyFont="1" applyBorder="1" applyAlignment="1">
      <alignment horizontal="center" vertical="center"/>
    </xf>
    <xf numFmtId="176" fontId="8" fillId="0" borderId="20" xfId="2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37" fontId="15" fillId="0" borderId="34" xfId="2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37" fontId="17" fillId="0" borderId="53" xfId="2" applyFont="1" applyBorder="1" applyAlignment="1">
      <alignment horizontal="right" vertical="center"/>
    </xf>
    <xf numFmtId="37" fontId="18" fillId="0" borderId="54" xfId="2" applyFont="1" applyBorder="1" applyAlignment="1">
      <alignment vertical="center"/>
    </xf>
    <xf numFmtId="37" fontId="17" fillId="0" borderId="56" xfId="2" applyFont="1" applyBorder="1" applyAlignment="1">
      <alignment horizontal="right" vertical="center"/>
    </xf>
    <xf numFmtId="37" fontId="18" fillId="0" borderId="0" xfId="2" applyFont="1" applyAlignment="1">
      <alignment horizontal="center" vertical="center"/>
    </xf>
    <xf numFmtId="37" fontId="8" fillId="0" borderId="57" xfId="2" applyFont="1" applyBorder="1" applyAlignment="1">
      <alignment horizontal="center" vertical="center"/>
    </xf>
    <xf numFmtId="37" fontId="0" fillId="0" borderId="57" xfId="2" applyFont="1" applyBorder="1" applyAlignment="1">
      <alignment horizontal="center" vertical="center"/>
    </xf>
    <xf numFmtId="37" fontId="18" fillId="0" borderId="57" xfId="2" applyFont="1" applyBorder="1" applyAlignment="1">
      <alignment horizontal="center" vertical="center"/>
    </xf>
    <xf numFmtId="37" fontId="18" fillId="0" borderId="0" xfId="2" applyFont="1" applyAlignment="1">
      <alignment vertical="center"/>
    </xf>
    <xf numFmtId="37" fontId="18" fillId="0" borderId="57" xfId="2" applyFont="1" applyBorder="1" applyAlignment="1">
      <alignment vertical="center"/>
    </xf>
    <xf numFmtId="37" fontId="18" fillId="0" borderId="57" xfId="2" applyFont="1" applyBorder="1" applyAlignment="1">
      <alignment horizontal="center" vertical="center" shrinkToFit="1"/>
    </xf>
    <xf numFmtId="37" fontId="17" fillId="0" borderId="58" xfId="2" applyFont="1" applyBorder="1" applyAlignment="1">
      <alignment horizontal="right" vertical="center"/>
    </xf>
    <xf numFmtId="37" fontId="18" fillId="0" borderId="59" xfId="2" applyFont="1" applyBorder="1" applyAlignment="1">
      <alignment vertical="center"/>
    </xf>
    <xf numFmtId="37" fontId="19" fillId="0" borderId="60" xfId="2" applyFont="1" applyBorder="1" applyAlignment="1">
      <alignment horizontal="right" vertical="center"/>
    </xf>
    <xf numFmtId="37" fontId="19" fillId="0" borderId="61" xfId="2" applyFont="1" applyBorder="1" applyAlignment="1">
      <alignment horizontal="right" vertical="center"/>
    </xf>
    <xf numFmtId="49" fontId="20" fillId="0" borderId="62" xfId="2" applyNumberFormat="1" applyFont="1" applyBorder="1" applyAlignment="1">
      <alignment horizontal="right" vertical="center"/>
    </xf>
    <xf numFmtId="37" fontId="18" fillId="0" borderId="63" xfId="2" applyFont="1" applyBorder="1" applyAlignment="1">
      <alignment horizontal="distributed" vertical="center"/>
    </xf>
    <xf numFmtId="49" fontId="20" fillId="0" borderId="67" xfId="2" applyNumberFormat="1" applyFont="1" applyBorder="1" applyAlignment="1">
      <alignment horizontal="right" vertical="center"/>
    </xf>
    <xf numFmtId="49" fontId="20" fillId="0" borderId="56" xfId="2" applyNumberFormat="1" applyFont="1" applyBorder="1" applyAlignment="1">
      <alignment horizontal="right" vertical="center"/>
    </xf>
    <xf numFmtId="37" fontId="18" fillId="0" borderId="0" xfId="2" applyFont="1" applyAlignment="1">
      <alignment horizontal="distributed" vertical="center"/>
    </xf>
    <xf numFmtId="37" fontId="18" fillId="0" borderId="70" xfId="2" applyFont="1" applyBorder="1" applyAlignment="1">
      <alignment horizontal="distributed" vertical="center"/>
    </xf>
    <xf numFmtId="37" fontId="18" fillId="0" borderId="75" xfId="2" applyFont="1" applyBorder="1" applyAlignment="1">
      <alignment horizontal="distributed" vertical="center"/>
    </xf>
    <xf numFmtId="49" fontId="20" fillId="0" borderId="79" xfId="2" applyNumberFormat="1" applyFont="1" applyBorder="1" applyAlignment="1">
      <alignment horizontal="right" vertical="center"/>
    </xf>
    <xf numFmtId="37" fontId="0" fillId="0" borderId="63" xfId="2" applyFont="1" applyBorder="1" applyAlignment="1">
      <alignment horizontal="distributed" vertical="center"/>
    </xf>
    <xf numFmtId="49" fontId="20" fillId="0" borderId="81" xfId="2" applyNumberFormat="1" applyFont="1" applyBorder="1" applyAlignment="1">
      <alignment horizontal="right" vertical="center"/>
    </xf>
    <xf numFmtId="37" fontId="18" fillId="0" borderId="82" xfId="2" applyFont="1" applyBorder="1" applyAlignment="1">
      <alignment horizontal="distributed" vertical="center"/>
    </xf>
    <xf numFmtId="37" fontId="10" fillId="0" borderId="56" xfId="2" applyFont="1" applyBorder="1" applyAlignment="1">
      <alignment horizontal="right" vertical="center"/>
    </xf>
    <xf numFmtId="37" fontId="18" fillId="0" borderId="66" xfId="2" applyFont="1" applyBorder="1" applyAlignment="1">
      <alignment horizontal="centerContinuous" vertical="center"/>
    </xf>
    <xf numFmtId="37" fontId="10" fillId="0" borderId="58" xfId="2" applyFont="1" applyBorder="1" applyAlignment="1">
      <alignment horizontal="right" vertical="center"/>
    </xf>
    <xf numFmtId="37" fontId="18" fillId="0" borderId="61" xfId="2" applyFont="1" applyBorder="1" applyAlignment="1">
      <alignment horizontal="centerContinuous" vertical="center"/>
    </xf>
    <xf numFmtId="37" fontId="10" fillId="0" borderId="53" xfId="2" applyFont="1" applyBorder="1" applyAlignment="1">
      <alignment horizontal="right" vertical="center"/>
    </xf>
    <xf numFmtId="37" fontId="18" fillId="0" borderId="55" xfId="2" applyFont="1" applyBorder="1" applyAlignment="1">
      <alignment horizontal="distributed" vertical="center"/>
    </xf>
    <xf numFmtId="37" fontId="18" fillId="0" borderId="70" xfId="2" applyFont="1" applyBorder="1" applyAlignment="1">
      <alignment vertical="center"/>
    </xf>
    <xf numFmtId="37" fontId="18" fillId="0" borderId="75" xfId="2" applyFont="1" applyBorder="1" applyAlignment="1">
      <alignment vertical="center"/>
    </xf>
    <xf numFmtId="37" fontId="18" fillId="0" borderId="88" xfId="2" applyFont="1" applyBorder="1" applyAlignment="1">
      <alignment vertical="center"/>
    </xf>
    <xf numFmtId="37" fontId="18" fillId="0" borderId="63" xfId="2" applyFont="1" applyBorder="1" applyAlignment="1">
      <alignment horizontal="centerContinuous" vertical="center"/>
    </xf>
    <xf numFmtId="37" fontId="18" fillId="0" borderId="59" xfId="2" applyFont="1" applyBorder="1" applyAlignment="1">
      <alignment horizontal="centerContinuous" vertical="center"/>
    </xf>
    <xf numFmtId="37" fontId="8" fillId="0" borderId="3" xfId="2" applyFont="1" applyBorder="1" applyAlignment="1">
      <alignment horizontal="center" vertical="center"/>
    </xf>
    <xf numFmtId="37" fontId="18" fillId="0" borderId="92" xfId="2" applyFont="1" applyBorder="1" applyAlignment="1">
      <alignment horizontal="center" vertical="center"/>
    </xf>
    <xf numFmtId="37" fontId="18" fillId="0" borderId="3" xfId="2" applyFont="1" applyBorder="1" applyAlignment="1">
      <alignment horizontal="center" vertical="center"/>
    </xf>
    <xf numFmtId="37" fontId="18" fillId="0" borderId="92" xfId="2" applyFont="1" applyBorder="1" applyAlignment="1">
      <alignment vertical="center"/>
    </xf>
    <xf numFmtId="37" fontId="19" fillId="0" borderId="93" xfId="2" applyFont="1" applyBorder="1" applyAlignment="1">
      <alignment horizontal="right" vertical="center"/>
    </xf>
    <xf numFmtId="37" fontId="19" fillId="0" borderId="94" xfId="2" applyFont="1" applyBorder="1" applyAlignment="1">
      <alignment horizontal="right" vertical="center"/>
    </xf>
    <xf numFmtId="179" fontId="5" fillId="2" borderId="95" xfId="0" applyNumberFormat="1" applyFont="1" applyFill="1" applyBorder="1" applyAlignment="1">
      <alignment horizontal="right" vertical="center"/>
    </xf>
    <xf numFmtId="179" fontId="5" fillId="2" borderId="64" xfId="0" applyNumberFormat="1" applyFont="1" applyFill="1" applyBorder="1" applyAlignment="1">
      <alignment horizontal="right" vertical="center"/>
    </xf>
    <xf numFmtId="176" fontId="5" fillId="2" borderId="65" xfId="2" applyNumberFormat="1" applyFont="1" applyFill="1" applyBorder="1" applyAlignment="1">
      <alignment horizontal="right" vertical="center"/>
    </xf>
    <xf numFmtId="176" fontId="5" fillId="2" borderId="66" xfId="2" applyNumberFormat="1" applyFont="1" applyFill="1" applyBorder="1" applyAlignment="1">
      <alignment horizontal="right" vertical="center"/>
    </xf>
    <xf numFmtId="176" fontId="21" fillId="2" borderId="96" xfId="2" applyNumberFormat="1" applyFont="1" applyFill="1" applyBorder="1" applyAlignment="1">
      <alignment horizontal="right" vertical="center"/>
    </xf>
    <xf numFmtId="180" fontId="5" fillId="2" borderId="97" xfId="0" applyNumberFormat="1" applyFont="1" applyFill="1" applyBorder="1" applyAlignment="1">
      <alignment horizontal="right" vertical="center"/>
    </xf>
    <xf numFmtId="180" fontId="5" fillId="2" borderId="68" xfId="0" applyNumberFormat="1" applyFont="1" applyFill="1" applyBorder="1" applyAlignment="1">
      <alignment horizontal="right" vertical="center"/>
    </xf>
    <xf numFmtId="176" fontId="5" fillId="2" borderId="69" xfId="2" applyNumberFormat="1" applyFont="1" applyFill="1" applyBorder="1" applyAlignment="1">
      <alignment horizontal="right" vertical="center"/>
    </xf>
    <xf numFmtId="176" fontId="21" fillId="2" borderId="92" xfId="2" applyNumberFormat="1" applyFont="1" applyFill="1" applyBorder="1" applyAlignment="1">
      <alignment horizontal="right" vertical="center"/>
    </xf>
    <xf numFmtId="181" fontId="5" fillId="2" borderId="98" xfId="0" applyNumberFormat="1" applyFont="1" applyFill="1" applyBorder="1" applyAlignment="1">
      <alignment horizontal="right" vertical="center"/>
    </xf>
    <xf numFmtId="181" fontId="5" fillId="2" borderId="71" xfId="0" applyNumberFormat="1" applyFont="1" applyFill="1" applyBorder="1" applyAlignment="1">
      <alignment horizontal="right" vertical="center"/>
    </xf>
    <xf numFmtId="176" fontId="5" fillId="2" borderId="72" xfId="2" applyNumberFormat="1" applyFont="1" applyFill="1" applyBorder="1" applyAlignment="1">
      <alignment horizontal="right" vertical="center"/>
    </xf>
    <xf numFmtId="176" fontId="21" fillId="2" borderId="99" xfId="2" applyNumberFormat="1" applyFont="1" applyFill="1" applyBorder="1" applyAlignment="1">
      <alignment horizontal="right" vertical="center"/>
    </xf>
    <xf numFmtId="180" fontId="5" fillId="2" borderId="69" xfId="2" applyNumberFormat="1" applyFont="1" applyFill="1" applyBorder="1" applyAlignment="1">
      <alignment horizontal="right" vertical="center"/>
    </xf>
    <xf numFmtId="176" fontId="5" fillId="2" borderId="73" xfId="2" applyNumberFormat="1" applyFont="1" applyFill="1" applyBorder="1" applyAlignment="1">
      <alignment horizontal="right" vertical="center"/>
    </xf>
    <xf numFmtId="179" fontId="5" fillId="2" borderId="100" xfId="0" applyNumberFormat="1" applyFont="1" applyFill="1" applyBorder="1" applyAlignment="1">
      <alignment horizontal="right" vertical="center"/>
    </xf>
    <xf numFmtId="179" fontId="5" fillId="2" borderId="74" xfId="0" applyNumberFormat="1" applyFont="1" applyFill="1" applyBorder="1" applyAlignment="1">
      <alignment horizontal="right" vertical="center"/>
    </xf>
    <xf numFmtId="180" fontId="5" fillId="2" borderId="101" xfId="0" applyNumberFormat="1" applyFont="1" applyFill="1" applyBorder="1" applyAlignment="1">
      <alignment horizontal="right" vertical="center"/>
    </xf>
    <xf numFmtId="180" fontId="5" fillId="2" borderId="76" xfId="0" applyNumberFormat="1" applyFont="1" applyFill="1" applyBorder="1" applyAlignment="1">
      <alignment horizontal="right" vertical="center"/>
    </xf>
    <xf numFmtId="180" fontId="5" fillId="2" borderId="77" xfId="2" applyNumberFormat="1" applyFont="1" applyFill="1" applyBorder="1" applyAlignment="1">
      <alignment horizontal="right" vertical="center"/>
    </xf>
    <xf numFmtId="176" fontId="5" fillId="2" borderId="78" xfId="2" applyNumberFormat="1" applyFont="1" applyFill="1" applyBorder="1" applyAlignment="1">
      <alignment horizontal="right" vertical="center"/>
    </xf>
    <xf numFmtId="176" fontId="21" fillId="2" borderId="102" xfId="2" applyNumberFormat="1" applyFont="1" applyFill="1" applyBorder="1" applyAlignment="1">
      <alignment horizontal="right" vertical="center"/>
    </xf>
    <xf numFmtId="179" fontId="5" fillId="2" borderId="72" xfId="2" applyNumberFormat="1" applyFont="1" applyFill="1" applyBorder="1" applyAlignment="1">
      <alignment horizontal="right" vertical="center"/>
    </xf>
    <xf numFmtId="176" fontId="5" fillId="2" borderId="57" xfId="2" applyNumberFormat="1" applyFont="1" applyFill="1" applyBorder="1" applyAlignment="1">
      <alignment horizontal="right" vertical="center"/>
    </xf>
    <xf numFmtId="176" fontId="5" fillId="2" borderId="77" xfId="2" applyNumberFormat="1" applyFont="1" applyFill="1" applyBorder="1" applyAlignment="1">
      <alignment horizontal="right" vertical="center"/>
    </xf>
    <xf numFmtId="176" fontId="5" fillId="2" borderId="80" xfId="2" applyNumberFormat="1" applyFont="1" applyFill="1" applyBorder="1" applyAlignment="1">
      <alignment horizontal="right" vertical="center"/>
    </xf>
    <xf numFmtId="176" fontId="21" fillId="2" borderId="103" xfId="2" applyNumberFormat="1" applyFont="1" applyFill="1" applyBorder="1" applyAlignment="1">
      <alignment horizontal="right" vertical="center"/>
    </xf>
    <xf numFmtId="179" fontId="5" fillId="2" borderId="104" xfId="0" applyNumberFormat="1" applyFont="1" applyFill="1" applyBorder="1" applyAlignment="1">
      <alignment horizontal="right" vertical="center"/>
    </xf>
    <xf numFmtId="179" fontId="5" fillId="2" borderId="83" xfId="0" applyNumberFormat="1" applyFont="1" applyFill="1" applyBorder="1" applyAlignment="1">
      <alignment horizontal="right" vertical="center"/>
    </xf>
    <xf numFmtId="176" fontId="5" fillId="2" borderId="84" xfId="2" applyNumberFormat="1" applyFont="1" applyFill="1" applyBorder="1" applyAlignment="1">
      <alignment horizontal="right" vertical="center"/>
    </xf>
    <xf numFmtId="176" fontId="5" fillId="2" borderId="85" xfId="2" applyNumberFormat="1" applyFont="1" applyFill="1" applyBorder="1" applyAlignment="1">
      <alignment horizontal="right" vertical="center"/>
    </xf>
    <xf numFmtId="176" fontId="21" fillId="2" borderId="105" xfId="2" applyNumberFormat="1" applyFont="1" applyFill="1" applyBorder="1" applyAlignment="1">
      <alignment horizontal="right" vertical="center"/>
    </xf>
    <xf numFmtId="179" fontId="5" fillId="2" borderId="95" xfId="2" applyNumberFormat="1" applyFont="1" applyFill="1" applyBorder="1" applyAlignment="1">
      <alignment horizontal="right" vertical="center"/>
    </xf>
    <xf numFmtId="176" fontId="5" fillId="2" borderId="99" xfId="2" applyNumberFormat="1" applyFont="1" applyFill="1" applyBorder="1" applyAlignment="1">
      <alignment horizontal="right" vertical="center"/>
    </xf>
    <xf numFmtId="179" fontId="5" fillId="2" borderId="100" xfId="2" applyNumberFormat="1" applyFont="1" applyFill="1" applyBorder="1" applyAlignment="1">
      <alignment horizontal="right" vertical="center"/>
    </xf>
    <xf numFmtId="179" fontId="5" fillId="2" borderId="65" xfId="2" applyNumberFormat="1" applyFont="1" applyFill="1" applyBorder="1" applyAlignment="1">
      <alignment horizontal="right" vertical="center"/>
    </xf>
    <xf numFmtId="176" fontId="5" fillId="2" borderId="96" xfId="2" applyNumberFormat="1" applyFont="1" applyFill="1" applyBorder="1" applyAlignment="1">
      <alignment horizontal="right" vertical="center"/>
    </xf>
    <xf numFmtId="179" fontId="5" fillId="2" borderId="86" xfId="2" applyNumberFormat="1" applyFont="1" applyFill="1" applyBorder="1" applyAlignment="1">
      <alignment horizontal="right" vertical="center"/>
    </xf>
    <xf numFmtId="176" fontId="5" fillId="2" borderId="86" xfId="2" applyNumberFormat="1" applyFont="1" applyFill="1" applyBorder="1" applyAlignment="1">
      <alignment horizontal="right" vertical="center"/>
    </xf>
    <xf numFmtId="176" fontId="5" fillId="2" borderId="106" xfId="2" applyNumberFormat="1" applyFont="1" applyFill="1" applyBorder="1" applyAlignment="1">
      <alignment horizontal="right" vertical="center"/>
    </xf>
    <xf numFmtId="179" fontId="5" fillId="2" borderId="107" xfId="2" applyNumberFormat="1" applyFont="1" applyFill="1" applyBorder="1" applyAlignment="1">
      <alignment horizontal="right" vertical="center"/>
    </xf>
    <xf numFmtId="179" fontId="5" fillId="2" borderId="87" xfId="2" applyNumberFormat="1" applyFont="1" applyFill="1" applyBorder="1" applyAlignment="1">
      <alignment horizontal="right" vertical="center"/>
    </xf>
    <xf numFmtId="176" fontId="5" fillId="2" borderId="87" xfId="2" applyNumberFormat="1" applyFont="1" applyFill="1" applyBorder="1" applyAlignment="1">
      <alignment horizontal="right" vertical="center"/>
    </xf>
    <xf numFmtId="176" fontId="5" fillId="2" borderId="108" xfId="2" applyNumberFormat="1" applyFont="1" applyFill="1" applyBorder="1" applyAlignment="1">
      <alignment horizontal="right" vertical="center"/>
    </xf>
    <xf numFmtId="179" fontId="5" fillId="2" borderId="109" xfId="2" applyNumberFormat="1" applyFont="1" applyFill="1" applyBorder="1" applyAlignment="1">
      <alignment horizontal="right" vertical="center"/>
    </xf>
    <xf numFmtId="179" fontId="5" fillId="2" borderId="110" xfId="2" applyNumberFormat="1" applyFont="1" applyFill="1" applyBorder="1" applyAlignment="1">
      <alignment horizontal="right" vertical="center"/>
    </xf>
    <xf numFmtId="179" fontId="5" fillId="2" borderId="111" xfId="2" applyNumberFormat="1" applyFont="1" applyFill="1" applyBorder="1" applyAlignment="1">
      <alignment horizontal="right" vertical="center"/>
    </xf>
    <xf numFmtId="176" fontId="5" fillId="2" borderId="111" xfId="2" applyNumberFormat="1" applyFont="1" applyFill="1" applyBorder="1" applyAlignment="1">
      <alignment horizontal="right" vertical="center"/>
    </xf>
    <xf numFmtId="176" fontId="5" fillId="2" borderId="112" xfId="2" applyNumberFormat="1" applyFont="1" applyFill="1" applyBorder="1" applyAlignment="1">
      <alignment horizontal="right" vertical="center"/>
    </xf>
    <xf numFmtId="180" fontId="15" fillId="0" borderId="50" xfId="2" applyNumberFormat="1" applyFont="1" applyBorder="1" applyAlignment="1">
      <alignment vertical="center"/>
    </xf>
    <xf numFmtId="180" fontId="15" fillId="0" borderId="51" xfId="0" applyNumberFormat="1" applyFont="1" applyBorder="1" applyAlignment="1">
      <alignment vertical="center"/>
    </xf>
    <xf numFmtId="181" fontId="15" fillId="0" borderId="17" xfId="1" applyNumberFormat="1" applyFont="1" applyFill="1" applyBorder="1" applyAlignment="1">
      <alignment horizontal="right" vertical="center"/>
    </xf>
    <xf numFmtId="181" fontId="15" fillId="0" borderId="22" xfId="1" applyNumberFormat="1" applyFont="1" applyFill="1" applyBorder="1" applyAlignment="1">
      <alignment horizontal="right" vertical="center"/>
    </xf>
    <xf numFmtId="181" fontId="14" fillId="0" borderId="18" xfId="1" applyNumberFormat="1" applyFont="1" applyFill="1" applyBorder="1" applyAlignment="1">
      <alignment horizontal="right" vertical="center"/>
    </xf>
    <xf numFmtId="181" fontId="14" fillId="0" borderId="23" xfId="1" applyNumberFormat="1" applyFont="1" applyFill="1" applyBorder="1" applyAlignment="1">
      <alignment horizontal="right" vertical="center"/>
    </xf>
    <xf numFmtId="181" fontId="0" fillId="0" borderId="23" xfId="1" applyNumberFormat="1" applyFont="1" applyFill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0" fontId="14" fillId="0" borderId="116" xfId="2" applyNumberFormat="1" applyFont="1" applyBorder="1" applyAlignment="1">
      <alignment vertical="center" shrinkToFit="1"/>
    </xf>
    <xf numFmtId="181" fontId="0" fillId="0" borderId="0" xfId="0" applyNumberFormat="1" applyAlignment="1">
      <alignment vertical="center"/>
    </xf>
    <xf numFmtId="176" fontId="14" fillId="0" borderId="11" xfId="2" applyNumberFormat="1" applyFont="1" applyBorder="1" applyAlignment="1">
      <alignment vertical="center" shrinkToFit="1"/>
    </xf>
    <xf numFmtId="176" fontId="14" fillId="0" borderId="13" xfId="2" applyNumberFormat="1" applyFont="1" applyBorder="1" applyAlignment="1">
      <alignment vertical="center" shrinkToFit="1"/>
    </xf>
    <xf numFmtId="0" fontId="23" fillId="0" borderId="0" xfId="0" applyFont="1" applyAlignment="1">
      <alignment vertical="center"/>
    </xf>
    <xf numFmtId="182" fontId="14" fillId="0" borderId="26" xfId="1" applyNumberFormat="1" applyFont="1" applyFill="1" applyBorder="1" applyAlignment="1">
      <alignment horizontal="right" vertical="center"/>
    </xf>
    <xf numFmtId="183" fontId="15" fillId="0" borderId="17" xfId="0" applyNumberFormat="1" applyFont="1" applyBorder="1" applyAlignment="1">
      <alignment vertical="center"/>
    </xf>
    <xf numFmtId="183" fontId="15" fillId="0" borderId="22" xfId="0" applyNumberFormat="1" applyFont="1" applyBorder="1" applyAlignment="1">
      <alignment vertical="center"/>
    </xf>
    <xf numFmtId="183" fontId="15" fillId="0" borderId="41" xfId="0" applyNumberFormat="1" applyFont="1" applyBorder="1" applyAlignment="1">
      <alignment vertical="center"/>
    </xf>
    <xf numFmtId="184" fontId="15" fillId="0" borderId="17" xfId="1" applyNumberFormat="1" applyFont="1" applyFill="1" applyBorder="1" applyAlignment="1">
      <alignment horizontal="right" vertical="center"/>
    </xf>
    <xf numFmtId="184" fontId="15" fillId="0" borderId="22" xfId="1" applyNumberFormat="1" applyFont="1" applyFill="1" applyBorder="1" applyAlignment="1">
      <alignment horizontal="right" vertical="center"/>
    </xf>
    <xf numFmtId="184" fontId="15" fillId="0" borderId="41" xfId="1" applyNumberFormat="1" applyFont="1" applyFill="1" applyBorder="1" applyAlignment="1">
      <alignment horizontal="right" vertical="center"/>
    </xf>
    <xf numFmtId="183" fontId="14" fillId="0" borderId="17" xfId="0" applyNumberFormat="1" applyFont="1" applyBorder="1" applyAlignment="1">
      <alignment vertical="center"/>
    </xf>
    <xf numFmtId="183" fontId="14" fillId="0" borderId="22" xfId="0" applyNumberFormat="1" applyFont="1" applyBorder="1" applyAlignment="1">
      <alignment vertical="center"/>
    </xf>
    <xf numFmtId="183" fontId="9" fillId="0" borderId="22" xfId="0" applyNumberFormat="1" applyFont="1" applyBorder="1" applyAlignment="1">
      <alignment vertical="center"/>
    </xf>
    <xf numFmtId="183" fontId="9" fillId="0" borderId="30" xfId="0" applyNumberFormat="1" applyFont="1" applyBorder="1" applyAlignment="1">
      <alignment vertical="center"/>
    </xf>
    <xf numFmtId="183" fontId="14" fillId="0" borderId="34" xfId="2" applyNumberFormat="1" applyFont="1" applyBorder="1" applyAlignment="1">
      <alignment vertical="center"/>
    </xf>
    <xf numFmtId="183" fontId="14" fillId="0" borderId="37" xfId="2" applyNumberFormat="1" applyFont="1" applyBorder="1" applyAlignment="1">
      <alignment vertical="center"/>
    </xf>
    <xf numFmtId="183" fontId="14" fillId="0" borderId="25" xfId="2" applyNumberFormat="1" applyFont="1" applyBorder="1" applyAlignment="1">
      <alignment vertical="center"/>
    </xf>
    <xf numFmtId="183" fontId="14" fillId="0" borderId="43" xfId="2" applyNumberFormat="1" applyFont="1" applyBorder="1" applyAlignment="1">
      <alignment vertical="center"/>
    </xf>
    <xf numFmtId="184" fontId="14" fillId="0" borderId="18" xfId="1" applyNumberFormat="1" applyFont="1" applyFill="1" applyBorder="1" applyAlignment="1">
      <alignment horizontal="right" vertical="center"/>
    </xf>
    <xf numFmtId="184" fontId="14" fillId="0" borderId="23" xfId="1" applyNumberFormat="1" applyFont="1" applyFill="1" applyBorder="1" applyAlignment="1">
      <alignment horizontal="right" vertical="center"/>
    </xf>
    <xf numFmtId="184" fontId="14" fillId="0" borderId="8" xfId="1" applyNumberFormat="1" applyFont="1" applyFill="1" applyBorder="1" applyAlignment="1">
      <alignment horizontal="right" vertical="center"/>
    </xf>
    <xf numFmtId="184" fontId="14" fillId="0" borderId="26" xfId="1" applyNumberFormat="1" applyFont="1" applyFill="1" applyBorder="1" applyAlignment="1">
      <alignment horizontal="right" vertical="center"/>
    </xf>
    <xf numFmtId="184" fontId="14" fillId="0" borderId="44" xfId="1" applyNumberFormat="1" applyFont="1" applyFill="1" applyBorder="1" applyAlignment="1">
      <alignment horizontal="right" vertical="center"/>
    </xf>
    <xf numFmtId="181" fontId="15" fillId="0" borderId="52" xfId="1" applyNumberFormat="1" applyFont="1" applyFill="1" applyBorder="1" applyAlignment="1">
      <alignment horizontal="right" vertical="center"/>
    </xf>
    <xf numFmtId="181" fontId="15" fillId="0" borderId="8" xfId="1" applyNumberFormat="1" applyFont="1" applyFill="1" applyBorder="1" applyAlignment="1">
      <alignment horizontal="right" vertical="center"/>
    </xf>
    <xf numFmtId="37" fontId="16" fillId="0" borderId="49" xfId="2" applyFont="1" applyBorder="1" applyAlignment="1">
      <alignment horizontal="right" vertical="center"/>
    </xf>
    <xf numFmtId="37" fontId="16" fillId="0" borderId="47" xfId="2" applyFont="1" applyBorder="1" applyAlignment="1">
      <alignment horizontal="right" vertical="center"/>
    </xf>
    <xf numFmtId="37" fontId="8" fillId="0" borderId="113" xfId="2" applyFont="1" applyBorder="1" applyAlignment="1">
      <alignment horizontal="center" vertical="center"/>
    </xf>
    <xf numFmtId="37" fontId="8" fillId="0" borderId="114" xfId="2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37" fontId="8" fillId="0" borderId="118" xfId="2" applyFont="1" applyBorder="1" applyAlignment="1">
      <alignment horizontal="center" vertical="center"/>
    </xf>
    <xf numFmtId="37" fontId="8" fillId="0" borderId="119" xfId="2" applyFont="1" applyBorder="1" applyAlignment="1">
      <alignment horizontal="center" vertical="center"/>
    </xf>
    <xf numFmtId="176" fontId="13" fillId="0" borderId="49" xfId="2" applyNumberFormat="1" applyFont="1" applyBorder="1" applyAlignment="1">
      <alignment horizontal="right" vertical="center"/>
    </xf>
    <xf numFmtId="176" fontId="13" fillId="0" borderId="47" xfId="2" applyNumberFormat="1" applyFont="1" applyBorder="1" applyAlignment="1">
      <alignment horizontal="right" vertical="center"/>
    </xf>
    <xf numFmtId="176" fontId="8" fillId="0" borderId="113" xfId="2" applyNumberFormat="1" applyFont="1" applyBorder="1" applyAlignment="1">
      <alignment horizontal="center" vertical="center"/>
    </xf>
    <xf numFmtId="176" fontId="8" fillId="0" borderId="114" xfId="2" applyNumberFormat="1" applyFont="1" applyBorder="1" applyAlignment="1">
      <alignment horizontal="center" vertical="center"/>
    </xf>
    <xf numFmtId="181" fontId="14" fillId="0" borderId="52" xfId="1" applyNumberFormat="1" applyFont="1" applyFill="1" applyBorder="1" applyAlignment="1">
      <alignment horizontal="right" vertical="center"/>
    </xf>
    <xf numFmtId="181" fontId="14" fillId="0" borderId="8" xfId="1" applyNumberFormat="1" applyFont="1" applyFill="1" applyBorder="1" applyAlignment="1">
      <alignment horizontal="right" vertical="center"/>
    </xf>
    <xf numFmtId="37" fontId="16" fillId="0" borderId="120" xfId="2" applyFont="1" applyBorder="1" applyAlignment="1">
      <alignment horizontal="right" vertical="center"/>
    </xf>
    <xf numFmtId="176" fontId="14" fillId="0" borderId="115" xfId="2" applyNumberFormat="1" applyFont="1" applyBorder="1" applyAlignment="1">
      <alignment horizontal="right" vertical="center"/>
    </xf>
    <xf numFmtId="176" fontId="14" fillId="0" borderId="35" xfId="2" applyNumberFormat="1" applyFont="1" applyBorder="1" applyAlignment="1">
      <alignment horizontal="right" vertical="center"/>
    </xf>
    <xf numFmtId="176" fontId="14" fillId="0" borderId="50" xfId="2" applyNumberFormat="1" applyFont="1" applyBorder="1" applyAlignment="1">
      <alignment horizontal="right" vertical="center"/>
    </xf>
    <xf numFmtId="176" fontId="14" fillId="0" borderId="34" xfId="2" applyNumberFormat="1" applyFont="1" applyBorder="1" applyAlignment="1">
      <alignment horizontal="right" vertical="center"/>
    </xf>
    <xf numFmtId="176" fontId="14" fillId="0" borderId="116" xfId="0" applyNumberFormat="1" applyFont="1" applyBorder="1" applyAlignment="1">
      <alignment horizontal="right" vertical="center"/>
    </xf>
    <xf numFmtId="176" fontId="14" fillId="0" borderId="117" xfId="0" applyNumberFormat="1" applyFont="1" applyBorder="1" applyAlignment="1">
      <alignment horizontal="right" vertical="center"/>
    </xf>
    <xf numFmtId="176" fontId="15" fillId="0" borderId="116" xfId="0" applyNumberFormat="1" applyFont="1" applyBorder="1" applyAlignment="1">
      <alignment horizontal="right" vertical="center"/>
    </xf>
    <xf numFmtId="176" fontId="15" fillId="0" borderId="13" xfId="0" applyNumberFormat="1" applyFont="1" applyBorder="1" applyAlignment="1">
      <alignment horizontal="right" vertical="center"/>
    </xf>
    <xf numFmtId="181" fontId="14" fillId="0" borderId="52" xfId="1" applyNumberFormat="1" applyFont="1" applyFill="1" applyBorder="1" applyAlignment="1">
      <alignment horizontal="right" vertical="center" shrinkToFit="1"/>
    </xf>
    <xf numFmtId="181" fontId="14" fillId="0" borderId="8" xfId="1" applyNumberFormat="1" applyFont="1" applyFill="1" applyBorder="1" applyAlignment="1">
      <alignment horizontal="right" vertical="center" shrinkToFit="1"/>
    </xf>
    <xf numFmtId="176" fontId="11" fillId="0" borderId="130" xfId="2" applyNumberFormat="1" applyFont="1" applyBorder="1" applyAlignment="1">
      <alignment horizontal="right" vertical="center"/>
    </xf>
    <xf numFmtId="176" fontId="11" fillId="0" borderId="131" xfId="2" applyNumberFormat="1" applyFont="1" applyBorder="1" applyAlignment="1">
      <alignment horizontal="right" vertical="center"/>
    </xf>
    <xf numFmtId="176" fontId="22" fillId="0" borderId="127" xfId="2" applyNumberFormat="1" applyFont="1" applyBorder="1" applyAlignment="1">
      <alignment horizontal="center" vertical="center"/>
    </xf>
    <xf numFmtId="176" fontId="22" fillId="0" borderId="129" xfId="2" applyNumberFormat="1" applyFont="1" applyBorder="1" applyAlignment="1">
      <alignment horizontal="center" vertical="center"/>
    </xf>
    <xf numFmtId="176" fontId="13" fillId="0" borderId="126" xfId="2" applyNumberFormat="1" applyFont="1" applyBorder="1" applyAlignment="1">
      <alignment horizontal="right" vertical="center"/>
    </xf>
    <xf numFmtId="176" fontId="13" fillId="0" borderId="128" xfId="2" applyNumberFormat="1" applyFont="1" applyBorder="1" applyAlignment="1">
      <alignment horizontal="right" vertical="center"/>
    </xf>
    <xf numFmtId="176" fontId="10" fillId="0" borderId="125" xfId="2" applyNumberFormat="1" applyFont="1" applyBorder="1" applyAlignment="1">
      <alignment horizontal="center" vertical="center"/>
    </xf>
    <xf numFmtId="176" fontId="10" fillId="0" borderId="116" xfId="2" applyNumberFormat="1" applyFont="1" applyBorder="1" applyAlignment="1">
      <alignment horizontal="center" vertical="center"/>
    </xf>
    <xf numFmtId="176" fontId="10" fillId="0" borderId="124" xfId="2" applyNumberFormat="1" applyFont="1" applyBorder="1" applyAlignment="1">
      <alignment horizontal="center" vertical="center"/>
    </xf>
    <xf numFmtId="176" fontId="10" fillId="0" borderId="117" xfId="2" applyNumberFormat="1" applyFont="1" applyBorder="1" applyAlignment="1">
      <alignment horizontal="center" vertical="center"/>
    </xf>
    <xf numFmtId="181" fontId="14" fillId="0" borderId="7" xfId="1" applyNumberFormat="1" applyFont="1" applyFill="1" applyBorder="1" applyAlignment="1">
      <alignment horizontal="right" vertical="center" shrinkToFit="1"/>
    </xf>
    <xf numFmtId="181" fontId="15" fillId="0" borderId="7" xfId="1" applyNumberFormat="1" applyFont="1" applyFill="1" applyBorder="1" applyAlignment="1">
      <alignment horizontal="right" vertical="center"/>
    </xf>
    <xf numFmtId="37" fontId="15" fillId="0" borderId="50" xfId="2" applyFont="1" applyBorder="1" applyAlignment="1">
      <alignment horizontal="right" vertical="center"/>
    </xf>
    <xf numFmtId="37" fontId="15" fillId="0" borderId="34" xfId="2" applyFont="1" applyBorder="1" applyAlignment="1">
      <alignment horizontal="right" vertical="center"/>
    </xf>
    <xf numFmtId="176" fontId="15" fillId="0" borderId="117" xfId="0" applyNumberFormat="1" applyFont="1" applyBorder="1" applyAlignment="1">
      <alignment horizontal="right" vertical="center"/>
    </xf>
    <xf numFmtId="37" fontId="15" fillId="0" borderId="115" xfId="2" applyFont="1" applyBorder="1" applyAlignment="1">
      <alignment horizontal="right" vertical="center"/>
    </xf>
    <xf numFmtId="37" fontId="15" fillId="0" borderId="35" xfId="2" applyFont="1" applyBorder="1" applyAlignment="1">
      <alignment horizontal="right" vertical="center"/>
    </xf>
    <xf numFmtId="37" fontId="8" fillId="0" borderId="121" xfId="2" applyFont="1" applyBorder="1" applyAlignment="1">
      <alignment horizontal="center" vertical="center"/>
    </xf>
    <xf numFmtId="37" fontId="15" fillId="0" borderId="122" xfId="2" applyFont="1" applyBorder="1" applyAlignment="1">
      <alignment horizontal="right" vertical="center"/>
    </xf>
    <xf numFmtId="37" fontId="15" fillId="0" borderId="123" xfId="2" applyFont="1" applyBorder="1" applyAlignment="1">
      <alignment horizontal="right" vertical="center"/>
    </xf>
    <xf numFmtId="176" fontId="13" fillId="0" borderId="133" xfId="2" applyNumberFormat="1" applyFont="1" applyBorder="1" applyAlignment="1">
      <alignment horizontal="right" vertical="center"/>
    </xf>
    <xf numFmtId="176" fontId="22" fillId="0" borderId="132" xfId="2" applyNumberFormat="1" applyFont="1" applyBorder="1" applyAlignment="1">
      <alignment horizontal="center" vertical="center"/>
    </xf>
    <xf numFmtId="176" fontId="22" fillId="0" borderId="134" xfId="2" applyNumberFormat="1" applyFont="1" applyBorder="1" applyAlignment="1">
      <alignment horizontal="center" vertical="center"/>
    </xf>
    <xf numFmtId="37" fontId="18" fillId="0" borderId="89" xfId="2" applyFont="1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176" fontId="10" fillId="0" borderId="36" xfId="2" applyNumberFormat="1" applyFont="1" applyBorder="1" applyAlignment="1">
      <alignment horizontal="center" vertical="center"/>
    </xf>
    <xf numFmtId="176" fontId="10" fillId="0" borderId="22" xfId="2" applyNumberFormat="1" applyFont="1" applyBorder="1" applyAlignment="1">
      <alignment horizontal="center" vertical="center"/>
    </xf>
    <xf numFmtId="176" fontId="11" fillId="0" borderId="32" xfId="2" applyNumberFormat="1" applyFont="1" applyBorder="1" applyAlignment="1">
      <alignment horizontal="center" vertical="center"/>
    </xf>
    <xf numFmtId="176" fontId="11" fillId="0" borderId="33" xfId="2" applyNumberFormat="1" applyFont="1" applyBorder="1" applyAlignment="1">
      <alignment horizontal="center" vertical="center"/>
    </xf>
    <xf numFmtId="176" fontId="10" fillId="0" borderId="42" xfId="2" applyNumberFormat="1" applyFont="1" applyBorder="1" applyAlignment="1">
      <alignment horizontal="center" vertical="center"/>
    </xf>
    <xf numFmtId="176" fontId="10" fillId="0" borderId="41" xfId="2" applyNumberFormat="1" applyFont="1" applyBorder="1" applyAlignment="1">
      <alignment horizontal="center" vertical="center"/>
    </xf>
  </cellXfs>
  <cellStyles count="4">
    <cellStyle name="パーセント" xfId="1" builtinId="5"/>
    <cellStyle name="標準" xfId="0" builtinId="0"/>
    <cellStyle name="標準_算定結果" xfId="2" xr:uid="{00000000-0005-0000-0000-000002000000}"/>
    <cellStyle name="未定義" xfId="3" xr:uid="{00000000-0005-0000-0000-000003000000}"/>
  </cellStyles>
  <dxfs count="3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colors>
    <mruColors>
      <color rgb="FFC6E0B4"/>
      <color rgb="FFEDEDED"/>
      <color rgb="FFFFF2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58"/>
  <sheetViews>
    <sheetView view="pageBreakPreview" zoomScale="115" zoomScaleNormal="100" zoomScaleSheetLayoutView="115" workbookViewId="0">
      <pane xSplit="3" ySplit="4" topLeftCell="D38" activePane="bottomRight" state="frozen"/>
      <selection activeCell="G50" sqref="G50:G51"/>
      <selection pane="topRight" activeCell="G50" sqref="G50:G51"/>
      <selection pane="bottomLeft" activeCell="G50" sqref="G50:G51"/>
      <selection pane="bottomRight" activeCell="G50" sqref="G50:G51"/>
    </sheetView>
  </sheetViews>
  <sheetFormatPr defaultColWidth="9" defaultRowHeight="13.2" x14ac:dyDescent="0.2"/>
  <cols>
    <col min="1" max="1" width="1.77734375" style="1" customWidth="1"/>
    <col min="2" max="2" width="3.109375" style="1" customWidth="1"/>
    <col min="3" max="3" width="10.6640625" style="1" customWidth="1"/>
    <col min="4" max="6" width="12.109375" style="1" customWidth="1"/>
    <col min="7" max="7" width="12.109375" style="10" customWidth="1"/>
    <col min="8" max="8" width="3.109375" style="1" customWidth="1"/>
    <col min="9" max="9" width="10.88671875" style="1" customWidth="1"/>
    <col min="10" max="12" width="12.109375" style="1" customWidth="1"/>
    <col min="13" max="13" width="12.109375" style="31" customWidth="1"/>
    <col min="14" max="14" width="3.109375" style="1" customWidth="1"/>
    <col min="15" max="15" width="2.44140625" style="1" customWidth="1"/>
    <col min="16" max="16" width="5.21875" style="1" bestFit="1" customWidth="1"/>
    <col min="17" max="17" width="11" style="1" bestFit="1" customWidth="1"/>
    <col min="18" max="19" width="9" style="1"/>
    <col min="20" max="20" width="5" style="1" customWidth="1"/>
    <col min="21" max="21" width="11" style="1" bestFit="1" customWidth="1"/>
    <col min="22" max="16384" width="9" style="1"/>
  </cols>
  <sheetData>
    <row r="1" spans="1:21" ht="24" customHeight="1" thickBot="1" x14ac:dyDescent="0.25">
      <c r="A1" s="11" t="s">
        <v>72</v>
      </c>
      <c r="C1" s="2"/>
      <c r="D1" s="2"/>
      <c r="E1" s="3"/>
      <c r="M1" s="12" t="s">
        <v>62</v>
      </c>
    </row>
    <row r="2" spans="1:21" ht="18" customHeight="1" x14ac:dyDescent="0.2">
      <c r="B2" s="4"/>
      <c r="C2" s="5"/>
      <c r="D2" s="5" t="s">
        <v>154</v>
      </c>
      <c r="E2" s="5" t="s">
        <v>154</v>
      </c>
      <c r="F2" s="5" t="s">
        <v>152</v>
      </c>
      <c r="G2" s="38" t="s">
        <v>153</v>
      </c>
      <c r="H2" s="4"/>
      <c r="I2" s="5"/>
      <c r="J2" s="5" t="s">
        <v>154</v>
      </c>
      <c r="K2" s="5" t="s">
        <v>154</v>
      </c>
      <c r="L2" s="5" t="s">
        <v>152</v>
      </c>
      <c r="M2" s="38" t="s">
        <v>153</v>
      </c>
    </row>
    <row r="3" spans="1:21" ht="18" customHeight="1" x14ac:dyDescent="0.2">
      <c r="B3" s="6" t="s">
        <v>1</v>
      </c>
      <c r="C3" s="7"/>
      <c r="D3" s="40" t="s">
        <v>155</v>
      </c>
      <c r="E3" s="40" t="s">
        <v>156</v>
      </c>
      <c r="F3" s="40"/>
      <c r="G3" s="41"/>
      <c r="H3" s="6" t="s">
        <v>1</v>
      </c>
      <c r="I3" s="7"/>
      <c r="J3" s="40" t="s">
        <v>155</v>
      </c>
      <c r="K3" s="40" t="s">
        <v>156</v>
      </c>
      <c r="L3" s="40"/>
      <c r="M3" s="41"/>
    </row>
    <row r="4" spans="1:21" ht="18" customHeight="1" thickBot="1" x14ac:dyDescent="0.25">
      <c r="B4" s="8"/>
      <c r="C4" s="9"/>
      <c r="D4" s="43"/>
      <c r="E4" s="44"/>
      <c r="F4" s="43"/>
      <c r="G4" s="45"/>
      <c r="H4" s="46"/>
      <c r="I4" s="43"/>
      <c r="J4" s="43"/>
      <c r="K4" s="44"/>
      <c r="L4" s="43"/>
      <c r="M4" s="47"/>
      <c r="P4" s="1" t="s">
        <v>162</v>
      </c>
      <c r="R4" s="1" t="s">
        <v>163</v>
      </c>
      <c r="S4" s="1" t="s">
        <v>164</v>
      </c>
      <c r="T4" s="1" t="s">
        <v>165</v>
      </c>
    </row>
    <row r="5" spans="1:21" ht="30" customHeight="1" x14ac:dyDescent="0.2">
      <c r="B5" s="14">
        <v>1</v>
      </c>
      <c r="C5" s="56" t="s">
        <v>9</v>
      </c>
      <c r="D5" s="32">
        <f>'（別紙２）入力シート'!E7</f>
        <v>180555020</v>
      </c>
      <c r="E5" s="32">
        <f>'（別紙２）入力シート'!F7</f>
        <v>168292576</v>
      </c>
      <c r="F5" s="15">
        <f>'（別紙２）入力シート'!G7</f>
        <v>12262444</v>
      </c>
      <c r="G5" s="157">
        <f>'（別紙２）入力シート'!I7</f>
        <v>12120007</v>
      </c>
      <c r="H5" s="16">
        <v>38</v>
      </c>
      <c r="I5" s="59" t="s">
        <v>45</v>
      </c>
      <c r="J5" s="33">
        <f>'（別紙２）入力シート'!E55</f>
        <v>3326749</v>
      </c>
      <c r="K5" s="33">
        <f>'（別紙２）入力シート'!F55</f>
        <v>2610972</v>
      </c>
      <c r="L5" s="17">
        <f>'（別紙２）入力シート'!G55</f>
        <v>715777</v>
      </c>
      <c r="M5" s="159">
        <f>'（別紙２）入力シート'!I55</f>
        <v>713153</v>
      </c>
      <c r="P5" s="1">
        <v>1</v>
      </c>
      <c r="Q5" s="164">
        <f t="shared" ref="Q5:Q41" si="0">VLOOKUP(P5,$B$5:$G$55,6,FALSE)</f>
        <v>12120007</v>
      </c>
      <c r="R5" s="1">
        <v>1</v>
      </c>
      <c r="S5" s="1">
        <f>IF(Q5=0,2,1)</f>
        <v>1</v>
      </c>
      <c r="T5" s="1" t="str">
        <f>R5&amp;S5</f>
        <v>11</v>
      </c>
      <c r="U5" s="164">
        <f>Q5</f>
        <v>12120007</v>
      </c>
    </row>
    <row r="6" spans="1:21" ht="30" customHeight="1" x14ac:dyDescent="0.2">
      <c r="B6" s="18">
        <v>2</v>
      </c>
      <c r="C6" s="57" t="s">
        <v>10</v>
      </c>
      <c r="D6" s="34">
        <f>'（別紙２）入力シート'!E8</f>
        <v>11790591</v>
      </c>
      <c r="E6" s="34">
        <f>'（別紙２）入力シート'!F8</f>
        <v>7079473</v>
      </c>
      <c r="F6" s="19">
        <f>'（別紙２）入力シート'!G8</f>
        <v>4711118</v>
      </c>
      <c r="G6" s="158">
        <f>'（別紙２）入力シート'!I8</f>
        <v>4701817</v>
      </c>
      <c r="H6" s="20">
        <v>39</v>
      </c>
      <c r="I6" s="60" t="s">
        <v>46</v>
      </c>
      <c r="J6" s="49">
        <f>'（別紙２）入力シート'!E56</f>
        <v>3664084</v>
      </c>
      <c r="K6" s="49">
        <f>'（別紙２）入力シート'!F56</f>
        <v>2094494</v>
      </c>
      <c r="L6" s="22">
        <f>'（別紙２）入力シート'!G56</f>
        <v>1569590</v>
      </c>
      <c r="M6" s="160">
        <f>'（別紙２）入力シート'!I56</f>
        <v>1566699</v>
      </c>
      <c r="P6" s="1">
        <v>2</v>
      </c>
      <c r="Q6" s="164">
        <f t="shared" si="0"/>
        <v>4701817</v>
      </c>
      <c r="R6" s="1">
        <v>1</v>
      </c>
      <c r="S6" s="1">
        <f t="shared" ref="S6:S58" si="1">IF(Q6=0,2,1)</f>
        <v>1</v>
      </c>
      <c r="T6" s="1" t="str">
        <f t="shared" ref="T6:T58" si="2">R6&amp;S6</f>
        <v>11</v>
      </c>
      <c r="U6" s="164">
        <f t="shared" ref="U6:U58" si="3">Q6</f>
        <v>4701817</v>
      </c>
    </row>
    <row r="7" spans="1:21" ht="30" customHeight="1" x14ac:dyDescent="0.2">
      <c r="B7" s="18">
        <v>3</v>
      </c>
      <c r="C7" s="57" t="s">
        <v>11</v>
      </c>
      <c r="D7" s="34">
        <f>'（別紙２）入力シート'!E9</f>
        <v>61665678</v>
      </c>
      <c r="E7" s="34">
        <f>'（別紙２）入力シート'!F9</f>
        <v>65175619</v>
      </c>
      <c r="F7" s="19">
        <f>'（別紙２）入力シート'!G9</f>
        <v>-3509941</v>
      </c>
      <c r="G7" s="158">
        <f>'（別紙２）入力シート'!I9</f>
        <v>0</v>
      </c>
      <c r="H7" s="20">
        <v>40</v>
      </c>
      <c r="I7" s="61" t="s">
        <v>47</v>
      </c>
      <c r="J7" s="50">
        <f>'（別紙２）入力シート'!E57</f>
        <v>1582963</v>
      </c>
      <c r="K7" s="50">
        <f>'（別紙２）入力シート'!F57</f>
        <v>692103</v>
      </c>
      <c r="L7" s="22">
        <f>'（別紙２）入力シート'!G57</f>
        <v>890860</v>
      </c>
      <c r="M7" s="160">
        <f>'（別紙２）入力シート'!I57</f>
        <v>889611</v>
      </c>
      <c r="P7" s="1">
        <v>3</v>
      </c>
      <c r="Q7" s="164">
        <f t="shared" si="0"/>
        <v>0</v>
      </c>
      <c r="R7" s="1">
        <v>1</v>
      </c>
      <c r="S7" s="1">
        <f t="shared" si="1"/>
        <v>2</v>
      </c>
      <c r="T7" s="1" t="str">
        <f t="shared" si="2"/>
        <v>12</v>
      </c>
      <c r="U7" s="164">
        <f t="shared" si="3"/>
        <v>0</v>
      </c>
    </row>
    <row r="8" spans="1:21" ht="27.9" customHeight="1" x14ac:dyDescent="0.2">
      <c r="B8" s="18">
        <v>4</v>
      </c>
      <c r="C8" s="57" t="s">
        <v>12</v>
      </c>
      <c r="D8" s="34">
        <f>'（別紙２）入力シート'!E10</f>
        <v>83808819</v>
      </c>
      <c r="E8" s="34">
        <f>'（別紙２）入力シート'!F10</f>
        <v>80216739</v>
      </c>
      <c r="F8" s="19">
        <f>'（別紙２）入力シート'!G10</f>
        <v>3592080</v>
      </c>
      <c r="G8" s="158">
        <f>'（別紙２）入力シート'!I10</f>
        <v>3525965</v>
      </c>
      <c r="H8" s="20">
        <v>41</v>
      </c>
      <c r="I8" s="60" t="s">
        <v>48</v>
      </c>
      <c r="J8" s="49">
        <f>'（別紙２）入力シート'!E58</f>
        <v>3454858</v>
      </c>
      <c r="K8" s="49">
        <f>'（別紙２）入力シート'!F58</f>
        <v>2042925</v>
      </c>
      <c r="L8" s="22">
        <f>'（別紙２）入力シート'!G58</f>
        <v>1411933</v>
      </c>
      <c r="M8" s="160">
        <f>'（別紙２）入力シート'!I58</f>
        <v>1409208</v>
      </c>
      <c r="P8" s="1">
        <v>4</v>
      </c>
      <c r="Q8" s="164">
        <f t="shared" si="0"/>
        <v>3525965</v>
      </c>
      <c r="R8" s="1">
        <v>1</v>
      </c>
      <c r="S8" s="1">
        <f t="shared" si="1"/>
        <v>1</v>
      </c>
      <c r="T8" s="1" t="str">
        <f t="shared" si="2"/>
        <v>11</v>
      </c>
      <c r="U8" s="164">
        <f t="shared" si="3"/>
        <v>3525965</v>
      </c>
    </row>
    <row r="9" spans="1:21" ht="27.9" customHeight="1" x14ac:dyDescent="0.2">
      <c r="B9" s="18">
        <v>5</v>
      </c>
      <c r="C9" s="57" t="s">
        <v>13</v>
      </c>
      <c r="D9" s="34">
        <f>'（別紙２）入力シート'!E11</f>
        <v>8795635</v>
      </c>
      <c r="E9" s="34">
        <f>'（別紙２）入力シート'!F11</f>
        <v>5050717</v>
      </c>
      <c r="F9" s="19">
        <f>'（別紙２）入力シート'!G11</f>
        <v>3744918</v>
      </c>
      <c r="G9" s="158">
        <f>'（別紙２）入力シート'!I11</f>
        <v>3737979</v>
      </c>
      <c r="H9" s="20">
        <v>42</v>
      </c>
      <c r="I9" s="60" t="s">
        <v>49</v>
      </c>
      <c r="J9" s="49">
        <f>'（別紙２）入力シート'!E59</f>
        <v>3014195</v>
      </c>
      <c r="K9" s="49">
        <f>'（別紙２）入力シート'!F59</f>
        <v>1430476</v>
      </c>
      <c r="L9" s="22">
        <f>'（別紙２）入力シート'!G59</f>
        <v>1583719</v>
      </c>
      <c r="M9" s="160">
        <f>'（別紙２）入力シート'!I59</f>
        <v>1581341</v>
      </c>
      <c r="P9" s="1">
        <v>5</v>
      </c>
      <c r="Q9" s="164">
        <f t="shared" si="0"/>
        <v>3737979</v>
      </c>
      <c r="R9" s="1">
        <v>1</v>
      </c>
      <c r="S9" s="1">
        <f t="shared" si="1"/>
        <v>1</v>
      </c>
      <c r="T9" s="1" t="str">
        <f t="shared" si="2"/>
        <v>11</v>
      </c>
      <c r="U9" s="164">
        <f t="shared" si="3"/>
        <v>3737979</v>
      </c>
    </row>
    <row r="10" spans="1:21" ht="27.9" customHeight="1" x14ac:dyDescent="0.2">
      <c r="B10" s="18">
        <v>6</v>
      </c>
      <c r="C10" s="57" t="s">
        <v>14</v>
      </c>
      <c r="D10" s="34">
        <f>'（別紙２）入力シート'!E12</f>
        <v>19019206</v>
      </c>
      <c r="E10" s="34">
        <f>'（別紙２）入力シート'!F12</f>
        <v>16599128</v>
      </c>
      <c r="F10" s="19">
        <f>'（別紙２）入力シート'!G12</f>
        <v>2420078</v>
      </c>
      <c r="G10" s="158">
        <f>'（別紙２）入力シート'!I12</f>
        <v>2405074</v>
      </c>
      <c r="H10" s="20">
        <v>43</v>
      </c>
      <c r="I10" s="60" t="s">
        <v>50</v>
      </c>
      <c r="J10" s="49">
        <f>'（別紙２）入力シート'!E60</f>
        <v>3321509</v>
      </c>
      <c r="K10" s="49">
        <f>'（別紙２）入力シート'!F60</f>
        <v>1489147</v>
      </c>
      <c r="L10" s="22">
        <f>'（別紙２）入力シート'!G60</f>
        <v>1832362</v>
      </c>
      <c r="M10" s="160">
        <f>'（別紙２）入力シート'!I60</f>
        <v>1829742</v>
      </c>
      <c r="P10" s="1">
        <v>6</v>
      </c>
      <c r="Q10" s="164">
        <f t="shared" si="0"/>
        <v>2405074</v>
      </c>
      <c r="R10" s="1">
        <v>1</v>
      </c>
      <c r="S10" s="1">
        <f t="shared" si="1"/>
        <v>1</v>
      </c>
      <c r="T10" s="1" t="str">
        <f t="shared" si="2"/>
        <v>11</v>
      </c>
      <c r="U10" s="164">
        <f t="shared" si="3"/>
        <v>2405074</v>
      </c>
    </row>
    <row r="11" spans="1:21" ht="27.9" customHeight="1" x14ac:dyDescent="0.2">
      <c r="B11" s="18">
        <v>7</v>
      </c>
      <c r="C11" s="57" t="s">
        <v>15</v>
      </c>
      <c r="D11" s="34">
        <f>'（別紙２）入力シート'!E13</f>
        <v>63726898</v>
      </c>
      <c r="E11" s="34">
        <f>'（別紙２）入力シート'!F13</f>
        <v>57466069</v>
      </c>
      <c r="F11" s="19">
        <f>'（別紙２）入力シート'!G13</f>
        <v>6260829</v>
      </c>
      <c r="G11" s="158">
        <f>'（別紙２）入力シート'!I13</f>
        <v>6210556</v>
      </c>
      <c r="H11" s="20">
        <v>44</v>
      </c>
      <c r="I11" s="60" t="s">
        <v>51</v>
      </c>
      <c r="J11" s="49">
        <f>'（別紙２）入力シート'!E61</f>
        <v>2193867</v>
      </c>
      <c r="K11" s="49">
        <f>'（別紙２）入力シート'!F61</f>
        <v>2149225</v>
      </c>
      <c r="L11" s="22">
        <f>'（別紙２）入力シート'!G61</f>
        <v>44642</v>
      </c>
      <c r="M11" s="160">
        <f>'（別紙２）入力シート'!I61</f>
        <v>42911</v>
      </c>
      <c r="P11" s="1">
        <v>7</v>
      </c>
      <c r="Q11" s="164">
        <f t="shared" si="0"/>
        <v>6210556</v>
      </c>
      <c r="R11" s="1">
        <v>1</v>
      </c>
      <c r="S11" s="1">
        <f t="shared" si="1"/>
        <v>1</v>
      </c>
      <c r="T11" s="1" t="str">
        <f t="shared" si="2"/>
        <v>11</v>
      </c>
      <c r="U11" s="164">
        <f t="shared" si="3"/>
        <v>6210556</v>
      </c>
    </row>
    <row r="12" spans="1:21" ht="14.1" customHeight="1" x14ac:dyDescent="0.2">
      <c r="B12" s="190">
        <v>8</v>
      </c>
      <c r="C12" s="195" t="s">
        <v>16</v>
      </c>
      <c r="D12" s="155">
        <f>'（別紙２）入力シート'!E14</f>
        <v>22941366</v>
      </c>
      <c r="E12" s="155">
        <f>'（別紙２）入力シート'!F14</f>
        <v>18993043</v>
      </c>
      <c r="F12" s="156">
        <f>'（別紙２）入力シート'!G14</f>
        <v>3948323</v>
      </c>
      <c r="G12" s="188">
        <f>'（別紙２）入力シート'!I15</f>
        <v>3930225</v>
      </c>
      <c r="H12" s="197">
        <v>45</v>
      </c>
      <c r="I12" s="199" t="s">
        <v>52</v>
      </c>
      <c r="J12" s="155">
        <f>'（別紙２）入力シート'!E62</f>
        <v>5432482</v>
      </c>
      <c r="K12" s="155">
        <f>'（別紙２）入力シート'!F62</f>
        <v>2494361</v>
      </c>
      <c r="L12" s="156">
        <f>'（別紙２）入力シート'!G62</f>
        <v>2938121</v>
      </c>
      <c r="M12" s="188">
        <f>'（別紙２）入力シート'!I63</f>
        <v>2933836</v>
      </c>
      <c r="P12" s="1">
        <v>8</v>
      </c>
      <c r="Q12" s="164">
        <f t="shared" si="0"/>
        <v>3930225</v>
      </c>
      <c r="R12" s="1">
        <v>1</v>
      </c>
      <c r="S12" s="1">
        <f t="shared" si="1"/>
        <v>1</v>
      </c>
      <c r="T12" s="1" t="str">
        <f t="shared" si="2"/>
        <v>11</v>
      </c>
      <c r="U12" s="164">
        <f t="shared" si="3"/>
        <v>3930225</v>
      </c>
    </row>
    <row r="13" spans="1:21" ht="14.1" customHeight="1" x14ac:dyDescent="0.2">
      <c r="B13" s="191"/>
      <c r="C13" s="196"/>
      <c r="D13" s="62">
        <f>'（別紙２）入力シート'!E15</f>
        <v>22141093</v>
      </c>
      <c r="E13" s="62">
        <f>'（別紙２）入力シート'!F15</f>
        <v>18993105</v>
      </c>
      <c r="F13" s="63">
        <f>'（別紙２）入力シート'!G15</f>
        <v>3147988</v>
      </c>
      <c r="G13" s="189"/>
      <c r="H13" s="198"/>
      <c r="I13" s="200"/>
      <c r="J13" s="62">
        <f>'（別紙２）入力シート'!E63</f>
        <v>5266139</v>
      </c>
      <c r="K13" s="62">
        <f>'（別紙２）入力シート'!F63</f>
        <v>2494096</v>
      </c>
      <c r="L13" s="63">
        <f>'（別紙２）入力シート'!G63</f>
        <v>2772043</v>
      </c>
      <c r="M13" s="189"/>
      <c r="P13" s="1">
        <v>9</v>
      </c>
      <c r="Q13" s="164">
        <f t="shared" si="0"/>
        <v>2139335</v>
      </c>
      <c r="R13" s="1">
        <v>1</v>
      </c>
      <c r="S13" s="1">
        <f t="shared" si="1"/>
        <v>1</v>
      </c>
      <c r="T13" s="1" t="str">
        <f t="shared" si="2"/>
        <v>11</v>
      </c>
      <c r="U13" s="164">
        <f t="shared" si="3"/>
        <v>2139335</v>
      </c>
    </row>
    <row r="14" spans="1:21" ht="27.9" customHeight="1" x14ac:dyDescent="0.2">
      <c r="B14" s="18">
        <v>9</v>
      </c>
      <c r="C14" s="57" t="s">
        <v>17</v>
      </c>
      <c r="D14" s="34">
        <f>'（別紙２）入力シート'!E16</f>
        <v>13577196</v>
      </c>
      <c r="E14" s="34">
        <f>'（別紙２）入力シート'!F16</f>
        <v>11427150</v>
      </c>
      <c r="F14" s="19">
        <f>'（別紙２）入力シート'!G16</f>
        <v>2150046</v>
      </c>
      <c r="G14" s="158">
        <f>'（別紙２）入力シート'!I16</f>
        <v>2139335</v>
      </c>
      <c r="H14" s="20">
        <v>46</v>
      </c>
      <c r="I14" s="60" t="s">
        <v>53</v>
      </c>
      <c r="J14" s="49">
        <f>'（別紙２）入力シート'!E64</f>
        <v>2415288</v>
      </c>
      <c r="K14" s="49">
        <f>'（別紙２）入力シート'!F64</f>
        <v>1347218</v>
      </c>
      <c r="L14" s="22">
        <f>'（別紙２）入力シート'!G64</f>
        <v>1068070</v>
      </c>
      <c r="M14" s="160">
        <f>'（別紙２）入力シート'!I64</f>
        <v>1066165</v>
      </c>
      <c r="P14" s="1">
        <v>10</v>
      </c>
      <c r="Q14" s="164">
        <f t="shared" si="0"/>
        <v>1562243</v>
      </c>
      <c r="R14" s="1">
        <v>1</v>
      </c>
      <c r="S14" s="1">
        <f t="shared" si="1"/>
        <v>1</v>
      </c>
      <c r="T14" s="1" t="str">
        <f t="shared" si="2"/>
        <v>11</v>
      </c>
      <c r="U14" s="164">
        <f t="shared" si="3"/>
        <v>1562243</v>
      </c>
    </row>
    <row r="15" spans="1:21" ht="14.1" customHeight="1" x14ac:dyDescent="0.2">
      <c r="B15" s="190">
        <v>10</v>
      </c>
      <c r="C15" s="192" t="s">
        <v>18</v>
      </c>
      <c r="D15" s="155">
        <f>'（別紙２）入力シート'!E17</f>
        <v>4398444</v>
      </c>
      <c r="E15" s="155">
        <f>'（別紙２）入力シート'!F17</f>
        <v>2832731</v>
      </c>
      <c r="F15" s="156">
        <f>'（別紙２）入力シート'!G17</f>
        <v>1565713</v>
      </c>
      <c r="G15" s="188">
        <f>'（別紙２）入力シート'!I18</f>
        <v>1562243</v>
      </c>
      <c r="H15" s="197">
        <v>47</v>
      </c>
      <c r="I15" s="199" t="s">
        <v>54</v>
      </c>
      <c r="J15" s="204">
        <f>'（別紙２）入力シート'!E65</f>
        <v>1980034</v>
      </c>
      <c r="K15" s="206">
        <f>'（別紙２）入力シート'!F65</f>
        <v>806780</v>
      </c>
      <c r="L15" s="208">
        <f>'（別紙２）入力シート'!G65</f>
        <v>1173254</v>
      </c>
      <c r="M15" s="201">
        <f>'（別紙２）入力シート'!I65</f>
        <v>1171692</v>
      </c>
      <c r="P15" s="1">
        <v>11</v>
      </c>
      <c r="Q15" s="164">
        <f t="shared" si="0"/>
        <v>364204</v>
      </c>
      <c r="R15" s="1">
        <v>1</v>
      </c>
      <c r="S15" s="1">
        <f t="shared" si="1"/>
        <v>1</v>
      </c>
      <c r="T15" s="1" t="str">
        <f t="shared" si="2"/>
        <v>11</v>
      </c>
      <c r="U15" s="164">
        <f t="shared" si="3"/>
        <v>364204</v>
      </c>
    </row>
    <row r="16" spans="1:21" ht="14.1" customHeight="1" x14ac:dyDescent="0.2">
      <c r="B16" s="191"/>
      <c r="C16" s="193"/>
      <c r="D16" s="62">
        <f>'（別紙２）入力シート'!E18</f>
        <v>21556059</v>
      </c>
      <c r="E16" s="62">
        <f>'（別紙２）入力シート'!F18</f>
        <v>27824208</v>
      </c>
      <c r="F16" s="63">
        <f>'（別紙２）入力シート'!G18</f>
        <v>-6268149</v>
      </c>
      <c r="G16" s="189"/>
      <c r="H16" s="198"/>
      <c r="I16" s="200"/>
      <c r="J16" s="205"/>
      <c r="K16" s="207"/>
      <c r="L16" s="209"/>
      <c r="M16" s="202"/>
      <c r="P16" s="1">
        <v>12</v>
      </c>
      <c r="Q16" s="164">
        <f t="shared" si="0"/>
        <v>2535947</v>
      </c>
      <c r="R16" s="1">
        <v>1</v>
      </c>
      <c r="S16" s="1">
        <f t="shared" si="1"/>
        <v>1</v>
      </c>
      <c r="T16" s="1" t="str">
        <f t="shared" si="2"/>
        <v>11</v>
      </c>
      <c r="U16" s="164">
        <f t="shared" si="3"/>
        <v>2535947</v>
      </c>
    </row>
    <row r="17" spans="2:21" ht="27.9" customHeight="1" x14ac:dyDescent="0.2">
      <c r="B17" s="18">
        <v>11</v>
      </c>
      <c r="C17" s="57" t="s">
        <v>19</v>
      </c>
      <c r="D17" s="34">
        <f>'（別紙２）入力シート'!E19</f>
        <v>20758719</v>
      </c>
      <c r="E17" s="34">
        <f>'（別紙２）入力シート'!F19</f>
        <v>20378139</v>
      </c>
      <c r="F17" s="19">
        <f>'（別紙２）入力シート'!G19</f>
        <v>380580</v>
      </c>
      <c r="G17" s="158">
        <f>'（別紙２）入力シート'!I19</f>
        <v>364204</v>
      </c>
      <c r="H17" s="20">
        <v>48</v>
      </c>
      <c r="I17" s="60" t="s">
        <v>55</v>
      </c>
      <c r="J17" s="49">
        <f>'（別紙２）入力シート'!E66</f>
        <v>2917824</v>
      </c>
      <c r="K17" s="49">
        <f>'（別紙２）入力シート'!F66</f>
        <v>1591459</v>
      </c>
      <c r="L17" s="22">
        <f>'（別紙２）入力シート'!G66</f>
        <v>1326365</v>
      </c>
      <c r="M17" s="160">
        <f>'（別紙２）入力シート'!I66</f>
        <v>1324063</v>
      </c>
      <c r="P17" s="1">
        <v>13</v>
      </c>
      <c r="Q17" s="164">
        <f t="shared" si="0"/>
        <v>7966954</v>
      </c>
      <c r="R17" s="1">
        <v>1</v>
      </c>
      <c r="S17" s="1">
        <f t="shared" si="1"/>
        <v>1</v>
      </c>
      <c r="T17" s="1" t="str">
        <f t="shared" si="2"/>
        <v>11</v>
      </c>
      <c r="U17" s="164">
        <f t="shared" si="3"/>
        <v>7966954</v>
      </c>
    </row>
    <row r="18" spans="2:21" ht="27.9" customHeight="1" x14ac:dyDescent="0.2">
      <c r="B18" s="18">
        <v>12</v>
      </c>
      <c r="C18" s="57" t="s">
        <v>20</v>
      </c>
      <c r="D18" s="34">
        <f>'（別紙２）入力シート'!E20</f>
        <v>9730315</v>
      </c>
      <c r="E18" s="34">
        <f>'（別紙２）入力シート'!F20</f>
        <v>7186692</v>
      </c>
      <c r="F18" s="19">
        <f>'（別紙２）入力シート'!G20</f>
        <v>2543623</v>
      </c>
      <c r="G18" s="158">
        <f>'（別紙２）入力シート'!I20</f>
        <v>2535947</v>
      </c>
      <c r="H18" s="20">
        <v>49</v>
      </c>
      <c r="I18" s="60" t="s">
        <v>56</v>
      </c>
      <c r="J18" s="49">
        <f>'（別紙２）入力シート'!E67</f>
        <v>2534289</v>
      </c>
      <c r="K18" s="49">
        <f>'（別紙２）入力シート'!F67</f>
        <v>1183957</v>
      </c>
      <c r="L18" s="22">
        <f>'（別紙２）入力シート'!G67</f>
        <v>1350332</v>
      </c>
      <c r="M18" s="160">
        <f>'（別紙２）入力シート'!I67</f>
        <v>1348333</v>
      </c>
      <c r="P18" s="1">
        <v>14</v>
      </c>
      <c r="Q18" s="164">
        <f t="shared" si="0"/>
        <v>1445965</v>
      </c>
      <c r="R18" s="1">
        <v>1</v>
      </c>
      <c r="S18" s="1">
        <f t="shared" si="1"/>
        <v>1</v>
      </c>
      <c r="T18" s="1" t="str">
        <f t="shared" si="2"/>
        <v>11</v>
      </c>
      <c r="U18" s="164">
        <f t="shared" si="3"/>
        <v>1445965</v>
      </c>
    </row>
    <row r="19" spans="2:21" ht="14.1" customHeight="1" x14ac:dyDescent="0.2">
      <c r="B19" s="190">
        <v>13</v>
      </c>
      <c r="C19" s="192" t="s">
        <v>21</v>
      </c>
      <c r="D19" s="155">
        <f>'（別紙２）入力シート'!E21</f>
        <v>15090008</v>
      </c>
      <c r="E19" s="155">
        <f>'（別紙２）入力シート'!F21</f>
        <v>7111150</v>
      </c>
      <c r="F19" s="156">
        <f>'（別紙２）入力シート'!G21</f>
        <v>7978858</v>
      </c>
      <c r="G19" s="188">
        <f>'（別紙２）入力シート'!I22</f>
        <v>7966954</v>
      </c>
      <c r="H19" s="197">
        <v>50</v>
      </c>
      <c r="I19" s="199" t="s">
        <v>57</v>
      </c>
      <c r="J19" s="204">
        <f>'（別紙２）入力シート'!E68</f>
        <v>2070168</v>
      </c>
      <c r="K19" s="206">
        <f>'（別紙２）入力シート'!F68</f>
        <v>1263161</v>
      </c>
      <c r="L19" s="208">
        <f>'（別紙２）入力シート'!G68</f>
        <v>807007</v>
      </c>
      <c r="M19" s="201">
        <f>'（別紙２）入力シート'!I68</f>
        <v>805374</v>
      </c>
      <c r="P19" s="1">
        <v>15</v>
      </c>
      <c r="Q19" s="164">
        <f t="shared" si="0"/>
        <v>3174079</v>
      </c>
      <c r="R19" s="1">
        <v>1</v>
      </c>
      <c r="S19" s="1">
        <f t="shared" si="1"/>
        <v>1</v>
      </c>
      <c r="T19" s="1" t="str">
        <f t="shared" si="2"/>
        <v>11</v>
      </c>
      <c r="U19" s="164">
        <f t="shared" si="3"/>
        <v>3174079</v>
      </c>
    </row>
    <row r="20" spans="2:21" ht="14.1" customHeight="1" x14ac:dyDescent="0.2">
      <c r="B20" s="191"/>
      <c r="C20" s="193"/>
      <c r="D20" s="62">
        <f>'（別紙２）入力シート'!E22</f>
        <v>14348410</v>
      </c>
      <c r="E20" s="62">
        <f>'（別紙２）入力シート'!F22</f>
        <v>7107472</v>
      </c>
      <c r="F20" s="63">
        <f>'（別紙２）入力シート'!G22</f>
        <v>7240938</v>
      </c>
      <c r="G20" s="189"/>
      <c r="H20" s="198"/>
      <c r="I20" s="200"/>
      <c r="J20" s="205"/>
      <c r="K20" s="207"/>
      <c r="L20" s="209"/>
      <c r="M20" s="202"/>
      <c r="P20" s="1">
        <v>16</v>
      </c>
      <c r="Q20" s="164">
        <f t="shared" si="0"/>
        <v>2232654</v>
      </c>
      <c r="R20" s="1">
        <v>1</v>
      </c>
      <c r="S20" s="1">
        <f t="shared" si="1"/>
        <v>1</v>
      </c>
      <c r="T20" s="1" t="str">
        <f t="shared" si="2"/>
        <v>11</v>
      </c>
      <c r="U20" s="164">
        <f t="shared" si="3"/>
        <v>2232654</v>
      </c>
    </row>
    <row r="21" spans="2:21" ht="27.9" customHeight="1" x14ac:dyDescent="0.2">
      <c r="B21" s="18">
        <v>14</v>
      </c>
      <c r="C21" s="57" t="s">
        <v>22</v>
      </c>
      <c r="D21" s="34">
        <f>'（別紙２）入力シート'!E23</f>
        <v>23835554</v>
      </c>
      <c r="E21" s="34">
        <f>'（別紙２）入力シート'!F23</f>
        <v>22370786</v>
      </c>
      <c r="F21" s="19">
        <f>'（別紙２）入力シート'!G23</f>
        <v>1464768</v>
      </c>
      <c r="G21" s="158">
        <f>'（別紙２）入力シート'!I23</f>
        <v>1445965</v>
      </c>
      <c r="H21" s="20">
        <v>51</v>
      </c>
      <c r="I21" s="60" t="s">
        <v>58</v>
      </c>
      <c r="J21" s="49">
        <f>'（別紙２）入力シート'!E69</f>
        <v>2553079</v>
      </c>
      <c r="K21" s="49">
        <f>'（別紙２）入力シート'!F69</f>
        <v>1167468</v>
      </c>
      <c r="L21" s="22">
        <f>'（別紙２）入力シート'!G69</f>
        <v>1385611</v>
      </c>
      <c r="M21" s="160">
        <f>'（別紙２）入力シート'!I69</f>
        <v>1383597</v>
      </c>
      <c r="P21" s="1">
        <v>17</v>
      </c>
      <c r="Q21" s="164">
        <f t="shared" si="0"/>
        <v>0</v>
      </c>
      <c r="R21" s="1">
        <v>1</v>
      </c>
      <c r="S21" s="1">
        <f t="shared" si="1"/>
        <v>2</v>
      </c>
      <c r="T21" s="1" t="str">
        <f t="shared" si="2"/>
        <v>12</v>
      </c>
      <c r="U21" s="164">
        <f t="shared" si="3"/>
        <v>0</v>
      </c>
    </row>
    <row r="22" spans="2:21" ht="14.1" customHeight="1" x14ac:dyDescent="0.2">
      <c r="B22" s="190">
        <v>15</v>
      </c>
      <c r="C22" s="192" t="s">
        <v>23</v>
      </c>
      <c r="D22" s="155">
        <f>'（別紙２）入力シート'!E24</f>
        <v>57210288</v>
      </c>
      <c r="E22" s="155">
        <f>'（別紙２）入力シート'!F24</f>
        <v>53991077</v>
      </c>
      <c r="F22" s="156">
        <f>'（別紙２）入力シート'!G24</f>
        <v>3219211</v>
      </c>
      <c r="G22" s="188">
        <f>'（別紙２）入力シート'!I25</f>
        <v>3174079</v>
      </c>
      <c r="H22" s="197">
        <v>52</v>
      </c>
      <c r="I22" s="199" t="s">
        <v>59</v>
      </c>
      <c r="J22" s="204">
        <f>'（別紙２）入力シート'!E70</f>
        <v>2743504</v>
      </c>
      <c r="K22" s="206">
        <f>'（別紙２）入力シート'!F70</f>
        <v>1146019</v>
      </c>
      <c r="L22" s="208">
        <f>'（別紙２）入力シート'!G70</f>
        <v>1597485</v>
      </c>
      <c r="M22" s="201">
        <f>'（別紙２）入力シート'!I70</f>
        <v>1595321</v>
      </c>
      <c r="P22" s="1">
        <v>18</v>
      </c>
      <c r="Q22" s="164">
        <f t="shared" si="0"/>
        <v>1404237</v>
      </c>
      <c r="R22" s="1">
        <v>1</v>
      </c>
      <c r="S22" s="1">
        <f t="shared" si="1"/>
        <v>1</v>
      </c>
      <c r="T22" s="1" t="str">
        <f t="shared" si="2"/>
        <v>11</v>
      </c>
      <c r="U22" s="164">
        <f t="shared" si="3"/>
        <v>1404237</v>
      </c>
    </row>
    <row r="23" spans="2:21" ht="14.1" customHeight="1" x14ac:dyDescent="0.2">
      <c r="B23" s="191"/>
      <c r="C23" s="193"/>
      <c r="D23" s="62">
        <f>'（別紙２）入力シート'!E25</f>
        <v>56885523</v>
      </c>
      <c r="E23" s="62">
        <f>'（別紙２）入力シート'!F25</f>
        <v>54067853</v>
      </c>
      <c r="F23" s="63">
        <f>'（別紙２）入力シート'!G25</f>
        <v>2817670</v>
      </c>
      <c r="G23" s="189"/>
      <c r="H23" s="198"/>
      <c r="I23" s="200"/>
      <c r="J23" s="205"/>
      <c r="K23" s="207"/>
      <c r="L23" s="209"/>
      <c r="M23" s="202"/>
      <c r="P23" s="1">
        <v>19</v>
      </c>
      <c r="Q23" s="164">
        <f t="shared" si="0"/>
        <v>1174570</v>
      </c>
      <c r="R23" s="1">
        <v>1</v>
      </c>
      <c r="S23" s="1">
        <f t="shared" si="1"/>
        <v>1</v>
      </c>
      <c r="T23" s="1" t="str">
        <f t="shared" si="2"/>
        <v>11</v>
      </c>
      <c r="U23" s="164">
        <f t="shared" si="3"/>
        <v>1174570</v>
      </c>
    </row>
    <row r="24" spans="2:21" ht="27.9" customHeight="1" x14ac:dyDescent="0.2">
      <c r="B24" s="18">
        <v>16</v>
      </c>
      <c r="C24" s="57" t="s">
        <v>24</v>
      </c>
      <c r="D24" s="34">
        <f>'（別紙２）入力シート'!E26</f>
        <v>4208247</v>
      </c>
      <c r="E24" s="34">
        <f>'（別紙２）入力シート'!F26</f>
        <v>1972273</v>
      </c>
      <c r="F24" s="19">
        <f>'（別紙２）入力シート'!G26</f>
        <v>2235974</v>
      </c>
      <c r="G24" s="158">
        <f>'（別紙２）入力シート'!I26</f>
        <v>2232654</v>
      </c>
      <c r="H24" s="20">
        <v>53</v>
      </c>
      <c r="I24" s="60" t="s">
        <v>60</v>
      </c>
      <c r="J24" s="49">
        <f>'（別紙２）入力シート'!E71</f>
        <v>1993937</v>
      </c>
      <c r="K24" s="49">
        <f>'（別紙２）入力シート'!F71</f>
        <v>847952</v>
      </c>
      <c r="L24" s="22">
        <f>'（別紙２）入力シート'!G71</f>
        <v>1145985</v>
      </c>
      <c r="M24" s="160">
        <f>'（別紙２）入力シート'!I71</f>
        <v>1144412</v>
      </c>
      <c r="P24" s="1">
        <v>20</v>
      </c>
      <c r="Q24" s="164">
        <f t="shared" si="0"/>
        <v>2873901</v>
      </c>
      <c r="R24" s="1">
        <v>1</v>
      </c>
      <c r="S24" s="1">
        <f t="shared" si="1"/>
        <v>1</v>
      </c>
      <c r="T24" s="1" t="str">
        <f t="shared" si="2"/>
        <v>11</v>
      </c>
      <c r="U24" s="164">
        <f t="shared" si="3"/>
        <v>2873901</v>
      </c>
    </row>
    <row r="25" spans="2:21" ht="27.9" customHeight="1" x14ac:dyDescent="0.2">
      <c r="B25" s="18">
        <v>17</v>
      </c>
      <c r="C25" s="57" t="s">
        <v>25</v>
      </c>
      <c r="D25" s="34">
        <f>'（別紙２）入力シート'!E27</f>
        <v>39260121</v>
      </c>
      <c r="E25" s="34">
        <f>'（別紙２）入力シート'!F27</f>
        <v>40396451</v>
      </c>
      <c r="F25" s="19">
        <f>'（別紙２）入力シート'!G27</f>
        <v>-1136330</v>
      </c>
      <c r="G25" s="158">
        <f>'（別紙２）入力シート'!I27</f>
        <v>0</v>
      </c>
      <c r="H25" s="20">
        <v>54</v>
      </c>
      <c r="I25" s="60" t="s">
        <v>61</v>
      </c>
      <c r="J25" s="49">
        <f>'（別紙２）入力シート'!E72</f>
        <v>2484563</v>
      </c>
      <c r="K25" s="49">
        <f>'（別紙２）入力シート'!F72</f>
        <v>746675</v>
      </c>
      <c r="L25" s="22">
        <f>'（別紙２）入力シート'!G72</f>
        <v>1737888</v>
      </c>
      <c r="M25" s="160">
        <f>'（別紙２）入力シート'!I72</f>
        <v>1735928</v>
      </c>
      <c r="P25" s="1">
        <v>21</v>
      </c>
      <c r="Q25" s="164">
        <f t="shared" si="0"/>
        <v>3689424</v>
      </c>
      <c r="R25" s="1">
        <v>1</v>
      </c>
      <c r="S25" s="1">
        <f t="shared" si="1"/>
        <v>1</v>
      </c>
      <c r="T25" s="1" t="str">
        <f t="shared" si="2"/>
        <v>11</v>
      </c>
      <c r="U25" s="164">
        <f t="shared" si="3"/>
        <v>3689424</v>
      </c>
    </row>
    <row r="26" spans="2:21" ht="27.9" customHeight="1" x14ac:dyDescent="0.2">
      <c r="B26" s="18">
        <v>18</v>
      </c>
      <c r="C26" s="57" t="s">
        <v>26</v>
      </c>
      <c r="D26" s="34">
        <f>'（別紙２）入力シート'!E28</f>
        <v>23039695</v>
      </c>
      <c r="E26" s="34">
        <f>'（別紙２）入力シート'!F28</f>
        <v>21617282</v>
      </c>
      <c r="F26" s="19">
        <f>'（別紙２）入力シート'!G28</f>
        <v>1422413</v>
      </c>
      <c r="G26" s="158">
        <f>'（別紙２）入力シート'!I28</f>
        <v>1404237</v>
      </c>
      <c r="H26" s="23"/>
      <c r="I26" s="21"/>
      <c r="J26" s="35"/>
      <c r="K26" s="35"/>
      <c r="L26" s="24"/>
      <c r="M26" s="161"/>
      <c r="P26" s="1">
        <v>22</v>
      </c>
      <c r="Q26" s="164">
        <f t="shared" si="0"/>
        <v>3256522</v>
      </c>
      <c r="R26" s="1">
        <v>1</v>
      </c>
      <c r="S26" s="1">
        <f t="shared" si="1"/>
        <v>1</v>
      </c>
      <c r="T26" s="1" t="str">
        <f t="shared" si="2"/>
        <v>11</v>
      </c>
      <c r="U26" s="164">
        <f t="shared" si="3"/>
        <v>3256522</v>
      </c>
    </row>
    <row r="27" spans="2:21" ht="27.9" customHeight="1" x14ac:dyDescent="0.2">
      <c r="B27" s="18">
        <v>19</v>
      </c>
      <c r="C27" s="57" t="s">
        <v>27</v>
      </c>
      <c r="D27" s="34">
        <f>'（別紙２）入力シート'!E29</f>
        <v>24644462</v>
      </c>
      <c r="E27" s="34">
        <f>'（別紙２）入力シート'!F29</f>
        <v>23450450</v>
      </c>
      <c r="F27" s="19">
        <f>'（別紙２）入力シート'!G29</f>
        <v>1194012</v>
      </c>
      <c r="G27" s="158">
        <f>'（別紙２）入力シート'!I29</f>
        <v>1174570</v>
      </c>
      <c r="H27" s="23"/>
      <c r="I27" s="21"/>
      <c r="J27" s="35"/>
      <c r="K27" s="35"/>
      <c r="L27" s="24"/>
      <c r="M27" s="162"/>
      <c r="P27" s="1">
        <v>23</v>
      </c>
      <c r="Q27" s="164">
        <f t="shared" si="0"/>
        <v>0</v>
      </c>
      <c r="R27" s="1">
        <v>1</v>
      </c>
      <c r="S27" s="1">
        <f t="shared" si="1"/>
        <v>2</v>
      </c>
      <c r="T27" s="1" t="str">
        <f t="shared" si="2"/>
        <v>12</v>
      </c>
      <c r="U27" s="164">
        <f t="shared" si="3"/>
        <v>0</v>
      </c>
    </row>
    <row r="28" spans="2:21" ht="27.9" customHeight="1" x14ac:dyDescent="0.2">
      <c r="B28" s="18">
        <v>20</v>
      </c>
      <c r="C28" s="57" t="s">
        <v>28</v>
      </c>
      <c r="D28" s="34">
        <f>'（別紙２）入力シート'!E30</f>
        <v>17364260</v>
      </c>
      <c r="E28" s="34">
        <f>'（別紙２）入力シート'!F30</f>
        <v>14476661</v>
      </c>
      <c r="F28" s="19">
        <f>'（別紙２）入力シート'!G30</f>
        <v>2887599</v>
      </c>
      <c r="G28" s="158">
        <f>'（別紙２）入力シート'!I30</f>
        <v>2873901</v>
      </c>
      <c r="H28" s="23"/>
      <c r="I28" s="21"/>
      <c r="J28" s="35"/>
      <c r="K28" s="35"/>
      <c r="L28" s="24"/>
      <c r="M28" s="162"/>
      <c r="P28" s="1">
        <v>24</v>
      </c>
      <c r="Q28" s="164">
        <f t="shared" si="0"/>
        <v>734113</v>
      </c>
      <c r="R28" s="1">
        <v>1</v>
      </c>
      <c r="S28" s="1">
        <f t="shared" si="1"/>
        <v>1</v>
      </c>
      <c r="T28" s="1" t="str">
        <f t="shared" si="2"/>
        <v>11</v>
      </c>
      <c r="U28" s="164">
        <f t="shared" si="3"/>
        <v>734113</v>
      </c>
    </row>
    <row r="29" spans="2:21" ht="14.1" customHeight="1" x14ac:dyDescent="0.2">
      <c r="B29" s="190">
        <v>21</v>
      </c>
      <c r="C29" s="192" t="s">
        <v>29</v>
      </c>
      <c r="D29" s="155">
        <f>'（別紙２）入力シート'!E31</f>
        <v>7707793</v>
      </c>
      <c r="E29" s="155">
        <f>'（別紙２）入力シート'!F31</f>
        <v>4012289</v>
      </c>
      <c r="F29" s="156">
        <f>'（別紙２）入力シート'!G31</f>
        <v>3695504</v>
      </c>
      <c r="G29" s="188">
        <f>'（別紙２）入力シート'!I32</f>
        <v>3689424</v>
      </c>
      <c r="H29" s="197"/>
      <c r="I29" s="199"/>
      <c r="J29" s="204"/>
      <c r="K29" s="206"/>
      <c r="L29" s="208"/>
      <c r="M29" s="201"/>
      <c r="P29" s="1">
        <v>25</v>
      </c>
      <c r="Q29" s="164">
        <f t="shared" si="0"/>
        <v>0</v>
      </c>
      <c r="R29" s="1">
        <v>1</v>
      </c>
      <c r="S29" s="1">
        <f t="shared" si="1"/>
        <v>2</v>
      </c>
      <c r="T29" s="1" t="str">
        <f t="shared" si="2"/>
        <v>12</v>
      </c>
      <c r="U29" s="164">
        <f t="shared" si="3"/>
        <v>0</v>
      </c>
    </row>
    <row r="30" spans="2:21" ht="14.1" customHeight="1" x14ac:dyDescent="0.2">
      <c r="B30" s="191"/>
      <c r="C30" s="193"/>
      <c r="D30" s="62">
        <f>'（別紙２）入力シート'!E32</f>
        <v>7514452</v>
      </c>
      <c r="E30" s="62">
        <f>'（別紙２）入力シート'!F32</f>
        <v>4010488</v>
      </c>
      <c r="F30" s="63">
        <f>'（別紙２）入力シート'!G32</f>
        <v>3503964</v>
      </c>
      <c r="G30" s="189"/>
      <c r="H30" s="198"/>
      <c r="I30" s="200"/>
      <c r="J30" s="205"/>
      <c r="K30" s="207"/>
      <c r="L30" s="209"/>
      <c r="M30" s="202"/>
      <c r="P30" s="1">
        <v>26</v>
      </c>
      <c r="Q30" s="164">
        <f t="shared" si="0"/>
        <v>2229303</v>
      </c>
      <c r="R30" s="1">
        <v>1</v>
      </c>
      <c r="S30" s="1">
        <f t="shared" si="1"/>
        <v>1</v>
      </c>
      <c r="T30" s="1" t="str">
        <f t="shared" si="2"/>
        <v>11</v>
      </c>
      <c r="U30" s="164">
        <f t="shared" si="3"/>
        <v>2229303</v>
      </c>
    </row>
    <row r="31" spans="2:21" ht="27.9" customHeight="1" x14ac:dyDescent="0.2">
      <c r="B31" s="18">
        <v>22</v>
      </c>
      <c r="C31" s="57" t="s">
        <v>30</v>
      </c>
      <c r="D31" s="34">
        <f>'（別紙２）入力シート'!E33</f>
        <v>14687474</v>
      </c>
      <c r="E31" s="34">
        <f>'（別紙２）入力シート'!F33</f>
        <v>11419365</v>
      </c>
      <c r="F31" s="19">
        <f>'（別紙２）入力シート'!G33</f>
        <v>3268109</v>
      </c>
      <c r="G31" s="158">
        <f>'（別紙２）入力シート'!I33</f>
        <v>3256522</v>
      </c>
      <c r="H31" s="23"/>
      <c r="I31" s="21"/>
      <c r="J31" s="35"/>
      <c r="K31" s="35"/>
      <c r="L31" s="24"/>
      <c r="M31" s="162"/>
      <c r="P31" s="1">
        <v>27</v>
      </c>
      <c r="Q31" s="164">
        <f t="shared" si="0"/>
        <v>0</v>
      </c>
      <c r="R31" s="1">
        <v>1</v>
      </c>
      <c r="S31" s="1">
        <f t="shared" si="1"/>
        <v>2</v>
      </c>
      <c r="T31" s="1" t="str">
        <f t="shared" si="2"/>
        <v>12</v>
      </c>
      <c r="U31" s="164">
        <f t="shared" si="3"/>
        <v>0</v>
      </c>
    </row>
    <row r="32" spans="2:21" ht="27.9" customHeight="1" x14ac:dyDescent="0.2">
      <c r="B32" s="18">
        <v>23</v>
      </c>
      <c r="C32" s="57" t="s">
        <v>31</v>
      </c>
      <c r="D32" s="34">
        <f>'（別紙２）入力シート'!E34</f>
        <v>14500229</v>
      </c>
      <c r="E32" s="34">
        <f>'（別紙２）入力シート'!F34</f>
        <v>14730502</v>
      </c>
      <c r="F32" s="19">
        <f>'（別紙２）入力シート'!G34</f>
        <v>-230273</v>
      </c>
      <c r="G32" s="158">
        <f>'（別紙２）入力シート'!I34</f>
        <v>0</v>
      </c>
      <c r="H32" s="23"/>
      <c r="I32" s="21"/>
      <c r="J32" s="35"/>
      <c r="K32" s="35"/>
      <c r="L32" s="24"/>
      <c r="M32" s="162"/>
      <c r="P32" s="1">
        <v>28</v>
      </c>
      <c r="Q32" s="164">
        <f t="shared" si="0"/>
        <v>3497755</v>
      </c>
      <c r="R32" s="1">
        <v>1</v>
      </c>
      <c r="S32" s="1">
        <f t="shared" si="1"/>
        <v>1</v>
      </c>
      <c r="T32" s="1" t="str">
        <f t="shared" si="2"/>
        <v>11</v>
      </c>
      <c r="U32" s="164">
        <f t="shared" si="3"/>
        <v>3497755</v>
      </c>
    </row>
    <row r="33" spans="2:21" ht="27.9" customHeight="1" x14ac:dyDescent="0.2">
      <c r="B33" s="18">
        <v>24</v>
      </c>
      <c r="C33" s="57" t="s">
        <v>32</v>
      </c>
      <c r="D33" s="34">
        <f>'（別紙２）入力シート'!E35</f>
        <v>8100967</v>
      </c>
      <c r="E33" s="34">
        <f>'（別紙２）入力シート'!F35</f>
        <v>7360463</v>
      </c>
      <c r="F33" s="19">
        <f>'（別紙２）入力シート'!G35</f>
        <v>740504</v>
      </c>
      <c r="G33" s="158">
        <f>'（別紙２）入力シート'!I35</f>
        <v>734113</v>
      </c>
      <c r="H33" s="23"/>
      <c r="I33" s="21"/>
      <c r="J33" s="35"/>
      <c r="K33" s="35"/>
      <c r="L33" s="24"/>
      <c r="M33" s="162"/>
      <c r="P33" s="1">
        <v>29</v>
      </c>
      <c r="Q33" s="164">
        <f t="shared" si="0"/>
        <v>1292750</v>
      </c>
      <c r="R33" s="1">
        <v>1</v>
      </c>
      <c r="S33" s="1">
        <f t="shared" si="1"/>
        <v>1</v>
      </c>
      <c r="T33" s="1" t="str">
        <f t="shared" si="2"/>
        <v>11</v>
      </c>
      <c r="U33" s="164">
        <f t="shared" si="3"/>
        <v>1292750</v>
      </c>
    </row>
    <row r="34" spans="2:21" ht="27.9" customHeight="1" x14ac:dyDescent="0.2">
      <c r="B34" s="18">
        <v>25</v>
      </c>
      <c r="C34" s="57" t="s">
        <v>33</v>
      </c>
      <c r="D34" s="34">
        <f>'（別紙２）入力シート'!E36</f>
        <v>22018716</v>
      </c>
      <c r="E34" s="34">
        <f>'（別紙２）入力シート'!F36</f>
        <v>33250930</v>
      </c>
      <c r="F34" s="19">
        <f>'（別紙２）入力シート'!G36</f>
        <v>-11232214</v>
      </c>
      <c r="G34" s="158">
        <f>'（別紙２）入力シート'!I36</f>
        <v>0</v>
      </c>
      <c r="H34" s="23"/>
      <c r="I34" s="21"/>
      <c r="J34" s="35"/>
      <c r="K34" s="35"/>
      <c r="L34" s="24"/>
      <c r="M34" s="162"/>
      <c r="P34" s="1">
        <v>30</v>
      </c>
      <c r="Q34" s="164">
        <f t="shared" si="0"/>
        <v>822736</v>
      </c>
      <c r="R34" s="1">
        <v>1</v>
      </c>
      <c r="S34" s="1">
        <f t="shared" si="1"/>
        <v>1</v>
      </c>
      <c r="T34" s="1" t="str">
        <f t="shared" si="2"/>
        <v>11</v>
      </c>
      <c r="U34" s="164">
        <f t="shared" si="3"/>
        <v>822736</v>
      </c>
    </row>
    <row r="35" spans="2:21" ht="27.9" customHeight="1" x14ac:dyDescent="0.2">
      <c r="B35" s="18">
        <v>26</v>
      </c>
      <c r="C35" s="57" t="s">
        <v>34</v>
      </c>
      <c r="D35" s="34">
        <f>'（別紙２）入力シート'!E37</f>
        <v>11900168</v>
      </c>
      <c r="E35" s="34">
        <f>'（別紙２）入力シート'!F37</f>
        <v>9661477</v>
      </c>
      <c r="F35" s="19">
        <f>'（別紙２）入力シート'!G37</f>
        <v>2238691</v>
      </c>
      <c r="G35" s="158">
        <f>'（別紙２）入力シート'!I37</f>
        <v>2229303</v>
      </c>
      <c r="H35" s="23"/>
      <c r="I35" s="21"/>
      <c r="J35" s="35"/>
      <c r="K35" s="35"/>
      <c r="L35" s="24"/>
      <c r="M35" s="162"/>
      <c r="P35" s="1">
        <v>31</v>
      </c>
      <c r="Q35" s="164">
        <f t="shared" si="0"/>
        <v>1369875</v>
      </c>
      <c r="R35" s="1">
        <v>1</v>
      </c>
      <c r="S35" s="1">
        <f t="shared" si="1"/>
        <v>1</v>
      </c>
      <c r="T35" s="1" t="str">
        <f t="shared" si="2"/>
        <v>11</v>
      </c>
      <c r="U35" s="164">
        <f t="shared" si="3"/>
        <v>1369875</v>
      </c>
    </row>
    <row r="36" spans="2:21" ht="27.9" customHeight="1" x14ac:dyDescent="0.2">
      <c r="B36" s="18">
        <v>27</v>
      </c>
      <c r="C36" s="57" t="s">
        <v>35</v>
      </c>
      <c r="D36" s="34">
        <f>'（別紙２）入力シート'!E38</f>
        <v>10095780</v>
      </c>
      <c r="E36" s="34">
        <f>'（別紙２）入力シート'!F38</f>
        <v>10955635</v>
      </c>
      <c r="F36" s="19">
        <f>'（別紙２）入力シート'!G38</f>
        <v>-859855</v>
      </c>
      <c r="G36" s="158">
        <f>'（別紙２）入力シート'!I38</f>
        <v>0</v>
      </c>
      <c r="H36" s="23"/>
      <c r="I36" s="21"/>
      <c r="J36" s="35"/>
      <c r="K36" s="35"/>
      <c r="L36" s="24"/>
      <c r="M36" s="162"/>
      <c r="P36" s="1">
        <v>32</v>
      </c>
      <c r="Q36" s="164">
        <f t="shared" si="0"/>
        <v>9531215</v>
      </c>
      <c r="R36" s="1">
        <v>1</v>
      </c>
      <c r="S36" s="1">
        <f t="shared" si="1"/>
        <v>1</v>
      </c>
      <c r="T36" s="1" t="str">
        <f t="shared" si="2"/>
        <v>11</v>
      </c>
      <c r="U36" s="164">
        <f t="shared" si="3"/>
        <v>9531215</v>
      </c>
    </row>
    <row r="37" spans="2:21" ht="27.9" customHeight="1" x14ac:dyDescent="0.2">
      <c r="B37" s="18">
        <v>28</v>
      </c>
      <c r="C37" s="57" t="s">
        <v>36</v>
      </c>
      <c r="D37" s="34">
        <f>'（別紙２）入力シート'!E39</f>
        <v>10378562</v>
      </c>
      <c r="E37" s="34">
        <f>'（別紙２）入力シート'!F39</f>
        <v>6872620</v>
      </c>
      <c r="F37" s="19">
        <f>'（別紙２）入力シート'!G39</f>
        <v>3505942</v>
      </c>
      <c r="G37" s="158">
        <f>'（別紙２）入力シート'!I39</f>
        <v>3497755</v>
      </c>
      <c r="H37" s="23"/>
      <c r="I37" s="21"/>
      <c r="J37" s="35"/>
      <c r="K37" s="35"/>
      <c r="L37" s="24"/>
      <c r="M37" s="162"/>
      <c r="P37" s="1">
        <v>33</v>
      </c>
      <c r="Q37" s="164">
        <f t="shared" si="0"/>
        <v>4292822</v>
      </c>
      <c r="R37" s="1">
        <v>1</v>
      </c>
      <c r="S37" s="1">
        <f t="shared" si="1"/>
        <v>1</v>
      </c>
      <c r="T37" s="1" t="str">
        <f t="shared" si="2"/>
        <v>11</v>
      </c>
      <c r="U37" s="164">
        <f t="shared" si="3"/>
        <v>4292822</v>
      </c>
    </row>
    <row r="38" spans="2:21" ht="14.1" customHeight="1" x14ac:dyDescent="0.2">
      <c r="B38" s="190">
        <v>29</v>
      </c>
      <c r="C38" s="192" t="s">
        <v>37</v>
      </c>
      <c r="D38" s="155">
        <f>'（別紙２）入力シート'!E40</f>
        <v>4077008</v>
      </c>
      <c r="E38" s="155">
        <f>'（別紙２）入力シート'!F40</f>
        <v>2781042</v>
      </c>
      <c r="F38" s="156">
        <f>'（別紙２）入力シート'!G40</f>
        <v>1295966</v>
      </c>
      <c r="G38" s="188">
        <f>'（別紙２）入力シート'!I41</f>
        <v>1292750</v>
      </c>
      <c r="H38" s="220" t="s">
        <v>161</v>
      </c>
      <c r="I38" s="221"/>
      <c r="J38" s="163">
        <f>J40+J42</f>
        <v>170355670</v>
      </c>
      <c r="K38" s="163">
        <f t="shared" ref="K38:L38" si="4">K40+K42</f>
        <v>0</v>
      </c>
      <c r="L38" s="163">
        <f t="shared" si="4"/>
        <v>0</v>
      </c>
      <c r="M38" s="212">
        <f>M40+M42</f>
        <v>116906356</v>
      </c>
      <c r="P38" s="1">
        <v>34</v>
      </c>
      <c r="Q38" s="164">
        <f t="shared" si="0"/>
        <v>7854053</v>
      </c>
      <c r="R38" s="1">
        <v>1</v>
      </c>
      <c r="S38" s="1">
        <f t="shared" si="1"/>
        <v>1</v>
      </c>
      <c r="T38" s="1" t="str">
        <f t="shared" si="2"/>
        <v>11</v>
      </c>
      <c r="U38" s="164">
        <f t="shared" si="3"/>
        <v>7854053</v>
      </c>
    </row>
    <row r="39" spans="2:21" ht="14.1" customHeight="1" x14ac:dyDescent="0.2">
      <c r="B39" s="191"/>
      <c r="C39" s="193"/>
      <c r="D39" s="62">
        <f>'（別紙２）入力シート'!E41</f>
        <v>14909732</v>
      </c>
      <c r="E39" s="62">
        <f>'（別紙２）入力シート'!F41</f>
        <v>14834923</v>
      </c>
      <c r="F39" s="63">
        <f>'（別紙２）入力シート'!G41</f>
        <v>74809</v>
      </c>
      <c r="G39" s="189"/>
      <c r="H39" s="222"/>
      <c r="I39" s="223"/>
      <c r="J39" s="165">
        <f>J41+J43</f>
        <v>1083931958</v>
      </c>
      <c r="K39" s="165">
        <f t="shared" ref="K39:L39" si="5">K41+K43</f>
        <v>0</v>
      </c>
      <c r="L39" s="165">
        <f t="shared" si="5"/>
        <v>0</v>
      </c>
      <c r="M39" s="213"/>
      <c r="P39" s="1">
        <v>35</v>
      </c>
      <c r="Q39" s="164">
        <f t="shared" si="0"/>
        <v>6319638</v>
      </c>
      <c r="R39" s="1">
        <v>1</v>
      </c>
      <c r="S39" s="1">
        <f t="shared" si="1"/>
        <v>1</v>
      </c>
      <c r="T39" s="1" t="str">
        <f t="shared" si="2"/>
        <v>11</v>
      </c>
      <c r="U39" s="164">
        <f t="shared" si="3"/>
        <v>6319638</v>
      </c>
    </row>
    <row r="40" spans="2:21" ht="14.1" customHeight="1" x14ac:dyDescent="0.2">
      <c r="B40" s="190">
        <v>30</v>
      </c>
      <c r="C40" s="192" t="s">
        <v>38</v>
      </c>
      <c r="D40" s="229">
        <f>'（別紙２）入力シート'!E42</f>
        <v>8527357</v>
      </c>
      <c r="E40" s="226">
        <f>'（別紙２）入力シート'!F42</f>
        <v>7697894</v>
      </c>
      <c r="F40" s="210">
        <f>'（別紙２）入力シート'!G42</f>
        <v>829463</v>
      </c>
      <c r="G40" s="188">
        <f>'（別紙２）入力シート'!I42</f>
        <v>822736</v>
      </c>
      <c r="H40" s="218"/>
      <c r="I40" s="216" t="s">
        <v>158</v>
      </c>
      <c r="J40" s="163">
        <f>D12+D15+D19+D22+D29+D38+D44+D46+D48+D50+D52</f>
        <v>170355670</v>
      </c>
      <c r="K40" s="163"/>
      <c r="L40" s="163"/>
      <c r="M40" s="212">
        <f>SUMIF(T5:T58,11,U5:U58)</f>
        <v>116906356</v>
      </c>
      <c r="P40" s="1">
        <v>36</v>
      </c>
      <c r="Q40" s="164">
        <f t="shared" si="0"/>
        <v>5601719</v>
      </c>
      <c r="R40" s="1">
        <v>1</v>
      </c>
      <c r="S40" s="1">
        <f t="shared" si="1"/>
        <v>1</v>
      </c>
      <c r="T40" s="1" t="str">
        <f t="shared" si="2"/>
        <v>11</v>
      </c>
      <c r="U40" s="164">
        <f t="shared" si="3"/>
        <v>5601719</v>
      </c>
    </row>
    <row r="41" spans="2:21" ht="14.1" customHeight="1" x14ac:dyDescent="0.2">
      <c r="B41" s="191"/>
      <c r="C41" s="193"/>
      <c r="D41" s="230"/>
      <c r="E41" s="227"/>
      <c r="F41" s="228"/>
      <c r="G41" s="189"/>
      <c r="H41" s="219"/>
      <c r="I41" s="217"/>
      <c r="J41" s="165">
        <f>SUM(D5:D55)-J43</f>
        <v>936391434</v>
      </c>
      <c r="K41" s="165"/>
      <c r="L41" s="165"/>
      <c r="M41" s="213"/>
      <c r="P41" s="1">
        <v>37</v>
      </c>
      <c r="Q41" s="164">
        <f t="shared" si="0"/>
        <v>2908719</v>
      </c>
      <c r="R41" s="1">
        <v>1</v>
      </c>
      <c r="S41" s="1">
        <f t="shared" si="1"/>
        <v>1</v>
      </c>
      <c r="T41" s="1" t="str">
        <f t="shared" si="2"/>
        <v>11</v>
      </c>
      <c r="U41" s="164">
        <f t="shared" si="3"/>
        <v>2908719</v>
      </c>
    </row>
    <row r="42" spans="2:21" ht="14.1" customHeight="1" x14ac:dyDescent="0.2">
      <c r="B42" s="190">
        <v>31</v>
      </c>
      <c r="C42" s="192" t="s">
        <v>39</v>
      </c>
      <c r="D42" s="229">
        <f>'（別紙２）入力シート'!E43</f>
        <v>7019442</v>
      </c>
      <c r="E42" s="226">
        <f>'（別紙２）入力シート'!F43</f>
        <v>5644029</v>
      </c>
      <c r="F42" s="210">
        <f>'（別紙２）入力シート'!G43</f>
        <v>1375413</v>
      </c>
      <c r="G42" s="188">
        <f>'（別紙２）入力シート'!I43</f>
        <v>1369875</v>
      </c>
      <c r="H42" s="214"/>
      <c r="I42" s="216" t="s">
        <v>159</v>
      </c>
      <c r="J42" s="163"/>
      <c r="K42" s="163"/>
      <c r="L42" s="163"/>
      <c r="M42" s="212">
        <f>SUMIF(T5:T58,12,U5:U58)</f>
        <v>0</v>
      </c>
      <c r="P42" s="1">
        <v>38</v>
      </c>
      <c r="Q42" s="1">
        <f t="shared" ref="Q42:Q58" si="6">VLOOKUP(P42,$H$5:$M$37,6,FALSE)</f>
        <v>713153</v>
      </c>
      <c r="R42" s="1">
        <v>2</v>
      </c>
      <c r="S42" s="1">
        <f t="shared" si="1"/>
        <v>1</v>
      </c>
      <c r="T42" s="1" t="str">
        <f t="shared" si="2"/>
        <v>21</v>
      </c>
      <c r="U42" s="164">
        <f t="shared" si="3"/>
        <v>713153</v>
      </c>
    </row>
    <row r="43" spans="2:21" ht="14.1" customHeight="1" x14ac:dyDescent="0.2">
      <c r="B43" s="191"/>
      <c r="C43" s="193"/>
      <c r="D43" s="230"/>
      <c r="E43" s="227"/>
      <c r="F43" s="228"/>
      <c r="G43" s="189"/>
      <c r="H43" s="215"/>
      <c r="I43" s="217"/>
      <c r="J43" s="165">
        <f>D7+D25+D32+D34+D36</f>
        <v>147540524</v>
      </c>
      <c r="K43" s="165"/>
      <c r="L43" s="165"/>
      <c r="M43" s="213"/>
      <c r="P43" s="1">
        <v>39</v>
      </c>
      <c r="Q43" s="1">
        <f t="shared" si="6"/>
        <v>1566699</v>
      </c>
      <c r="R43" s="1">
        <v>2</v>
      </c>
      <c r="S43" s="1">
        <f t="shared" si="1"/>
        <v>1</v>
      </c>
      <c r="T43" s="1" t="str">
        <f t="shared" si="2"/>
        <v>21</v>
      </c>
      <c r="U43" s="164">
        <f t="shared" si="3"/>
        <v>1566699</v>
      </c>
    </row>
    <row r="44" spans="2:21" ht="14.1" customHeight="1" x14ac:dyDescent="0.2">
      <c r="B44" s="190">
        <v>32</v>
      </c>
      <c r="C44" s="192" t="s">
        <v>40</v>
      </c>
      <c r="D44" s="155">
        <f>'（別紙２）入力シート'!E44</f>
        <v>13384853</v>
      </c>
      <c r="E44" s="155">
        <f>'（別紙２）入力シート'!F44</f>
        <v>3843079</v>
      </c>
      <c r="F44" s="156">
        <f>'（別紙２）入力シート'!G44</f>
        <v>9541774</v>
      </c>
      <c r="G44" s="188">
        <f>'（別紙２）入力シート'!I45</f>
        <v>9531215</v>
      </c>
      <c r="H44" s="220" t="s">
        <v>160</v>
      </c>
      <c r="I44" s="221"/>
      <c r="J44" s="163">
        <f>J46+J48</f>
        <v>0</v>
      </c>
      <c r="K44" s="163">
        <f t="shared" ref="K44:L44" si="7">K46+K48</f>
        <v>0</v>
      </c>
      <c r="L44" s="163">
        <f t="shared" si="7"/>
        <v>0</v>
      </c>
      <c r="M44" s="212">
        <f>M46+M48</f>
        <v>22541386</v>
      </c>
      <c r="P44" s="1">
        <v>40</v>
      </c>
      <c r="Q44" s="1">
        <f t="shared" si="6"/>
        <v>889611</v>
      </c>
      <c r="R44" s="1">
        <v>2</v>
      </c>
      <c r="S44" s="1">
        <f t="shared" si="1"/>
        <v>1</v>
      </c>
      <c r="T44" s="1" t="str">
        <f t="shared" si="2"/>
        <v>21</v>
      </c>
      <c r="U44" s="164">
        <f t="shared" si="3"/>
        <v>889611</v>
      </c>
    </row>
    <row r="45" spans="2:21" ht="14.1" customHeight="1" x14ac:dyDescent="0.2">
      <c r="B45" s="191"/>
      <c r="C45" s="193"/>
      <c r="D45" s="62">
        <f>'（別紙２）入力シート'!E45</f>
        <v>12023329</v>
      </c>
      <c r="E45" s="62">
        <f>'（別紙２）入力シート'!F45</f>
        <v>3839626</v>
      </c>
      <c r="F45" s="63">
        <f>'（別紙２）入力シート'!G45</f>
        <v>8183703</v>
      </c>
      <c r="G45" s="189"/>
      <c r="H45" s="222"/>
      <c r="I45" s="223"/>
      <c r="J45" s="165">
        <f>J47+J49</f>
        <v>0</v>
      </c>
      <c r="K45" s="165">
        <f t="shared" ref="K45:L45" si="8">K47+K49</f>
        <v>0</v>
      </c>
      <c r="L45" s="165">
        <f t="shared" si="8"/>
        <v>0</v>
      </c>
      <c r="M45" s="213"/>
      <c r="P45" s="1">
        <v>41</v>
      </c>
      <c r="Q45" s="1">
        <f t="shared" si="6"/>
        <v>1409208</v>
      </c>
      <c r="R45" s="1">
        <v>2</v>
      </c>
      <c r="S45" s="1">
        <f t="shared" si="1"/>
        <v>1</v>
      </c>
      <c r="T45" s="1" t="str">
        <f t="shared" si="2"/>
        <v>21</v>
      </c>
      <c r="U45" s="164">
        <f t="shared" si="3"/>
        <v>1409208</v>
      </c>
    </row>
    <row r="46" spans="2:21" ht="14.1" customHeight="1" x14ac:dyDescent="0.2">
      <c r="B46" s="190">
        <v>33</v>
      </c>
      <c r="C46" s="192" t="s">
        <v>41</v>
      </c>
      <c r="D46" s="155">
        <f>'（別紙２）入力シート'!E46</f>
        <v>8109051</v>
      </c>
      <c r="E46" s="155">
        <f>'（別紙２）入力シート'!F46</f>
        <v>3809832</v>
      </c>
      <c r="F46" s="156">
        <f>'（別紙２）入力シート'!G46</f>
        <v>4299219</v>
      </c>
      <c r="G46" s="188">
        <f>'（別紙２）入力シート'!I47</f>
        <v>4292822</v>
      </c>
      <c r="H46" s="218"/>
      <c r="I46" s="216" t="s">
        <v>158</v>
      </c>
      <c r="J46" s="163"/>
      <c r="K46" s="163"/>
      <c r="L46" s="163"/>
      <c r="M46" s="212">
        <f>SUMIF(T5:T58,21,U5:U58)</f>
        <v>22541386</v>
      </c>
      <c r="P46" s="1">
        <v>42</v>
      </c>
      <c r="Q46" s="1">
        <f t="shared" si="6"/>
        <v>1581341</v>
      </c>
      <c r="R46" s="1">
        <v>2</v>
      </c>
      <c r="S46" s="1">
        <f t="shared" si="1"/>
        <v>1</v>
      </c>
      <c r="T46" s="1" t="str">
        <f t="shared" si="2"/>
        <v>21</v>
      </c>
      <c r="U46" s="164">
        <f t="shared" si="3"/>
        <v>1581341</v>
      </c>
    </row>
    <row r="47" spans="2:21" ht="14.1" customHeight="1" x14ac:dyDescent="0.2">
      <c r="B47" s="191"/>
      <c r="C47" s="193"/>
      <c r="D47" s="62">
        <f>'（別紙２）入力シート'!E47</f>
        <v>7879514</v>
      </c>
      <c r="E47" s="62">
        <f>'（別紙２）入力シート'!F47</f>
        <v>3808666</v>
      </c>
      <c r="F47" s="63">
        <f>'（別紙２）入力シート'!G47</f>
        <v>4070848</v>
      </c>
      <c r="G47" s="189"/>
      <c r="H47" s="219"/>
      <c r="I47" s="217"/>
      <c r="J47" s="165"/>
      <c r="K47" s="165"/>
      <c r="L47" s="165"/>
      <c r="M47" s="213"/>
      <c r="P47" s="1">
        <v>43</v>
      </c>
      <c r="Q47" s="1">
        <f t="shared" si="6"/>
        <v>1829742</v>
      </c>
      <c r="R47" s="1">
        <v>2</v>
      </c>
      <c r="S47" s="1">
        <f t="shared" si="1"/>
        <v>1</v>
      </c>
      <c r="T47" s="1" t="str">
        <f t="shared" si="2"/>
        <v>21</v>
      </c>
      <c r="U47" s="164">
        <f t="shared" si="3"/>
        <v>1829742</v>
      </c>
    </row>
    <row r="48" spans="2:21" ht="14.1" customHeight="1" x14ac:dyDescent="0.2">
      <c r="B48" s="190">
        <v>34</v>
      </c>
      <c r="C48" s="192" t="s">
        <v>42</v>
      </c>
      <c r="D48" s="155">
        <f>'（別紙２）入力シート'!E48</f>
        <v>16201635</v>
      </c>
      <c r="E48" s="155">
        <f>'（別紙２）入力シート'!F48</f>
        <v>8334801</v>
      </c>
      <c r="F48" s="156">
        <f>'（別紙２）入力シート'!G48</f>
        <v>7866834</v>
      </c>
      <c r="G48" s="188">
        <f>'（別紙２）入力シート'!I49</f>
        <v>7854053</v>
      </c>
      <c r="H48" s="214"/>
      <c r="I48" s="216" t="s">
        <v>159</v>
      </c>
      <c r="J48" s="163"/>
      <c r="K48" s="163"/>
      <c r="L48" s="163"/>
      <c r="M48" s="212">
        <f>SUMIF(T5:T58,12,U5:U58)</f>
        <v>0</v>
      </c>
      <c r="P48" s="1">
        <v>44</v>
      </c>
      <c r="Q48" s="1">
        <f t="shared" si="6"/>
        <v>42911</v>
      </c>
      <c r="R48" s="1">
        <v>2</v>
      </c>
      <c r="S48" s="1">
        <f t="shared" si="1"/>
        <v>1</v>
      </c>
      <c r="T48" s="1" t="str">
        <f t="shared" si="2"/>
        <v>21</v>
      </c>
      <c r="U48" s="164">
        <f t="shared" si="3"/>
        <v>42911</v>
      </c>
    </row>
    <row r="49" spans="2:21" ht="14.1" customHeight="1" x14ac:dyDescent="0.2">
      <c r="B49" s="191"/>
      <c r="C49" s="193"/>
      <c r="D49" s="62">
        <f>'（別紙２）入力シート'!E49</f>
        <v>15492529</v>
      </c>
      <c r="E49" s="62">
        <f>'（別紙２）入力シート'!F49</f>
        <v>8330971</v>
      </c>
      <c r="F49" s="63">
        <f>'（別紙２）入力シート'!G49</f>
        <v>7161558</v>
      </c>
      <c r="G49" s="189"/>
      <c r="H49" s="215"/>
      <c r="I49" s="217"/>
      <c r="J49" s="165"/>
      <c r="K49" s="165"/>
      <c r="L49" s="165"/>
      <c r="M49" s="213"/>
      <c r="P49" s="1">
        <v>45</v>
      </c>
      <c r="Q49" s="1">
        <f t="shared" si="6"/>
        <v>2933836</v>
      </c>
      <c r="R49" s="1">
        <v>2</v>
      </c>
      <c r="S49" s="1">
        <f t="shared" si="1"/>
        <v>1</v>
      </c>
      <c r="T49" s="1" t="str">
        <f t="shared" si="2"/>
        <v>21</v>
      </c>
      <c r="U49" s="164">
        <f t="shared" si="3"/>
        <v>2933836</v>
      </c>
    </row>
    <row r="50" spans="2:21" ht="14.1" customHeight="1" x14ac:dyDescent="0.2">
      <c r="B50" s="190">
        <v>35</v>
      </c>
      <c r="C50" s="192" t="s">
        <v>43</v>
      </c>
      <c r="D50" s="155">
        <f>'（別紙２）入力シート'!E50</f>
        <v>11802355</v>
      </c>
      <c r="E50" s="155">
        <f>'（別紙２）入力シート'!F50</f>
        <v>5473406</v>
      </c>
      <c r="F50" s="156">
        <f>'（別紙２）入力シート'!G50</f>
        <v>6328949</v>
      </c>
      <c r="G50" s="188">
        <f>'（別紙２）入力シート'!I51</f>
        <v>6319638</v>
      </c>
      <c r="H50" s="220" t="s">
        <v>157</v>
      </c>
      <c r="I50" s="221"/>
      <c r="J50" s="163">
        <f t="shared" ref="J50:L50" si="9">J38+J44</f>
        <v>170355670</v>
      </c>
      <c r="K50" s="163">
        <f t="shared" si="9"/>
        <v>0</v>
      </c>
      <c r="L50" s="163">
        <f t="shared" si="9"/>
        <v>0</v>
      </c>
      <c r="M50" s="212">
        <f>M38+M44</f>
        <v>139447742</v>
      </c>
      <c r="P50" s="1">
        <v>46</v>
      </c>
      <c r="Q50" s="1">
        <f t="shared" si="6"/>
        <v>1066165</v>
      </c>
      <c r="R50" s="1">
        <v>2</v>
      </c>
      <c r="S50" s="1">
        <f t="shared" si="1"/>
        <v>1</v>
      </c>
      <c r="T50" s="1" t="str">
        <f t="shared" si="2"/>
        <v>21</v>
      </c>
      <c r="U50" s="164">
        <f t="shared" si="3"/>
        <v>1066165</v>
      </c>
    </row>
    <row r="51" spans="2:21" ht="14.1" customHeight="1" x14ac:dyDescent="0.2">
      <c r="B51" s="191"/>
      <c r="C51" s="193"/>
      <c r="D51" s="62">
        <f>'（別紙２）入力シート'!E51</f>
        <v>11137728</v>
      </c>
      <c r="E51" s="62">
        <f>'（別紙２）入力シート'!F51</f>
        <v>5463589</v>
      </c>
      <c r="F51" s="63">
        <f>'（別紙２）入力シート'!G51</f>
        <v>5674139</v>
      </c>
      <c r="G51" s="189"/>
      <c r="H51" s="222"/>
      <c r="I51" s="223"/>
      <c r="J51" s="165">
        <f t="shared" ref="J51:L51" si="10">J39+J45</f>
        <v>1083931958</v>
      </c>
      <c r="K51" s="165">
        <f t="shared" si="10"/>
        <v>0</v>
      </c>
      <c r="L51" s="165">
        <f t="shared" si="10"/>
        <v>0</v>
      </c>
      <c r="M51" s="213"/>
      <c r="P51" s="1">
        <v>47</v>
      </c>
      <c r="Q51" s="1">
        <f t="shared" si="6"/>
        <v>1171692</v>
      </c>
      <c r="R51" s="1">
        <v>2</v>
      </c>
      <c r="S51" s="1">
        <f t="shared" si="1"/>
        <v>1</v>
      </c>
      <c r="T51" s="1" t="str">
        <f t="shared" si="2"/>
        <v>21</v>
      </c>
      <c r="U51" s="164">
        <f t="shared" si="3"/>
        <v>1171692</v>
      </c>
    </row>
    <row r="52" spans="2:21" ht="14.1" customHeight="1" x14ac:dyDescent="0.2">
      <c r="B52" s="190">
        <v>36</v>
      </c>
      <c r="C52" s="192" t="s">
        <v>139</v>
      </c>
      <c r="D52" s="155">
        <f>'（別紙２）入力シート'!E52</f>
        <v>9432869</v>
      </c>
      <c r="E52" s="155">
        <f>'（別紙２）入力シート'!F52</f>
        <v>3823708</v>
      </c>
      <c r="F52" s="156">
        <f>'（別紙２）入力シート'!G52</f>
        <v>5609161</v>
      </c>
      <c r="G52" s="188">
        <f>'（別紙２）入力シート'!I53</f>
        <v>5601719</v>
      </c>
      <c r="H52" s="218"/>
      <c r="I52" s="216" t="s">
        <v>158</v>
      </c>
      <c r="J52" s="163">
        <f t="shared" ref="J52:L54" si="11">J40+J46</f>
        <v>170355670</v>
      </c>
      <c r="K52" s="163">
        <f t="shared" si="11"/>
        <v>0</v>
      </c>
      <c r="L52" s="163">
        <f t="shared" si="11"/>
        <v>0</v>
      </c>
      <c r="M52" s="212">
        <f>M40+M46</f>
        <v>139447742</v>
      </c>
      <c r="P52" s="1">
        <v>48</v>
      </c>
      <c r="Q52" s="1">
        <f t="shared" si="6"/>
        <v>1324063</v>
      </c>
      <c r="R52" s="1">
        <v>2</v>
      </c>
      <c r="S52" s="1">
        <f t="shared" si="1"/>
        <v>1</v>
      </c>
      <c r="T52" s="1" t="str">
        <f t="shared" si="2"/>
        <v>21</v>
      </c>
      <c r="U52" s="164">
        <f t="shared" si="3"/>
        <v>1324063</v>
      </c>
    </row>
    <row r="53" spans="2:21" ht="14.1" customHeight="1" x14ac:dyDescent="0.2">
      <c r="B53" s="191"/>
      <c r="C53" s="193"/>
      <c r="D53" s="62">
        <f>'（別紙２）入力シート'!E53</f>
        <v>8956097</v>
      </c>
      <c r="E53" s="62">
        <f>'（別紙２）入力シート'!F53</f>
        <v>3821670</v>
      </c>
      <c r="F53" s="63">
        <f>'（別紙２）入力シート'!G53</f>
        <v>5134427</v>
      </c>
      <c r="G53" s="189"/>
      <c r="H53" s="219"/>
      <c r="I53" s="217"/>
      <c r="J53" s="165">
        <f t="shared" si="11"/>
        <v>936391434</v>
      </c>
      <c r="K53" s="165">
        <f t="shared" si="11"/>
        <v>0</v>
      </c>
      <c r="L53" s="165">
        <f t="shared" si="11"/>
        <v>0</v>
      </c>
      <c r="M53" s="213"/>
      <c r="P53" s="1">
        <v>49</v>
      </c>
      <c r="Q53" s="1">
        <f t="shared" si="6"/>
        <v>1348333</v>
      </c>
      <c r="R53" s="1">
        <v>2</v>
      </c>
      <c r="S53" s="1">
        <f t="shared" si="1"/>
        <v>1</v>
      </c>
      <c r="T53" s="1" t="str">
        <f t="shared" si="2"/>
        <v>21</v>
      </c>
      <c r="U53" s="164">
        <f t="shared" si="3"/>
        <v>1348333</v>
      </c>
    </row>
    <row r="54" spans="2:21" ht="14.1" customHeight="1" x14ac:dyDescent="0.2">
      <c r="B54" s="190">
        <v>37</v>
      </c>
      <c r="C54" s="192" t="s">
        <v>63</v>
      </c>
      <c r="D54" s="229">
        <f>'（別紙２）入力シート'!E54</f>
        <v>7722711</v>
      </c>
      <c r="E54" s="226">
        <f>'（別紙２）入力シート'!F54</f>
        <v>4807900</v>
      </c>
      <c r="F54" s="210">
        <f>'（別紙２）入力シート'!G54</f>
        <v>2914811</v>
      </c>
      <c r="G54" s="188">
        <f>'（別紙２）入力シート'!I54</f>
        <v>2908719</v>
      </c>
      <c r="H54" s="219"/>
      <c r="I54" s="235" t="s">
        <v>159</v>
      </c>
      <c r="J54" s="163">
        <f t="shared" si="11"/>
        <v>0</v>
      </c>
      <c r="K54" s="163">
        <f t="shared" si="11"/>
        <v>0</v>
      </c>
      <c r="L54" s="163">
        <f t="shared" si="11"/>
        <v>0</v>
      </c>
      <c r="M54" s="212">
        <f>M42+M48</f>
        <v>0</v>
      </c>
      <c r="P54" s="1">
        <v>50</v>
      </c>
      <c r="Q54" s="1">
        <f t="shared" si="6"/>
        <v>805374</v>
      </c>
      <c r="R54" s="1">
        <v>2</v>
      </c>
      <c r="S54" s="1">
        <f t="shared" si="1"/>
        <v>1</v>
      </c>
      <c r="T54" s="1" t="str">
        <f t="shared" si="2"/>
        <v>21</v>
      </c>
      <c r="U54" s="164">
        <f t="shared" si="3"/>
        <v>805374</v>
      </c>
    </row>
    <row r="55" spans="2:21" ht="14.1" customHeight="1" thickBot="1" x14ac:dyDescent="0.25">
      <c r="B55" s="203"/>
      <c r="C55" s="231"/>
      <c r="D55" s="232"/>
      <c r="E55" s="233"/>
      <c r="F55" s="211"/>
      <c r="G55" s="225"/>
      <c r="H55" s="234"/>
      <c r="I55" s="236"/>
      <c r="J55" s="166">
        <f>J43+J49</f>
        <v>147540524</v>
      </c>
      <c r="K55" s="166">
        <f t="shared" ref="K55:L55" si="12">K43+K49</f>
        <v>0</v>
      </c>
      <c r="L55" s="166">
        <f t="shared" si="12"/>
        <v>0</v>
      </c>
      <c r="M55" s="224"/>
      <c r="P55" s="1">
        <v>51</v>
      </c>
      <c r="Q55" s="1">
        <f t="shared" si="6"/>
        <v>1383597</v>
      </c>
      <c r="R55" s="1">
        <v>2</v>
      </c>
      <c r="S55" s="1">
        <f t="shared" si="1"/>
        <v>1</v>
      </c>
      <c r="T55" s="1" t="str">
        <f t="shared" si="2"/>
        <v>21</v>
      </c>
      <c r="U55" s="164">
        <f t="shared" si="3"/>
        <v>1383597</v>
      </c>
    </row>
    <row r="56" spans="2:21" ht="24" customHeight="1" x14ac:dyDescent="0.2">
      <c r="B56" s="194">
        <v>5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P56" s="1">
        <v>52</v>
      </c>
      <c r="Q56" s="1">
        <f t="shared" si="6"/>
        <v>1595321</v>
      </c>
      <c r="R56" s="1">
        <v>2</v>
      </c>
      <c r="S56" s="1">
        <f t="shared" si="1"/>
        <v>1</v>
      </c>
      <c r="T56" s="1" t="str">
        <f t="shared" si="2"/>
        <v>21</v>
      </c>
      <c r="U56" s="164">
        <f t="shared" si="3"/>
        <v>1595321</v>
      </c>
    </row>
    <row r="57" spans="2:21" x14ac:dyDescent="0.2">
      <c r="P57" s="1">
        <v>53</v>
      </c>
      <c r="Q57" s="1">
        <f t="shared" si="6"/>
        <v>1144412</v>
      </c>
      <c r="R57" s="1">
        <v>2</v>
      </c>
      <c r="S57" s="1">
        <f t="shared" si="1"/>
        <v>1</v>
      </c>
      <c r="T57" s="1" t="str">
        <f t="shared" si="2"/>
        <v>21</v>
      </c>
      <c r="U57" s="164">
        <f t="shared" si="3"/>
        <v>1144412</v>
      </c>
    </row>
    <row r="58" spans="2:21" x14ac:dyDescent="0.2">
      <c r="P58" s="1">
        <v>54</v>
      </c>
      <c r="Q58" s="1">
        <f t="shared" si="6"/>
        <v>1735928</v>
      </c>
      <c r="R58" s="1">
        <v>2</v>
      </c>
      <c r="S58" s="1">
        <f t="shared" si="1"/>
        <v>1</v>
      </c>
      <c r="T58" s="1" t="str">
        <f t="shared" si="2"/>
        <v>21</v>
      </c>
      <c r="U58" s="164">
        <f t="shared" si="3"/>
        <v>1735928</v>
      </c>
    </row>
  </sheetData>
  <mergeCells count="103">
    <mergeCell ref="H54:H55"/>
    <mergeCell ref="I54:I55"/>
    <mergeCell ref="M40:M41"/>
    <mergeCell ref="G44:G45"/>
    <mergeCell ref="G50:G51"/>
    <mergeCell ref="G48:G49"/>
    <mergeCell ref="G52:G53"/>
    <mergeCell ref="G46:G47"/>
    <mergeCell ref="G15:G16"/>
    <mergeCell ref="G19:G20"/>
    <mergeCell ref="G22:G23"/>
    <mergeCell ref="G29:G30"/>
    <mergeCell ref="G38:G39"/>
    <mergeCell ref="H40:H41"/>
    <mergeCell ref="I40:I41"/>
    <mergeCell ref="H44:I45"/>
    <mergeCell ref="H48:H49"/>
    <mergeCell ref="I48:I49"/>
    <mergeCell ref="H52:H53"/>
    <mergeCell ref="I52:I53"/>
    <mergeCell ref="M44:M45"/>
    <mergeCell ref="H50:I51"/>
    <mergeCell ref="B19:B20"/>
    <mergeCell ref="C19:C20"/>
    <mergeCell ref="B15:B16"/>
    <mergeCell ref="C15:C16"/>
    <mergeCell ref="H15:H16"/>
    <mergeCell ref="H19:H20"/>
    <mergeCell ref="H22:H23"/>
    <mergeCell ref="G54:G55"/>
    <mergeCell ref="H29:H30"/>
    <mergeCell ref="E42:E43"/>
    <mergeCell ref="E40:E41"/>
    <mergeCell ref="F40:F41"/>
    <mergeCell ref="G40:G41"/>
    <mergeCell ref="G42:G43"/>
    <mergeCell ref="F42:F43"/>
    <mergeCell ref="B40:B41"/>
    <mergeCell ref="B42:B43"/>
    <mergeCell ref="C40:C41"/>
    <mergeCell ref="C42:C43"/>
    <mergeCell ref="D40:D41"/>
    <mergeCell ref="D42:D43"/>
    <mergeCell ref="C54:C55"/>
    <mergeCell ref="D54:D55"/>
    <mergeCell ref="E54:E55"/>
    <mergeCell ref="F54:F55"/>
    <mergeCell ref="I15:I16"/>
    <mergeCell ref="J15:J16"/>
    <mergeCell ref="K15:K16"/>
    <mergeCell ref="L15:L16"/>
    <mergeCell ref="M15:M16"/>
    <mergeCell ref="J19:J20"/>
    <mergeCell ref="K19:K20"/>
    <mergeCell ref="L19:L20"/>
    <mergeCell ref="M19:M20"/>
    <mergeCell ref="I19:I20"/>
    <mergeCell ref="M50:M51"/>
    <mergeCell ref="M52:M53"/>
    <mergeCell ref="M46:M47"/>
    <mergeCell ref="H42:H43"/>
    <mergeCell ref="I42:I43"/>
    <mergeCell ref="M42:M43"/>
    <mergeCell ref="H46:H47"/>
    <mergeCell ref="I46:I47"/>
    <mergeCell ref="M29:M30"/>
    <mergeCell ref="M38:M39"/>
    <mergeCell ref="H38:I39"/>
    <mergeCell ref="M54:M55"/>
    <mergeCell ref="M48:M49"/>
    <mergeCell ref="C22:C23"/>
    <mergeCell ref="I29:I30"/>
    <mergeCell ref="J29:J30"/>
    <mergeCell ref="K29:K30"/>
    <mergeCell ref="L29:L30"/>
    <mergeCell ref="I22:I23"/>
    <mergeCell ref="J22:J23"/>
    <mergeCell ref="K22:K23"/>
    <mergeCell ref="L22:L23"/>
    <mergeCell ref="M12:M13"/>
    <mergeCell ref="G12:G13"/>
    <mergeCell ref="B38:B39"/>
    <mergeCell ref="C38:C39"/>
    <mergeCell ref="B29:B30"/>
    <mergeCell ref="C29:C30"/>
    <mergeCell ref="B22:B23"/>
    <mergeCell ref="B56:M56"/>
    <mergeCell ref="B12:B13"/>
    <mergeCell ref="C12:C13"/>
    <mergeCell ref="H12:H13"/>
    <mergeCell ref="I12:I13"/>
    <mergeCell ref="B44:B45"/>
    <mergeCell ref="C44:C45"/>
    <mergeCell ref="C46:C47"/>
    <mergeCell ref="C48:C49"/>
    <mergeCell ref="C50:C51"/>
    <mergeCell ref="C52:C53"/>
    <mergeCell ref="B52:B53"/>
    <mergeCell ref="B50:B51"/>
    <mergeCell ref="B48:B49"/>
    <mergeCell ref="B46:B47"/>
    <mergeCell ref="M22:M23"/>
    <mergeCell ref="B54:B55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I81"/>
  <sheetViews>
    <sheetView workbookViewId="0">
      <selection activeCell="G50" sqref="G50:G51"/>
    </sheetView>
  </sheetViews>
  <sheetFormatPr defaultRowHeight="13.2" x14ac:dyDescent="0.2"/>
  <cols>
    <col min="2" max="2" width="5.109375" customWidth="1"/>
    <col min="4" max="4" width="4.21875" customWidth="1"/>
    <col min="5" max="6" width="16.109375" bestFit="1" customWidth="1"/>
    <col min="7" max="7" width="13.109375" bestFit="1" customWidth="1"/>
    <col min="8" max="8" width="16.109375" bestFit="1" customWidth="1"/>
    <col min="9" max="9" width="11.33203125" bestFit="1" customWidth="1"/>
  </cols>
  <sheetData>
    <row r="2" spans="2:9" ht="13.8" thickBot="1" x14ac:dyDescent="0.25"/>
    <row r="3" spans="2:9" ht="15" customHeight="1" x14ac:dyDescent="0.2">
      <c r="B3" s="64"/>
      <c r="C3" s="65"/>
      <c r="D3" s="65"/>
      <c r="E3" s="237" t="s">
        <v>135</v>
      </c>
      <c r="F3" s="238"/>
      <c r="G3" s="238"/>
      <c r="H3" s="238"/>
      <c r="I3" s="239"/>
    </row>
    <row r="4" spans="2:9" ht="15" x14ac:dyDescent="0.2">
      <c r="B4" s="66"/>
      <c r="C4" s="67" t="s">
        <v>142</v>
      </c>
      <c r="D4" s="71"/>
      <c r="E4" s="100" t="s">
        <v>73</v>
      </c>
      <c r="F4" s="68" t="s">
        <v>74</v>
      </c>
      <c r="G4" s="69" t="s">
        <v>143</v>
      </c>
      <c r="H4" s="70" t="s">
        <v>144</v>
      </c>
      <c r="I4" s="101" t="s">
        <v>75</v>
      </c>
    </row>
    <row r="5" spans="2:9" ht="15" x14ac:dyDescent="0.2">
      <c r="B5" s="66"/>
      <c r="C5" s="71"/>
      <c r="D5" s="71"/>
      <c r="E5" s="102" t="s">
        <v>76</v>
      </c>
      <c r="F5" s="70" t="s">
        <v>76</v>
      </c>
      <c r="G5" s="72"/>
      <c r="H5" s="73" t="s">
        <v>145</v>
      </c>
      <c r="I5" s="103"/>
    </row>
    <row r="6" spans="2:9" ht="15.6" thickBot="1" x14ac:dyDescent="0.25">
      <c r="B6" s="74"/>
      <c r="C6" s="75"/>
      <c r="D6" s="75"/>
      <c r="E6" s="104" t="s">
        <v>3</v>
      </c>
      <c r="F6" s="76" t="s">
        <v>68</v>
      </c>
      <c r="G6" s="77" t="s">
        <v>77</v>
      </c>
      <c r="H6" s="77" t="s">
        <v>146</v>
      </c>
      <c r="I6" s="105" t="s">
        <v>147</v>
      </c>
    </row>
    <row r="7" spans="2:9" ht="14.4" x14ac:dyDescent="0.2">
      <c r="B7" s="78" t="s">
        <v>78</v>
      </c>
      <c r="C7" s="79" t="s">
        <v>9</v>
      </c>
      <c r="D7" s="94"/>
      <c r="E7" s="106">
        <v>180555020</v>
      </c>
      <c r="F7" s="107">
        <v>168292576</v>
      </c>
      <c r="G7" s="108">
        <v>12262444</v>
      </c>
      <c r="H7" s="109">
        <v>142437</v>
      </c>
      <c r="I7" s="110">
        <v>12120007</v>
      </c>
    </row>
    <row r="8" spans="2:9" ht="14.4" x14ac:dyDescent="0.2">
      <c r="B8" s="80" t="s">
        <v>79</v>
      </c>
      <c r="C8" s="79" t="s">
        <v>10</v>
      </c>
      <c r="D8" s="95"/>
      <c r="E8" s="106">
        <v>11790591</v>
      </c>
      <c r="F8" s="107">
        <v>7079473</v>
      </c>
      <c r="G8" s="108">
        <v>4711118</v>
      </c>
      <c r="H8" s="109">
        <v>9301</v>
      </c>
      <c r="I8" s="110">
        <v>4701817</v>
      </c>
    </row>
    <row r="9" spans="2:9" ht="14.4" x14ac:dyDescent="0.2">
      <c r="B9" s="78" t="s">
        <v>80</v>
      </c>
      <c r="C9" s="79" t="s">
        <v>11</v>
      </c>
      <c r="D9" s="95"/>
      <c r="E9" s="106">
        <v>61665678</v>
      </c>
      <c r="F9" s="107">
        <v>65175619</v>
      </c>
      <c r="G9" s="108">
        <v>-3509941</v>
      </c>
      <c r="H9" s="109">
        <v>0</v>
      </c>
      <c r="I9" s="110">
        <v>0</v>
      </c>
    </row>
    <row r="10" spans="2:9" ht="14.4" x14ac:dyDescent="0.2">
      <c r="B10" s="80" t="s">
        <v>81</v>
      </c>
      <c r="C10" s="79" t="s">
        <v>12</v>
      </c>
      <c r="D10" s="95"/>
      <c r="E10" s="106">
        <v>83808819</v>
      </c>
      <c r="F10" s="107">
        <v>80216739</v>
      </c>
      <c r="G10" s="108">
        <v>3592080</v>
      </c>
      <c r="H10" s="109">
        <v>66115</v>
      </c>
      <c r="I10" s="110">
        <v>3525965</v>
      </c>
    </row>
    <row r="11" spans="2:9" ht="14.4" x14ac:dyDescent="0.2">
      <c r="B11" s="78" t="s">
        <v>82</v>
      </c>
      <c r="C11" s="79" t="s">
        <v>13</v>
      </c>
      <c r="D11" s="95"/>
      <c r="E11" s="106">
        <v>8795635</v>
      </c>
      <c r="F11" s="107">
        <v>5050717</v>
      </c>
      <c r="G11" s="108">
        <v>3744918</v>
      </c>
      <c r="H11" s="109">
        <v>6939</v>
      </c>
      <c r="I11" s="110">
        <v>3737979</v>
      </c>
    </row>
    <row r="12" spans="2:9" ht="28.8" x14ac:dyDescent="0.2">
      <c r="B12" s="80" t="s">
        <v>83</v>
      </c>
      <c r="C12" s="79" t="s">
        <v>14</v>
      </c>
      <c r="D12" s="95"/>
      <c r="E12" s="106">
        <v>19019206</v>
      </c>
      <c r="F12" s="107">
        <v>16599128</v>
      </c>
      <c r="G12" s="108">
        <v>2420078</v>
      </c>
      <c r="H12" s="109">
        <v>15004</v>
      </c>
      <c r="I12" s="110">
        <v>2405074</v>
      </c>
    </row>
    <row r="13" spans="2:9" ht="14.4" x14ac:dyDescent="0.2">
      <c r="B13" s="78" t="s">
        <v>84</v>
      </c>
      <c r="C13" s="79" t="s">
        <v>15</v>
      </c>
      <c r="D13" s="95"/>
      <c r="E13" s="106">
        <v>63726898</v>
      </c>
      <c r="F13" s="107">
        <v>57466069</v>
      </c>
      <c r="G13" s="108">
        <v>6260829</v>
      </c>
      <c r="H13" s="109">
        <v>50273</v>
      </c>
      <c r="I13" s="110">
        <v>6210556</v>
      </c>
    </row>
    <row r="14" spans="2:9" ht="14.4" x14ac:dyDescent="0.2">
      <c r="B14" s="81"/>
      <c r="C14" s="82"/>
      <c r="D14" s="71"/>
      <c r="E14" s="111">
        <v>22941366</v>
      </c>
      <c r="F14" s="112">
        <v>18993043</v>
      </c>
      <c r="G14" s="112">
        <v>3948323</v>
      </c>
      <c r="H14" s="113"/>
      <c r="I14" s="114"/>
    </row>
    <row r="15" spans="2:9" ht="14.4" x14ac:dyDescent="0.2">
      <c r="B15" s="80" t="s">
        <v>85</v>
      </c>
      <c r="C15" s="83" t="s">
        <v>16</v>
      </c>
      <c r="D15" s="95"/>
      <c r="E15" s="115">
        <v>22141093</v>
      </c>
      <c r="F15" s="116">
        <v>18993105</v>
      </c>
      <c r="G15" s="117">
        <v>3147988</v>
      </c>
      <c r="H15" s="117">
        <v>18098</v>
      </c>
      <c r="I15" s="118">
        <v>3930225</v>
      </c>
    </row>
    <row r="16" spans="2:9" ht="14.4" x14ac:dyDescent="0.2">
      <c r="B16" s="80" t="s">
        <v>148</v>
      </c>
      <c r="C16" s="79" t="s">
        <v>17</v>
      </c>
      <c r="D16" s="95"/>
      <c r="E16" s="115">
        <v>13577196</v>
      </c>
      <c r="F16" s="116">
        <v>11427150</v>
      </c>
      <c r="G16" s="108">
        <v>2150046</v>
      </c>
      <c r="H16" s="109">
        <v>10711</v>
      </c>
      <c r="I16" s="110">
        <v>2139335</v>
      </c>
    </row>
    <row r="17" spans="2:9" ht="14.4" x14ac:dyDescent="0.2">
      <c r="B17" s="81"/>
      <c r="C17" s="82"/>
      <c r="D17" s="71"/>
      <c r="E17" s="111">
        <v>4398444</v>
      </c>
      <c r="F17" s="112">
        <v>2832731</v>
      </c>
      <c r="G17" s="119">
        <v>1565713</v>
      </c>
      <c r="H17" s="113"/>
      <c r="I17" s="114"/>
    </row>
    <row r="18" spans="2:9" ht="14.4" x14ac:dyDescent="0.2">
      <c r="B18" s="80" t="s">
        <v>86</v>
      </c>
      <c r="C18" s="83" t="s">
        <v>18</v>
      </c>
      <c r="D18" s="95"/>
      <c r="E18" s="106">
        <v>21556059</v>
      </c>
      <c r="F18" s="107">
        <v>27824208</v>
      </c>
      <c r="G18" s="117">
        <v>-6268149</v>
      </c>
      <c r="H18" s="120">
        <v>3470</v>
      </c>
      <c r="I18" s="118">
        <v>1562243</v>
      </c>
    </row>
    <row r="19" spans="2:9" ht="14.4" x14ac:dyDescent="0.2">
      <c r="B19" s="80" t="s">
        <v>87</v>
      </c>
      <c r="C19" s="79" t="s">
        <v>19</v>
      </c>
      <c r="D19" s="95"/>
      <c r="E19" s="121">
        <v>20758719</v>
      </c>
      <c r="F19" s="122">
        <v>20378139</v>
      </c>
      <c r="G19" s="108">
        <v>380580</v>
      </c>
      <c r="H19" s="109">
        <v>16376</v>
      </c>
      <c r="I19" s="110">
        <v>364204</v>
      </c>
    </row>
    <row r="20" spans="2:9" ht="14.4" x14ac:dyDescent="0.2">
      <c r="B20" s="80" t="s">
        <v>88</v>
      </c>
      <c r="C20" s="79" t="s">
        <v>20</v>
      </c>
      <c r="D20" s="95"/>
      <c r="E20" s="121">
        <v>9730315</v>
      </c>
      <c r="F20" s="122">
        <v>7186692</v>
      </c>
      <c r="G20" s="108">
        <v>2543623</v>
      </c>
      <c r="H20" s="109">
        <v>7676</v>
      </c>
      <c r="I20" s="110">
        <v>2535947</v>
      </c>
    </row>
    <row r="21" spans="2:9" ht="14.4" x14ac:dyDescent="0.2">
      <c r="B21" s="81"/>
      <c r="C21" s="84"/>
      <c r="D21" s="71"/>
      <c r="E21" s="123">
        <v>15090008</v>
      </c>
      <c r="F21" s="124">
        <v>7111150</v>
      </c>
      <c r="G21" s="125">
        <v>7978858</v>
      </c>
      <c r="H21" s="126"/>
      <c r="I21" s="127"/>
    </row>
    <row r="22" spans="2:9" ht="14.4" x14ac:dyDescent="0.2">
      <c r="B22" s="80" t="s">
        <v>89</v>
      </c>
      <c r="C22" s="83" t="s">
        <v>21</v>
      </c>
      <c r="D22" s="95"/>
      <c r="E22" s="106">
        <v>14348410</v>
      </c>
      <c r="F22" s="107">
        <v>7107472</v>
      </c>
      <c r="G22" s="117">
        <v>7240938</v>
      </c>
      <c r="H22" s="117">
        <v>11904</v>
      </c>
      <c r="I22" s="118">
        <v>7966954</v>
      </c>
    </row>
    <row r="23" spans="2:9" ht="28.8" x14ac:dyDescent="0.2">
      <c r="B23" s="80" t="s">
        <v>90</v>
      </c>
      <c r="C23" s="79" t="s">
        <v>22</v>
      </c>
      <c r="D23" s="95"/>
      <c r="E23" s="121">
        <v>23835554</v>
      </c>
      <c r="F23" s="122">
        <v>22370786</v>
      </c>
      <c r="G23" s="108">
        <v>1464768</v>
      </c>
      <c r="H23" s="109">
        <v>18803</v>
      </c>
      <c r="I23" s="110">
        <v>1445965</v>
      </c>
    </row>
    <row r="24" spans="2:9" ht="14.4" x14ac:dyDescent="0.2">
      <c r="B24" s="81"/>
      <c r="C24" s="84"/>
      <c r="D24" s="71"/>
      <c r="E24" s="123">
        <v>57210288</v>
      </c>
      <c r="F24" s="124">
        <v>53991077</v>
      </c>
      <c r="G24" s="124">
        <v>3219211</v>
      </c>
      <c r="H24" s="126"/>
      <c r="I24" s="127"/>
    </row>
    <row r="25" spans="2:9" ht="14.4" x14ac:dyDescent="0.2">
      <c r="B25" s="80" t="s">
        <v>91</v>
      </c>
      <c r="C25" s="83" t="s">
        <v>23</v>
      </c>
      <c r="D25" s="95"/>
      <c r="E25" s="106">
        <v>56885523</v>
      </c>
      <c r="F25" s="107">
        <v>54067853</v>
      </c>
      <c r="G25" s="117">
        <v>2817670</v>
      </c>
      <c r="H25" s="117">
        <v>45132</v>
      </c>
      <c r="I25" s="118">
        <v>3174079</v>
      </c>
    </row>
    <row r="26" spans="2:9" ht="14.4" x14ac:dyDescent="0.2">
      <c r="B26" s="78" t="s">
        <v>92</v>
      </c>
      <c r="C26" s="79" t="s">
        <v>24</v>
      </c>
      <c r="D26" s="95"/>
      <c r="E26" s="121">
        <v>4208247</v>
      </c>
      <c r="F26" s="122">
        <v>1972273</v>
      </c>
      <c r="G26" s="108">
        <v>2235974</v>
      </c>
      <c r="H26" s="109">
        <v>3320</v>
      </c>
      <c r="I26" s="110">
        <v>2232654</v>
      </c>
    </row>
    <row r="27" spans="2:9" ht="14.4" x14ac:dyDescent="0.2">
      <c r="B27" s="80" t="s">
        <v>93</v>
      </c>
      <c r="C27" s="79" t="s">
        <v>25</v>
      </c>
      <c r="D27" s="95"/>
      <c r="E27" s="121">
        <v>39260121</v>
      </c>
      <c r="F27" s="122">
        <v>40396451</v>
      </c>
      <c r="G27" s="108">
        <v>-1136330</v>
      </c>
      <c r="H27" s="109">
        <v>0</v>
      </c>
      <c r="I27" s="110">
        <v>0</v>
      </c>
    </row>
    <row r="28" spans="2:9" ht="14.4" x14ac:dyDescent="0.2">
      <c r="B28" s="78" t="s">
        <v>94</v>
      </c>
      <c r="C28" s="79" t="s">
        <v>26</v>
      </c>
      <c r="D28" s="95"/>
      <c r="E28" s="121">
        <v>23039695</v>
      </c>
      <c r="F28" s="122">
        <v>21617282</v>
      </c>
      <c r="G28" s="108">
        <v>1422413</v>
      </c>
      <c r="H28" s="109">
        <v>18176</v>
      </c>
      <c r="I28" s="110">
        <v>1404237</v>
      </c>
    </row>
    <row r="29" spans="2:9" ht="28.8" x14ac:dyDescent="0.2">
      <c r="B29" s="80" t="s">
        <v>95</v>
      </c>
      <c r="C29" s="79" t="s">
        <v>27</v>
      </c>
      <c r="D29" s="95"/>
      <c r="E29" s="121">
        <v>24644462</v>
      </c>
      <c r="F29" s="122">
        <v>23450450</v>
      </c>
      <c r="G29" s="108">
        <v>1194012</v>
      </c>
      <c r="H29" s="109">
        <v>19442</v>
      </c>
      <c r="I29" s="110">
        <v>1174570</v>
      </c>
    </row>
    <row r="30" spans="2:9" ht="28.8" x14ac:dyDescent="0.2">
      <c r="B30" s="78" t="s">
        <v>96</v>
      </c>
      <c r="C30" s="79" t="s">
        <v>28</v>
      </c>
      <c r="D30" s="95"/>
      <c r="E30" s="121">
        <v>17364260</v>
      </c>
      <c r="F30" s="122">
        <v>14476661</v>
      </c>
      <c r="G30" s="108">
        <v>2887599</v>
      </c>
      <c r="H30" s="109">
        <v>13698</v>
      </c>
      <c r="I30" s="110">
        <v>2873901</v>
      </c>
    </row>
    <row r="31" spans="2:9" ht="14.4" x14ac:dyDescent="0.2">
      <c r="B31" s="81"/>
      <c r="C31" s="84"/>
      <c r="D31" s="71"/>
      <c r="E31" s="123">
        <v>7707793</v>
      </c>
      <c r="F31" s="124">
        <v>4012289</v>
      </c>
      <c r="G31" s="124">
        <v>3695504</v>
      </c>
      <c r="H31" s="126"/>
      <c r="I31" s="127"/>
    </row>
    <row r="32" spans="2:9" ht="14.4" x14ac:dyDescent="0.2">
      <c r="B32" s="80" t="s">
        <v>97</v>
      </c>
      <c r="C32" s="83" t="s">
        <v>29</v>
      </c>
      <c r="D32" s="95"/>
      <c r="E32" s="106">
        <v>7514452</v>
      </c>
      <c r="F32" s="107">
        <v>4010488</v>
      </c>
      <c r="G32" s="128">
        <v>3503964</v>
      </c>
      <c r="H32" s="117">
        <v>6080</v>
      </c>
      <c r="I32" s="118">
        <v>3689424</v>
      </c>
    </row>
    <row r="33" spans="2:9" ht="28.8" x14ac:dyDescent="0.2">
      <c r="B33" s="80" t="s">
        <v>98</v>
      </c>
      <c r="C33" s="79" t="s">
        <v>99</v>
      </c>
      <c r="D33" s="95"/>
      <c r="E33" s="121">
        <v>14687474</v>
      </c>
      <c r="F33" s="122">
        <v>11419365</v>
      </c>
      <c r="G33" s="108">
        <v>3268109</v>
      </c>
      <c r="H33" s="109">
        <v>11587</v>
      </c>
      <c r="I33" s="110">
        <v>3256522</v>
      </c>
    </row>
    <row r="34" spans="2:9" ht="14.4" x14ac:dyDescent="0.2">
      <c r="B34" s="80" t="s">
        <v>100</v>
      </c>
      <c r="C34" s="79" t="s">
        <v>31</v>
      </c>
      <c r="D34" s="95"/>
      <c r="E34" s="121">
        <v>14500229</v>
      </c>
      <c r="F34" s="122">
        <v>14730502</v>
      </c>
      <c r="G34" s="108">
        <v>-230273</v>
      </c>
      <c r="H34" s="109">
        <v>0</v>
      </c>
      <c r="I34" s="110">
        <v>0</v>
      </c>
    </row>
    <row r="35" spans="2:9" ht="14.4" x14ac:dyDescent="0.2">
      <c r="B35" s="80" t="s">
        <v>101</v>
      </c>
      <c r="C35" s="79" t="s">
        <v>32</v>
      </c>
      <c r="D35" s="95"/>
      <c r="E35" s="121">
        <v>8100967</v>
      </c>
      <c r="F35" s="122">
        <v>7360463</v>
      </c>
      <c r="G35" s="108">
        <v>740504</v>
      </c>
      <c r="H35" s="109">
        <v>6391</v>
      </c>
      <c r="I35" s="110">
        <v>734113</v>
      </c>
    </row>
    <row r="36" spans="2:9" ht="14.4" x14ac:dyDescent="0.2">
      <c r="B36" s="80" t="s">
        <v>102</v>
      </c>
      <c r="C36" s="79" t="s">
        <v>33</v>
      </c>
      <c r="D36" s="95"/>
      <c r="E36" s="121">
        <v>22018716</v>
      </c>
      <c r="F36" s="122">
        <v>33250930</v>
      </c>
      <c r="G36" s="108">
        <v>-11232214</v>
      </c>
      <c r="H36" s="109">
        <v>0</v>
      </c>
      <c r="I36" s="110">
        <v>0</v>
      </c>
    </row>
    <row r="37" spans="2:9" ht="28.8" x14ac:dyDescent="0.2">
      <c r="B37" s="80" t="s">
        <v>103</v>
      </c>
      <c r="C37" s="79" t="s">
        <v>34</v>
      </c>
      <c r="D37" s="95"/>
      <c r="E37" s="121">
        <v>11900168</v>
      </c>
      <c r="F37" s="122">
        <v>9661477</v>
      </c>
      <c r="G37" s="108">
        <v>2238691</v>
      </c>
      <c r="H37" s="109">
        <v>9388</v>
      </c>
      <c r="I37" s="110">
        <v>2229303</v>
      </c>
    </row>
    <row r="38" spans="2:9" ht="28.8" x14ac:dyDescent="0.2">
      <c r="B38" s="80" t="s">
        <v>104</v>
      </c>
      <c r="C38" s="79" t="s">
        <v>105</v>
      </c>
      <c r="D38" s="95"/>
      <c r="E38" s="121">
        <v>10095780</v>
      </c>
      <c r="F38" s="122">
        <v>10955635</v>
      </c>
      <c r="G38" s="108">
        <v>-859855</v>
      </c>
      <c r="H38" s="109">
        <v>0</v>
      </c>
      <c r="I38" s="110">
        <v>0</v>
      </c>
    </row>
    <row r="39" spans="2:9" ht="14.4" x14ac:dyDescent="0.2">
      <c r="B39" s="80" t="s">
        <v>106</v>
      </c>
      <c r="C39" s="79" t="s">
        <v>36</v>
      </c>
      <c r="D39" s="95"/>
      <c r="E39" s="121">
        <v>10378562</v>
      </c>
      <c r="F39" s="122">
        <v>6872620</v>
      </c>
      <c r="G39" s="108">
        <v>3505942</v>
      </c>
      <c r="H39" s="109">
        <v>8187</v>
      </c>
      <c r="I39" s="110">
        <v>3497755</v>
      </c>
    </row>
    <row r="40" spans="2:9" ht="14.4" x14ac:dyDescent="0.2">
      <c r="B40" s="81"/>
      <c r="C40" s="82"/>
      <c r="D40" s="71"/>
      <c r="E40" s="111">
        <v>4077008</v>
      </c>
      <c r="F40" s="112">
        <v>2781042</v>
      </c>
      <c r="G40" s="112">
        <v>1295966</v>
      </c>
      <c r="H40" s="129"/>
      <c r="I40" s="114"/>
    </row>
    <row r="41" spans="2:9" ht="14.4" x14ac:dyDescent="0.2">
      <c r="B41" s="80" t="s">
        <v>107</v>
      </c>
      <c r="C41" s="83" t="s">
        <v>37</v>
      </c>
      <c r="D41" s="95"/>
      <c r="E41" s="106">
        <v>14909732</v>
      </c>
      <c r="F41" s="107">
        <v>14834923</v>
      </c>
      <c r="G41" s="117">
        <v>74809</v>
      </c>
      <c r="H41" s="120">
        <v>3216</v>
      </c>
      <c r="I41" s="118">
        <v>1292750</v>
      </c>
    </row>
    <row r="42" spans="2:9" ht="14.4" x14ac:dyDescent="0.2">
      <c r="B42" s="80" t="s">
        <v>108</v>
      </c>
      <c r="C42" s="79" t="s">
        <v>136</v>
      </c>
      <c r="D42" s="95"/>
      <c r="E42" s="121">
        <v>8527357</v>
      </c>
      <c r="F42" s="122">
        <v>7697894</v>
      </c>
      <c r="G42" s="108">
        <v>829463</v>
      </c>
      <c r="H42" s="109">
        <v>6727</v>
      </c>
      <c r="I42" s="110">
        <v>822736</v>
      </c>
    </row>
    <row r="43" spans="2:9" ht="14.4" x14ac:dyDescent="0.2">
      <c r="B43" s="80" t="s">
        <v>109</v>
      </c>
      <c r="C43" s="79" t="s">
        <v>137</v>
      </c>
      <c r="D43" s="95"/>
      <c r="E43" s="121">
        <v>7019442</v>
      </c>
      <c r="F43" s="122">
        <v>5644029</v>
      </c>
      <c r="G43" s="108">
        <v>1375413</v>
      </c>
      <c r="H43" s="109">
        <v>5538</v>
      </c>
      <c r="I43" s="110">
        <v>1369875</v>
      </c>
    </row>
    <row r="44" spans="2:9" ht="14.4" x14ac:dyDescent="0.2">
      <c r="B44" s="85"/>
      <c r="C44" s="84"/>
      <c r="D44" s="96"/>
      <c r="E44" s="123">
        <v>13384853</v>
      </c>
      <c r="F44" s="124">
        <v>3843079</v>
      </c>
      <c r="G44" s="124">
        <v>9541774</v>
      </c>
      <c r="H44" s="126"/>
      <c r="I44" s="127"/>
    </row>
    <row r="45" spans="2:9" ht="28.8" x14ac:dyDescent="0.2">
      <c r="B45" s="80" t="s">
        <v>110</v>
      </c>
      <c r="C45" s="83" t="s">
        <v>149</v>
      </c>
      <c r="D45" s="95"/>
      <c r="E45" s="106">
        <v>12023329</v>
      </c>
      <c r="F45" s="107">
        <v>3839626</v>
      </c>
      <c r="G45" s="117">
        <v>8183703</v>
      </c>
      <c r="H45" s="117">
        <v>10559</v>
      </c>
      <c r="I45" s="118">
        <v>9531215</v>
      </c>
    </row>
    <row r="46" spans="2:9" ht="14.4" x14ac:dyDescent="0.2">
      <c r="B46" s="81"/>
      <c r="C46" s="84"/>
      <c r="D46" s="71"/>
      <c r="E46" s="123">
        <v>8109051</v>
      </c>
      <c r="F46" s="124">
        <v>3809832</v>
      </c>
      <c r="G46" s="124">
        <v>4299219</v>
      </c>
      <c r="H46" s="130"/>
      <c r="I46" s="127"/>
    </row>
    <row r="47" spans="2:9" ht="14.4" x14ac:dyDescent="0.2">
      <c r="B47" s="80" t="s">
        <v>111</v>
      </c>
      <c r="C47" s="83" t="s">
        <v>150</v>
      </c>
      <c r="D47" s="83"/>
      <c r="E47" s="106">
        <v>7879514</v>
      </c>
      <c r="F47" s="107">
        <v>3808666</v>
      </c>
      <c r="G47" s="117">
        <v>4070848</v>
      </c>
      <c r="H47" s="117">
        <v>6397</v>
      </c>
      <c r="I47" s="118">
        <v>4292822</v>
      </c>
    </row>
    <row r="48" spans="2:9" ht="14.4" x14ac:dyDescent="0.2">
      <c r="B48" s="85"/>
      <c r="C48" s="84"/>
      <c r="D48" s="84"/>
      <c r="E48" s="123">
        <v>16201635</v>
      </c>
      <c r="F48" s="124">
        <v>8334801</v>
      </c>
      <c r="G48" s="124">
        <v>7866834</v>
      </c>
      <c r="H48" s="130"/>
      <c r="I48" s="127"/>
    </row>
    <row r="49" spans="2:9" ht="14.4" x14ac:dyDescent="0.2">
      <c r="B49" s="80" t="s">
        <v>112</v>
      </c>
      <c r="C49" s="83" t="s">
        <v>151</v>
      </c>
      <c r="D49" s="95"/>
      <c r="E49" s="106">
        <v>15492529</v>
      </c>
      <c r="F49" s="107">
        <v>8330971</v>
      </c>
      <c r="G49" s="117">
        <v>7161558</v>
      </c>
      <c r="H49" s="117">
        <v>12781</v>
      </c>
      <c r="I49" s="118">
        <v>7854053</v>
      </c>
    </row>
    <row r="50" spans="2:9" ht="14.4" x14ac:dyDescent="0.2">
      <c r="B50" s="81"/>
      <c r="C50" s="84"/>
      <c r="D50" s="71"/>
      <c r="E50" s="123">
        <v>11802355</v>
      </c>
      <c r="F50" s="124">
        <v>5473406</v>
      </c>
      <c r="G50" s="124">
        <v>6328949</v>
      </c>
      <c r="H50" s="130"/>
      <c r="I50" s="127"/>
    </row>
    <row r="51" spans="2:9" ht="14.4" x14ac:dyDescent="0.2">
      <c r="B51" s="80" t="s">
        <v>113</v>
      </c>
      <c r="C51" s="83" t="s">
        <v>138</v>
      </c>
      <c r="D51" s="95"/>
      <c r="E51" s="106">
        <v>11137728</v>
      </c>
      <c r="F51" s="107">
        <v>5463589</v>
      </c>
      <c r="G51" s="117">
        <v>5674139</v>
      </c>
      <c r="H51" s="117">
        <v>9311</v>
      </c>
      <c r="I51" s="118">
        <v>6319638</v>
      </c>
    </row>
    <row r="52" spans="2:9" ht="14.4" x14ac:dyDescent="0.2">
      <c r="B52" s="85"/>
      <c r="C52" s="84"/>
      <c r="D52" s="96"/>
      <c r="E52" s="123">
        <v>9432869</v>
      </c>
      <c r="F52" s="124">
        <v>3823708</v>
      </c>
      <c r="G52" s="124">
        <v>5609161</v>
      </c>
      <c r="H52" s="130"/>
      <c r="I52" s="127"/>
    </row>
    <row r="53" spans="2:9" ht="28.8" x14ac:dyDescent="0.2">
      <c r="B53" s="80" t="s">
        <v>114</v>
      </c>
      <c r="C53" s="83" t="s">
        <v>139</v>
      </c>
      <c r="D53" s="95"/>
      <c r="E53" s="106">
        <v>8956097</v>
      </c>
      <c r="F53" s="107">
        <v>3821670</v>
      </c>
      <c r="G53" s="117">
        <v>5134427</v>
      </c>
      <c r="H53" s="120">
        <v>7442</v>
      </c>
      <c r="I53" s="118">
        <v>5601719</v>
      </c>
    </row>
    <row r="54" spans="2:9" ht="26.4" x14ac:dyDescent="0.2">
      <c r="B54" s="80" t="s">
        <v>115</v>
      </c>
      <c r="C54" s="86" t="s">
        <v>140</v>
      </c>
      <c r="D54" s="95"/>
      <c r="E54" s="121">
        <v>7722711</v>
      </c>
      <c r="F54" s="122">
        <v>4807900</v>
      </c>
      <c r="G54" s="108">
        <v>2914811</v>
      </c>
      <c r="H54" s="126">
        <v>6092</v>
      </c>
      <c r="I54" s="110">
        <v>2908719</v>
      </c>
    </row>
    <row r="55" spans="2:9" ht="28.8" x14ac:dyDescent="0.2">
      <c r="B55" s="80" t="s">
        <v>116</v>
      </c>
      <c r="C55" s="79" t="s">
        <v>45</v>
      </c>
      <c r="D55" s="95"/>
      <c r="E55" s="121">
        <v>3326749</v>
      </c>
      <c r="F55" s="122">
        <v>2610972</v>
      </c>
      <c r="G55" s="109">
        <v>715777</v>
      </c>
      <c r="H55" s="131">
        <v>2624</v>
      </c>
      <c r="I55" s="132">
        <v>713153</v>
      </c>
    </row>
    <row r="56" spans="2:9" ht="14.4" x14ac:dyDescent="0.2">
      <c r="B56" s="80" t="s">
        <v>117</v>
      </c>
      <c r="C56" s="79" t="s">
        <v>46</v>
      </c>
      <c r="D56" s="95"/>
      <c r="E56" s="121">
        <v>3664084</v>
      </c>
      <c r="F56" s="122">
        <v>2094494</v>
      </c>
      <c r="G56" s="108">
        <v>1569590</v>
      </c>
      <c r="H56" s="120">
        <v>2891</v>
      </c>
      <c r="I56" s="110">
        <v>1566699</v>
      </c>
    </row>
    <row r="57" spans="2:9" ht="14.4" x14ac:dyDescent="0.2">
      <c r="B57" s="80" t="s">
        <v>118</v>
      </c>
      <c r="C57" s="79" t="s">
        <v>47</v>
      </c>
      <c r="D57" s="95"/>
      <c r="E57" s="121">
        <v>1582963</v>
      </c>
      <c r="F57" s="122">
        <v>692103</v>
      </c>
      <c r="G57" s="108">
        <v>890860</v>
      </c>
      <c r="H57" s="109">
        <v>1249</v>
      </c>
      <c r="I57" s="110">
        <v>889611</v>
      </c>
    </row>
    <row r="58" spans="2:9" ht="14.4" x14ac:dyDescent="0.2">
      <c r="B58" s="80" t="s">
        <v>119</v>
      </c>
      <c r="C58" s="79" t="s">
        <v>48</v>
      </c>
      <c r="D58" s="95"/>
      <c r="E58" s="121">
        <v>3454858</v>
      </c>
      <c r="F58" s="122">
        <v>2042925</v>
      </c>
      <c r="G58" s="108">
        <v>1411933</v>
      </c>
      <c r="H58" s="109">
        <v>2725</v>
      </c>
      <c r="I58" s="110">
        <v>1409208</v>
      </c>
    </row>
    <row r="59" spans="2:9" ht="14.4" x14ac:dyDescent="0.2">
      <c r="B59" s="80" t="s">
        <v>120</v>
      </c>
      <c r="C59" s="79" t="s">
        <v>49</v>
      </c>
      <c r="D59" s="95"/>
      <c r="E59" s="121">
        <v>3014195</v>
      </c>
      <c r="F59" s="122">
        <v>1430476</v>
      </c>
      <c r="G59" s="108">
        <v>1583719</v>
      </c>
      <c r="H59" s="109">
        <v>2378</v>
      </c>
      <c r="I59" s="110">
        <v>1581341</v>
      </c>
    </row>
    <row r="60" spans="2:9" ht="28.8" x14ac:dyDescent="0.2">
      <c r="B60" s="80" t="s">
        <v>121</v>
      </c>
      <c r="C60" s="79" t="s">
        <v>50</v>
      </c>
      <c r="D60" s="95"/>
      <c r="E60" s="121">
        <v>3321509</v>
      </c>
      <c r="F60" s="122">
        <v>1489147</v>
      </c>
      <c r="G60" s="108">
        <v>1832362</v>
      </c>
      <c r="H60" s="109">
        <v>2620</v>
      </c>
      <c r="I60" s="110">
        <v>1829742</v>
      </c>
    </row>
    <row r="61" spans="2:9" ht="14.4" x14ac:dyDescent="0.2">
      <c r="B61" s="80" t="s">
        <v>122</v>
      </c>
      <c r="C61" s="79" t="s">
        <v>51</v>
      </c>
      <c r="D61" s="95"/>
      <c r="E61" s="121">
        <v>2193867</v>
      </c>
      <c r="F61" s="122">
        <v>2149225</v>
      </c>
      <c r="G61" s="108">
        <v>44642</v>
      </c>
      <c r="H61" s="109">
        <v>1731</v>
      </c>
      <c r="I61" s="110">
        <v>42911</v>
      </c>
    </row>
    <row r="62" spans="2:9" ht="14.4" x14ac:dyDescent="0.2">
      <c r="B62" s="85"/>
      <c r="C62" s="84"/>
      <c r="D62" s="96"/>
      <c r="E62" s="123">
        <v>5432482</v>
      </c>
      <c r="F62" s="124">
        <v>2494361</v>
      </c>
      <c r="G62" s="124">
        <v>2938121</v>
      </c>
      <c r="H62" s="130"/>
      <c r="I62" s="127"/>
    </row>
    <row r="63" spans="2:9" ht="28.8" x14ac:dyDescent="0.2">
      <c r="B63" s="80" t="s">
        <v>123</v>
      </c>
      <c r="C63" s="83" t="s">
        <v>141</v>
      </c>
      <c r="D63" s="95"/>
      <c r="E63" s="106">
        <v>5266139</v>
      </c>
      <c r="F63" s="107">
        <v>2494096</v>
      </c>
      <c r="G63" s="117">
        <v>2772043</v>
      </c>
      <c r="H63" s="117">
        <v>4285</v>
      </c>
      <c r="I63" s="118">
        <v>2933836</v>
      </c>
    </row>
    <row r="64" spans="2:9" ht="14.4" x14ac:dyDescent="0.2">
      <c r="B64" s="80" t="s">
        <v>124</v>
      </c>
      <c r="C64" s="79" t="s">
        <v>53</v>
      </c>
      <c r="D64" s="95"/>
      <c r="E64" s="121">
        <v>2415288</v>
      </c>
      <c r="F64" s="122">
        <v>1347218</v>
      </c>
      <c r="G64" s="108">
        <v>1068070</v>
      </c>
      <c r="H64" s="109">
        <v>1905</v>
      </c>
      <c r="I64" s="110">
        <v>1066165</v>
      </c>
    </row>
    <row r="65" spans="2:9" ht="14.4" x14ac:dyDescent="0.2">
      <c r="B65" s="80" t="s">
        <v>125</v>
      </c>
      <c r="C65" s="79" t="s">
        <v>54</v>
      </c>
      <c r="D65" s="95"/>
      <c r="E65" s="121">
        <v>1980034</v>
      </c>
      <c r="F65" s="122">
        <v>806780</v>
      </c>
      <c r="G65" s="108">
        <v>1173254</v>
      </c>
      <c r="H65" s="109">
        <v>1562</v>
      </c>
      <c r="I65" s="110">
        <v>1171692</v>
      </c>
    </row>
    <row r="66" spans="2:9" ht="14.4" x14ac:dyDescent="0.2">
      <c r="B66" s="80" t="s">
        <v>126</v>
      </c>
      <c r="C66" s="79" t="s">
        <v>55</v>
      </c>
      <c r="D66" s="95"/>
      <c r="E66" s="121">
        <v>2917824</v>
      </c>
      <c r="F66" s="122">
        <v>1591459</v>
      </c>
      <c r="G66" s="108">
        <v>1326365</v>
      </c>
      <c r="H66" s="109">
        <v>2302</v>
      </c>
      <c r="I66" s="110">
        <v>1324063</v>
      </c>
    </row>
    <row r="67" spans="2:9" ht="14.4" x14ac:dyDescent="0.2">
      <c r="B67" s="80" t="s">
        <v>127</v>
      </c>
      <c r="C67" s="79" t="s">
        <v>56</v>
      </c>
      <c r="D67" s="95"/>
      <c r="E67" s="121">
        <v>2534289</v>
      </c>
      <c r="F67" s="122">
        <v>1183957</v>
      </c>
      <c r="G67" s="108">
        <v>1350332</v>
      </c>
      <c r="H67" s="109">
        <v>1999</v>
      </c>
      <c r="I67" s="110">
        <v>1348333</v>
      </c>
    </row>
    <row r="68" spans="2:9" ht="14.4" x14ac:dyDescent="0.2">
      <c r="B68" s="80" t="s">
        <v>128</v>
      </c>
      <c r="C68" s="79" t="s">
        <v>57</v>
      </c>
      <c r="D68" s="95"/>
      <c r="E68" s="121">
        <v>2070168</v>
      </c>
      <c r="F68" s="122">
        <v>1263161</v>
      </c>
      <c r="G68" s="108">
        <v>807007</v>
      </c>
      <c r="H68" s="109">
        <v>1633</v>
      </c>
      <c r="I68" s="110">
        <v>805374</v>
      </c>
    </row>
    <row r="69" spans="2:9" ht="14.4" x14ac:dyDescent="0.2">
      <c r="B69" s="80" t="s">
        <v>129</v>
      </c>
      <c r="C69" s="79" t="s">
        <v>58</v>
      </c>
      <c r="D69" s="95"/>
      <c r="E69" s="121">
        <v>2553079</v>
      </c>
      <c r="F69" s="122">
        <v>1167468</v>
      </c>
      <c r="G69" s="108">
        <v>1385611</v>
      </c>
      <c r="H69" s="109">
        <v>2014</v>
      </c>
      <c r="I69" s="110">
        <v>1383597</v>
      </c>
    </row>
    <row r="70" spans="2:9" ht="28.8" x14ac:dyDescent="0.2">
      <c r="B70" s="80" t="s">
        <v>130</v>
      </c>
      <c r="C70" s="79" t="s">
        <v>59</v>
      </c>
      <c r="D70" s="95"/>
      <c r="E70" s="121">
        <v>2743504</v>
      </c>
      <c r="F70" s="122">
        <v>1146019</v>
      </c>
      <c r="G70" s="108">
        <v>1597485</v>
      </c>
      <c r="H70" s="109">
        <v>2164</v>
      </c>
      <c r="I70" s="110">
        <v>1595321</v>
      </c>
    </row>
    <row r="71" spans="2:9" ht="14.4" x14ac:dyDescent="0.2">
      <c r="B71" s="80" t="s">
        <v>131</v>
      </c>
      <c r="C71" s="79" t="s">
        <v>60</v>
      </c>
      <c r="D71" s="95"/>
      <c r="E71" s="121">
        <v>1993937</v>
      </c>
      <c r="F71" s="122">
        <v>847952</v>
      </c>
      <c r="G71" s="108">
        <v>1145985</v>
      </c>
      <c r="H71" s="108">
        <v>1573</v>
      </c>
      <c r="I71" s="110">
        <v>1144412</v>
      </c>
    </row>
    <row r="72" spans="2:9" ht="15" thickBot="1" x14ac:dyDescent="0.25">
      <c r="B72" s="87" t="s">
        <v>132</v>
      </c>
      <c r="C72" s="88" t="s">
        <v>61</v>
      </c>
      <c r="D72" s="97"/>
      <c r="E72" s="133">
        <v>2484563</v>
      </c>
      <c r="F72" s="134">
        <v>746675</v>
      </c>
      <c r="G72" s="135">
        <v>1737888</v>
      </c>
      <c r="H72" s="136">
        <v>1960</v>
      </c>
      <c r="I72" s="137">
        <v>1735928</v>
      </c>
    </row>
    <row r="73" spans="2:9" ht="15" thickTop="1" x14ac:dyDescent="0.2">
      <c r="B73" s="89"/>
      <c r="C73" s="71" t="s">
        <v>5</v>
      </c>
      <c r="D73" s="71"/>
      <c r="E73" s="138">
        <v>891087492</v>
      </c>
      <c r="F73" s="128">
        <v>790563178</v>
      </c>
      <c r="G73" s="117">
        <v>100524314</v>
      </c>
      <c r="H73" s="117">
        <v>586571</v>
      </c>
      <c r="I73" s="139">
        <v>116906356</v>
      </c>
    </row>
    <row r="74" spans="2:9" ht="14.4" x14ac:dyDescent="0.2">
      <c r="B74" s="89"/>
      <c r="C74" s="90" t="s">
        <v>133</v>
      </c>
      <c r="D74" s="98"/>
      <c r="E74" s="140">
        <v>739148524</v>
      </c>
      <c r="F74" s="141">
        <v>623221310</v>
      </c>
      <c r="G74" s="108">
        <v>115927214</v>
      </c>
      <c r="H74" s="108">
        <v>583101</v>
      </c>
      <c r="I74" s="142">
        <v>115344113</v>
      </c>
    </row>
    <row r="75" spans="2:9" ht="15" thickBot="1" x14ac:dyDescent="0.25">
      <c r="B75" s="91"/>
      <c r="C75" s="92" t="s">
        <v>134</v>
      </c>
      <c r="D75" s="99"/>
      <c r="E75" s="140">
        <v>151938968</v>
      </c>
      <c r="F75" s="143">
        <v>167341868</v>
      </c>
      <c r="G75" s="144">
        <v>-15402900</v>
      </c>
      <c r="H75" s="144">
        <v>3470</v>
      </c>
      <c r="I75" s="145">
        <v>1562243</v>
      </c>
    </row>
    <row r="76" spans="2:9" ht="14.4" x14ac:dyDescent="0.2">
      <c r="B76" s="93"/>
      <c r="C76" s="65" t="s">
        <v>6</v>
      </c>
      <c r="D76" s="65"/>
      <c r="E76" s="146">
        <v>47683393</v>
      </c>
      <c r="F76" s="147">
        <v>25104392</v>
      </c>
      <c r="G76" s="148">
        <v>22579001</v>
      </c>
      <c r="H76" s="148">
        <v>37615</v>
      </c>
      <c r="I76" s="149">
        <v>22541386</v>
      </c>
    </row>
    <row r="77" spans="2:9" ht="14.4" x14ac:dyDescent="0.2">
      <c r="B77" s="89"/>
      <c r="C77" s="90" t="s">
        <v>133</v>
      </c>
      <c r="D77" s="98"/>
      <c r="E77" s="140">
        <v>47683393</v>
      </c>
      <c r="F77" s="141">
        <v>25104392</v>
      </c>
      <c r="G77" s="108">
        <v>22579001</v>
      </c>
      <c r="H77" s="108">
        <v>37615</v>
      </c>
      <c r="I77" s="142">
        <v>22541386</v>
      </c>
    </row>
    <row r="78" spans="2:9" ht="15" thickBot="1" x14ac:dyDescent="0.25">
      <c r="B78" s="91"/>
      <c r="C78" s="92" t="s">
        <v>134</v>
      </c>
      <c r="D78" s="99"/>
      <c r="E78" s="150">
        <v>0</v>
      </c>
      <c r="F78" s="143">
        <v>0</v>
      </c>
      <c r="G78" s="144">
        <v>0</v>
      </c>
      <c r="H78" s="144">
        <v>0</v>
      </c>
      <c r="I78" s="145">
        <v>0</v>
      </c>
    </row>
    <row r="79" spans="2:9" ht="14.4" x14ac:dyDescent="0.2">
      <c r="B79" s="93"/>
      <c r="C79" s="65" t="s">
        <v>7</v>
      </c>
      <c r="D79" s="65"/>
      <c r="E79" s="146">
        <v>938770885</v>
      </c>
      <c r="F79" s="147">
        <v>815667570</v>
      </c>
      <c r="G79" s="148">
        <v>123103315</v>
      </c>
      <c r="H79" s="148">
        <v>624186</v>
      </c>
      <c r="I79" s="149">
        <v>139447742</v>
      </c>
    </row>
    <row r="80" spans="2:9" ht="14.4" x14ac:dyDescent="0.2">
      <c r="B80" s="89"/>
      <c r="C80" s="90" t="s">
        <v>133</v>
      </c>
      <c r="D80" s="98"/>
      <c r="E80" s="140">
        <v>786831917</v>
      </c>
      <c r="F80" s="141">
        <v>648325702</v>
      </c>
      <c r="G80" s="108">
        <v>138506215</v>
      </c>
      <c r="H80" s="108">
        <v>620716</v>
      </c>
      <c r="I80" s="142">
        <v>137885499</v>
      </c>
    </row>
    <row r="81" spans="2:9" ht="15" thickBot="1" x14ac:dyDescent="0.25">
      <c r="B81" s="91"/>
      <c r="C81" s="92" t="s">
        <v>134</v>
      </c>
      <c r="D81" s="99"/>
      <c r="E81" s="151">
        <v>151938968</v>
      </c>
      <c r="F81" s="152">
        <v>167341868</v>
      </c>
      <c r="G81" s="153">
        <v>-15402900</v>
      </c>
      <c r="H81" s="153">
        <v>3470</v>
      </c>
      <c r="I81" s="154">
        <v>1562243</v>
      </c>
    </row>
  </sheetData>
  <mergeCells count="1">
    <mergeCell ref="E3:I3"/>
  </mergeCells>
  <phoneticPr fontId="4"/>
  <conditionalFormatting sqref="C7:C53 C60:C72">
    <cfRule type="expression" dxfId="2" priority="3" stopIfTrue="1">
      <formula>A7=1</formula>
    </cfRule>
  </conditionalFormatting>
  <conditionalFormatting sqref="C54">
    <cfRule type="expression" dxfId="1" priority="1" stopIfTrue="1">
      <formula>A59=1</formula>
    </cfRule>
  </conditionalFormatting>
  <conditionalFormatting sqref="C55:C59">
    <cfRule type="expression" dxfId="0" priority="2" stopIfTrue="1">
      <formula>A54=1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2"/>
  <sheetViews>
    <sheetView tabSelected="1" view="pageBreakPreview" zoomScale="80" zoomScaleNormal="100" zoomScaleSheetLayoutView="80" workbookViewId="0">
      <pane xSplit="3" ySplit="4" topLeftCell="D5" activePane="bottomRight" state="frozen"/>
      <selection activeCell="L32" sqref="L32"/>
      <selection pane="topRight" activeCell="L32" sqref="L32"/>
      <selection pane="bottomLeft" activeCell="L32" sqref="L32"/>
      <selection pane="bottomRight" activeCell="L36" sqref="L36"/>
    </sheetView>
  </sheetViews>
  <sheetFormatPr defaultColWidth="9" defaultRowHeight="13.2" x14ac:dyDescent="0.2"/>
  <cols>
    <col min="1" max="1" width="1.77734375" style="1" customWidth="1"/>
    <col min="2" max="2" width="3.109375" style="1" customWidth="1"/>
    <col min="3" max="3" width="10.6640625" style="1" customWidth="1"/>
    <col min="4" max="6" width="13.109375" style="1" customWidth="1"/>
    <col min="7" max="7" width="8.6640625" style="13" customWidth="1"/>
    <col min="8" max="8" width="3.109375" style="1" customWidth="1"/>
    <col min="9" max="9" width="10.88671875" style="1" customWidth="1"/>
    <col min="10" max="11" width="13.109375" style="1" customWidth="1"/>
    <col min="12" max="12" width="14.109375" style="1" customWidth="1"/>
    <col min="13" max="13" width="8.6640625" style="10" customWidth="1"/>
    <col min="14" max="16384" width="9" style="1"/>
  </cols>
  <sheetData>
    <row r="1" spans="1:15" ht="24" customHeight="1" thickBot="1" x14ac:dyDescent="0.25">
      <c r="A1" s="11" t="s">
        <v>70</v>
      </c>
      <c r="C1" s="2"/>
      <c r="D1" s="2"/>
      <c r="E1" s="3"/>
      <c r="M1" s="12" t="s">
        <v>66</v>
      </c>
    </row>
    <row r="2" spans="1:15" ht="18" customHeight="1" x14ac:dyDescent="0.2">
      <c r="B2" s="4"/>
      <c r="C2" s="5"/>
      <c r="D2" s="5" t="s">
        <v>167</v>
      </c>
      <c r="E2" s="5" t="s">
        <v>168</v>
      </c>
      <c r="F2" s="5" t="s">
        <v>0</v>
      </c>
      <c r="G2" s="38"/>
      <c r="H2" s="4"/>
      <c r="I2" s="5"/>
      <c r="J2" s="5" t="s">
        <v>167</v>
      </c>
      <c r="K2" s="5" t="s">
        <v>69</v>
      </c>
      <c r="L2" s="5" t="s">
        <v>0</v>
      </c>
      <c r="M2" s="39"/>
    </row>
    <row r="3" spans="1:15" ht="18" customHeight="1" x14ac:dyDescent="0.2">
      <c r="B3" s="6" t="s">
        <v>1</v>
      </c>
      <c r="C3" s="7"/>
      <c r="D3" s="40" t="s">
        <v>166</v>
      </c>
      <c r="E3" s="40" t="s">
        <v>166</v>
      </c>
      <c r="F3" s="40" t="s">
        <v>2</v>
      </c>
      <c r="G3" s="41" t="s">
        <v>8</v>
      </c>
      <c r="H3" s="6" t="s">
        <v>1</v>
      </c>
      <c r="I3" s="7"/>
      <c r="J3" s="40" t="s">
        <v>166</v>
      </c>
      <c r="K3" s="40" t="s">
        <v>166</v>
      </c>
      <c r="L3" s="40" t="s">
        <v>2</v>
      </c>
      <c r="M3" s="42" t="s">
        <v>8</v>
      </c>
    </row>
    <row r="4" spans="1:15" ht="18" customHeight="1" thickBot="1" x14ac:dyDescent="0.25">
      <c r="B4" s="8"/>
      <c r="C4" s="9"/>
      <c r="D4" s="43" t="s">
        <v>3</v>
      </c>
      <c r="E4" s="44" t="s">
        <v>67</v>
      </c>
      <c r="F4" s="43" t="s">
        <v>4</v>
      </c>
      <c r="G4" s="45" t="s">
        <v>64</v>
      </c>
      <c r="H4" s="46"/>
      <c r="I4" s="43"/>
      <c r="J4" s="43" t="s">
        <v>3</v>
      </c>
      <c r="K4" s="44" t="s">
        <v>67</v>
      </c>
      <c r="L4" s="43" t="s">
        <v>4</v>
      </c>
      <c r="M4" s="47" t="s">
        <v>64</v>
      </c>
    </row>
    <row r="5" spans="1:15" ht="30" customHeight="1" x14ac:dyDescent="0.2">
      <c r="B5" s="14">
        <v>1</v>
      </c>
      <c r="C5" s="56" t="s">
        <v>9</v>
      </c>
      <c r="D5" s="32">
        <v>21368651</v>
      </c>
      <c r="E5" s="32">
        <v>22311379</v>
      </c>
      <c r="F5" s="169">
        <v>-942728</v>
      </c>
      <c r="G5" s="172">
        <v>-4.2</v>
      </c>
      <c r="H5" s="16">
        <v>38</v>
      </c>
      <c r="I5" s="59" t="s">
        <v>45</v>
      </c>
      <c r="J5" s="33">
        <v>278229</v>
      </c>
      <c r="K5" s="33">
        <v>275115</v>
      </c>
      <c r="L5" s="175">
        <v>3114</v>
      </c>
      <c r="M5" s="183">
        <v>1.1000000000000001</v>
      </c>
      <c r="O5" s="167"/>
    </row>
    <row r="6" spans="1:15" ht="30" customHeight="1" x14ac:dyDescent="0.2">
      <c r="B6" s="18">
        <v>2</v>
      </c>
      <c r="C6" s="57" t="s">
        <v>10</v>
      </c>
      <c r="D6" s="48">
        <v>902380</v>
      </c>
      <c r="E6" s="48">
        <v>941670</v>
      </c>
      <c r="F6" s="170">
        <v>-39290</v>
      </c>
      <c r="G6" s="173">
        <v>-4.2</v>
      </c>
      <c r="H6" s="20">
        <v>39</v>
      </c>
      <c r="I6" s="60" t="s">
        <v>46</v>
      </c>
      <c r="J6" s="49">
        <v>307906</v>
      </c>
      <c r="K6" s="49">
        <v>330508</v>
      </c>
      <c r="L6" s="176">
        <v>-22602</v>
      </c>
      <c r="M6" s="184">
        <v>-6.8</v>
      </c>
    </row>
    <row r="7" spans="1:15" ht="30" customHeight="1" x14ac:dyDescent="0.2">
      <c r="B7" s="18">
        <v>3</v>
      </c>
      <c r="C7" s="57" t="s">
        <v>11</v>
      </c>
      <c r="D7" s="48">
        <v>0</v>
      </c>
      <c r="E7" s="48">
        <v>0</v>
      </c>
      <c r="F7" s="170">
        <v>0</v>
      </c>
      <c r="G7" s="173" t="s">
        <v>65</v>
      </c>
      <c r="H7" s="20">
        <v>40</v>
      </c>
      <c r="I7" s="61" t="s">
        <v>47</v>
      </c>
      <c r="J7" s="50">
        <v>92331</v>
      </c>
      <c r="K7" s="50">
        <v>94332</v>
      </c>
      <c r="L7" s="176">
        <v>-2001</v>
      </c>
      <c r="M7" s="184">
        <v>-2.1</v>
      </c>
    </row>
    <row r="8" spans="1:15" ht="30" customHeight="1" x14ac:dyDescent="0.2">
      <c r="B8" s="18">
        <v>4</v>
      </c>
      <c r="C8" s="57" t="s">
        <v>12</v>
      </c>
      <c r="D8" s="48">
        <v>6091472</v>
      </c>
      <c r="E8" s="48">
        <v>5665307</v>
      </c>
      <c r="F8" s="170">
        <v>426165</v>
      </c>
      <c r="G8" s="173">
        <v>7.5</v>
      </c>
      <c r="H8" s="20">
        <v>41</v>
      </c>
      <c r="I8" s="60" t="s">
        <v>48</v>
      </c>
      <c r="J8" s="49">
        <v>218835</v>
      </c>
      <c r="K8" s="49">
        <v>243910</v>
      </c>
      <c r="L8" s="176">
        <v>-25075</v>
      </c>
      <c r="M8" s="184">
        <v>-10.3</v>
      </c>
    </row>
    <row r="9" spans="1:15" ht="30" customHeight="1" x14ac:dyDescent="0.2">
      <c r="B9" s="18">
        <v>5</v>
      </c>
      <c r="C9" s="57" t="s">
        <v>13</v>
      </c>
      <c r="D9" s="48">
        <v>691670</v>
      </c>
      <c r="E9" s="48">
        <v>714772</v>
      </c>
      <c r="F9" s="170">
        <v>-23102</v>
      </c>
      <c r="G9" s="173">
        <v>-3.2</v>
      </c>
      <c r="H9" s="20">
        <v>42</v>
      </c>
      <c r="I9" s="60" t="s">
        <v>49</v>
      </c>
      <c r="J9" s="49">
        <v>198463</v>
      </c>
      <c r="K9" s="49">
        <v>206098</v>
      </c>
      <c r="L9" s="176">
        <v>-7635</v>
      </c>
      <c r="M9" s="184">
        <v>-3.7</v>
      </c>
    </row>
    <row r="10" spans="1:15" ht="30" customHeight="1" x14ac:dyDescent="0.2">
      <c r="B10" s="18">
        <v>6</v>
      </c>
      <c r="C10" s="57" t="s">
        <v>14</v>
      </c>
      <c r="D10" s="48">
        <v>1732437</v>
      </c>
      <c r="E10" s="48">
        <v>1652831</v>
      </c>
      <c r="F10" s="170">
        <v>79606</v>
      </c>
      <c r="G10" s="173">
        <v>4.8</v>
      </c>
      <c r="H10" s="20">
        <v>43</v>
      </c>
      <c r="I10" s="60" t="s">
        <v>50</v>
      </c>
      <c r="J10" s="49">
        <v>205487</v>
      </c>
      <c r="K10" s="49">
        <v>217204</v>
      </c>
      <c r="L10" s="176">
        <v>-11717</v>
      </c>
      <c r="M10" s="184">
        <v>-5.4</v>
      </c>
    </row>
    <row r="11" spans="1:15" ht="30" customHeight="1" x14ac:dyDescent="0.2">
      <c r="B11" s="18">
        <v>7</v>
      </c>
      <c r="C11" s="57" t="s">
        <v>15</v>
      </c>
      <c r="D11" s="48">
        <v>5960382</v>
      </c>
      <c r="E11" s="48">
        <v>5722710</v>
      </c>
      <c r="F11" s="170">
        <v>237672</v>
      </c>
      <c r="G11" s="173">
        <v>4.2</v>
      </c>
      <c r="H11" s="20">
        <v>44</v>
      </c>
      <c r="I11" s="60" t="s">
        <v>51</v>
      </c>
      <c r="J11" s="49">
        <v>42961</v>
      </c>
      <c r="K11" s="49">
        <v>84867</v>
      </c>
      <c r="L11" s="176">
        <v>-41906</v>
      </c>
      <c r="M11" s="184">
        <v>-49.4</v>
      </c>
    </row>
    <row r="12" spans="1:15" ht="30" customHeight="1" x14ac:dyDescent="0.2">
      <c r="B12" s="18">
        <v>8</v>
      </c>
      <c r="C12" s="57" t="s">
        <v>16</v>
      </c>
      <c r="D12" s="48">
        <v>1592278</v>
      </c>
      <c r="E12" s="48">
        <v>1762214</v>
      </c>
      <c r="F12" s="170">
        <v>-169936</v>
      </c>
      <c r="G12" s="173">
        <v>-9.6</v>
      </c>
      <c r="H12" s="20">
        <v>45</v>
      </c>
      <c r="I12" s="60" t="s">
        <v>52</v>
      </c>
      <c r="J12" s="49">
        <v>358882</v>
      </c>
      <c r="K12" s="49">
        <v>352616</v>
      </c>
      <c r="L12" s="176">
        <v>6266</v>
      </c>
      <c r="M12" s="184">
        <v>1.8</v>
      </c>
    </row>
    <row r="13" spans="1:15" ht="30" customHeight="1" x14ac:dyDescent="0.2">
      <c r="B13" s="18">
        <v>9</v>
      </c>
      <c r="C13" s="57" t="s">
        <v>17</v>
      </c>
      <c r="D13" s="48">
        <v>1422110</v>
      </c>
      <c r="E13" s="48">
        <v>1425572</v>
      </c>
      <c r="F13" s="170">
        <v>-3462</v>
      </c>
      <c r="G13" s="173">
        <v>-0.2</v>
      </c>
      <c r="H13" s="20">
        <v>46</v>
      </c>
      <c r="I13" s="60" t="s">
        <v>53</v>
      </c>
      <c r="J13" s="49">
        <v>176549</v>
      </c>
      <c r="K13" s="49">
        <v>177805</v>
      </c>
      <c r="L13" s="176">
        <v>-1256</v>
      </c>
      <c r="M13" s="184">
        <v>-0.7</v>
      </c>
    </row>
    <row r="14" spans="1:15" ht="30" customHeight="1" x14ac:dyDescent="0.2">
      <c r="B14" s="18">
        <v>10</v>
      </c>
      <c r="C14" s="57" t="s">
        <v>18</v>
      </c>
      <c r="D14" s="48">
        <v>188658</v>
      </c>
      <c r="E14" s="48">
        <v>271061</v>
      </c>
      <c r="F14" s="170">
        <v>-82403</v>
      </c>
      <c r="G14" s="173">
        <v>-30.4</v>
      </c>
      <c r="H14" s="20">
        <v>47</v>
      </c>
      <c r="I14" s="60" t="s">
        <v>54</v>
      </c>
      <c r="J14" s="49">
        <v>116510</v>
      </c>
      <c r="K14" s="49">
        <v>120135</v>
      </c>
      <c r="L14" s="176">
        <v>-3625</v>
      </c>
      <c r="M14" s="184">
        <v>-3</v>
      </c>
    </row>
    <row r="15" spans="1:15" ht="30" customHeight="1" x14ac:dyDescent="0.2">
      <c r="B15" s="18">
        <v>11</v>
      </c>
      <c r="C15" s="57" t="s">
        <v>19</v>
      </c>
      <c r="D15" s="48">
        <v>1792833</v>
      </c>
      <c r="E15" s="48">
        <v>1854302</v>
      </c>
      <c r="F15" s="170">
        <v>-61469</v>
      </c>
      <c r="G15" s="173">
        <v>-3.3</v>
      </c>
      <c r="H15" s="20">
        <v>48</v>
      </c>
      <c r="I15" s="60" t="s">
        <v>55</v>
      </c>
      <c r="J15" s="49">
        <v>208819</v>
      </c>
      <c r="K15" s="49">
        <v>204387</v>
      </c>
      <c r="L15" s="176">
        <v>4432</v>
      </c>
      <c r="M15" s="184">
        <v>2.2000000000000002</v>
      </c>
    </row>
    <row r="16" spans="1:15" ht="30" customHeight="1" x14ac:dyDescent="0.2">
      <c r="B16" s="18">
        <v>12</v>
      </c>
      <c r="C16" s="57" t="s">
        <v>20</v>
      </c>
      <c r="D16" s="48">
        <v>905703</v>
      </c>
      <c r="E16" s="48">
        <v>781331</v>
      </c>
      <c r="F16" s="170">
        <v>124372</v>
      </c>
      <c r="G16" s="173">
        <v>15.9</v>
      </c>
      <c r="H16" s="20">
        <v>49</v>
      </c>
      <c r="I16" s="60" t="s">
        <v>56</v>
      </c>
      <c r="J16" s="49">
        <v>176671</v>
      </c>
      <c r="K16" s="49">
        <v>191751</v>
      </c>
      <c r="L16" s="176">
        <v>-15080</v>
      </c>
      <c r="M16" s="184">
        <v>-7.9</v>
      </c>
    </row>
    <row r="17" spans="2:13" ht="30" customHeight="1" x14ac:dyDescent="0.2">
      <c r="B17" s="18">
        <v>13</v>
      </c>
      <c r="C17" s="57" t="s">
        <v>21</v>
      </c>
      <c r="D17" s="48">
        <v>934876</v>
      </c>
      <c r="E17" s="48">
        <v>954526</v>
      </c>
      <c r="F17" s="170">
        <v>-19650</v>
      </c>
      <c r="G17" s="173">
        <v>-2.1</v>
      </c>
      <c r="H17" s="20">
        <v>50</v>
      </c>
      <c r="I17" s="60" t="s">
        <v>57</v>
      </c>
      <c r="J17" s="49">
        <v>151677</v>
      </c>
      <c r="K17" s="49">
        <v>139593</v>
      </c>
      <c r="L17" s="176">
        <v>12084</v>
      </c>
      <c r="M17" s="184">
        <v>8.6999999999999993</v>
      </c>
    </row>
    <row r="18" spans="2:13" ht="30" customHeight="1" x14ac:dyDescent="0.2">
      <c r="B18" s="18">
        <v>14</v>
      </c>
      <c r="C18" s="57" t="s">
        <v>22</v>
      </c>
      <c r="D18" s="48">
        <v>1537006</v>
      </c>
      <c r="E18" s="48">
        <v>1633436</v>
      </c>
      <c r="F18" s="170">
        <v>-96430</v>
      </c>
      <c r="G18" s="173">
        <v>-5.9</v>
      </c>
      <c r="H18" s="20">
        <v>51</v>
      </c>
      <c r="I18" s="60" t="s">
        <v>58</v>
      </c>
      <c r="J18" s="49">
        <v>183655</v>
      </c>
      <c r="K18" s="49">
        <v>196760</v>
      </c>
      <c r="L18" s="176">
        <v>-13105</v>
      </c>
      <c r="M18" s="184">
        <v>-6.7</v>
      </c>
    </row>
    <row r="19" spans="2:13" ht="30" customHeight="1" x14ac:dyDescent="0.2">
      <c r="B19" s="18">
        <v>15</v>
      </c>
      <c r="C19" s="57" t="s">
        <v>23</v>
      </c>
      <c r="D19" s="48">
        <v>4306644</v>
      </c>
      <c r="E19" s="48">
        <v>4072004</v>
      </c>
      <c r="F19" s="170">
        <v>234640</v>
      </c>
      <c r="G19" s="173">
        <v>5.8</v>
      </c>
      <c r="H19" s="20">
        <v>52</v>
      </c>
      <c r="I19" s="60" t="s">
        <v>59</v>
      </c>
      <c r="J19" s="49">
        <v>163149</v>
      </c>
      <c r="K19" s="49">
        <v>174637</v>
      </c>
      <c r="L19" s="176">
        <v>-11488</v>
      </c>
      <c r="M19" s="184">
        <v>-6.6</v>
      </c>
    </row>
    <row r="20" spans="2:13" ht="30" customHeight="1" x14ac:dyDescent="0.2">
      <c r="B20" s="18">
        <v>16</v>
      </c>
      <c r="C20" s="57" t="s">
        <v>24</v>
      </c>
      <c r="D20" s="48">
        <v>285978</v>
      </c>
      <c r="E20" s="48">
        <v>290980</v>
      </c>
      <c r="F20" s="170">
        <v>-5002</v>
      </c>
      <c r="G20" s="173">
        <v>-1.7</v>
      </c>
      <c r="H20" s="20">
        <v>53</v>
      </c>
      <c r="I20" s="60" t="s">
        <v>60</v>
      </c>
      <c r="J20" s="49">
        <v>122575</v>
      </c>
      <c r="K20" s="49">
        <v>135843</v>
      </c>
      <c r="L20" s="176">
        <v>-13268</v>
      </c>
      <c r="M20" s="184">
        <v>-9.8000000000000007</v>
      </c>
    </row>
    <row r="21" spans="2:13" ht="30" customHeight="1" x14ac:dyDescent="0.2">
      <c r="B21" s="18">
        <v>17</v>
      </c>
      <c r="C21" s="57" t="s">
        <v>25</v>
      </c>
      <c r="D21" s="48">
        <v>0</v>
      </c>
      <c r="E21" s="48">
        <v>0</v>
      </c>
      <c r="F21" s="170">
        <v>0</v>
      </c>
      <c r="G21" s="173" t="s">
        <v>65</v>
      </c>
      <c r="H21" s="20">
        <v>54</v>
      </c>
      <c r="I21" s="60" t="s">
        <v>61</v>
      </c>
      <c r="J21" s="49">
        <v>121498</v>
      </c>
      <c r="K21" s="49">
        <v>125902</v>
      </c>
      <c r="L21" s="176">
        <v>-4404</v>
      </c>
      <c r="M21" s="184">
        <v>-3.5</v>
      </c>
    </row>
    <row r="22" spans="2:13" ht="30" customHeight="1" x14ac:dyDescent="0.2">
      <c r="B22" s="18">
        <v>18</v>
      </c>
      <c r="C22" s="57" t="s">
        <v>26</v>
      </c>
      <c r="D22" s="48">
        <v>1600235</v>
      </c>
      <c r="E22" s="48">
        <v>1586203</v>
      </c>
      <c r="F22" s="170">
        <v>14032</v>
      </c>
      <c r="G22" s="173">
        <v>0.9</v>
      </c>
      <c r="H22" s="23"/>
      <c r="I22" s="21"/>
      <c r="J22" s="35"/>
      <c r="K22" s="35"/>
      <c r="L22" s="177"/>
      <c r="M22" s="51"/>
    </row>
    <row r="23" spans="2:13" ht="30" customHeight="1" x14ac:dyDescent="0.2">
      <c r="B23" s="18">
        <v>19</v>
      </c>
      <c r="C23" s="57" t="s">
        <v>27</v>
      </c>
      <c r="D23" s="48">
        <v>1316092</v>
      </c>
      <c r="E23" s="48">
        <v>1511599</v>
      </c>
      <c r="F23" s="170">
        <v>-195507</v>
      </c>
      <c r="G23" s="173">
        <v>-12.9</v>
      </c>
      <c r="H23" s="23"/>
      <c r="I23" s="21"/>
      <c r="J23" s="35"/>
      <c r="K23" s="35"/>
      <c r="L23" s="177"/>
      <c r="M23" s="52"/>
    </row>
    <row r="24" spans="2:13" ht="30" customHeight="1" x14ac:dyDescent="0.2">
      <c r="B24" s="18">
        <v>20</v>
      </c>
      <c r="C24" s="57" t="s">
        <v>28</v>
      </c>
      <c r="D24" s="48">
        <v>2029905</v>
      </c>
      <c r="E24" s="48">
        <v>1916815</v>
      </c>
      <c r="F24" s="170">
        <v>113090</v>
      </c>
      <c r="G24" s="173">
        <v>5.9</v>
      </c>
      <c r="H24" s="23"/>
      <c r="I24" s="21"/>
      <c r="J24" s="35"/>
      <c r="K24" s="35"/>
      <c r="L24" s="177"/>
      <c r="M24" s="52"/>
    </row>
    <row r="25" spans="2:13" ht="30" customHeight="1" x14ac:dyDescent="0.2">
      <c r="B25" s="18">
        <v>21</v>
      </c>
      <c r="C25" s="57" t="s">
        <v>29</v>
      </c>
      <c r="D25" s="48">
        <v>536959</v>
      </c>
      <c r="E25" s="48">
        <v>519719</v>
      </c>
      <c r="F25" s="170">
        <v>17240</v>
      </c>
      <c r="G25" s="173">
        <v>3.3</v>
      </c>
      <c r="H25" s="23"/>
      <c r="I25" s="21"/>
      <c r="J25" s="35"/>
      <c r="K25" s="35"/>
      <c r="L25" s="177"/>
      <c r="M25" s="52"/>
    </row>
    <row r="26" spans="2:13" ht="30" customHeight="1" x14ac:dyDescent="0.2">
      <c r="B26" s="18">
        <v>22</v>
      </c>
      <c r="C26" s="57" t="s">
        <v>30</v>
      </c>
      <c r="D26" s="48">
        <v>1342414</v>
      </c>
      <c r="E26" s="48">
        <v>1389034</v>
      </c>
      <c r="F26" s="170">
        <v>-46620</v>
      </c>
      <c r="G26" s="173">
        <v>-3.4</v>
      </c>
      <c r="H26" s="23"/>
      <c r="I26" s="21"/>
      <c r="J26" s="35"/>
      <c r="K26" s="35"/>
      <c r="L26" s="177"/>
      <c r="M26" s="52"/>
    </row>
    <row r="27" spans="2:13" ht="30" customHeight="1" x14ac:dyDescent="0.2">
      <c r="B27" s="18">
        <v>23</v>
      </c>
      <c r="C27" s="57" t="s">
        <v>31</v>
      </c>
      <c r="D27" s="48">
        <v>0</v>
      </c>
      <c r="E27" s="48">
        <v>0</v>
      </c>
      <c r="F27" s="170">
        <v>0</v>
      </c>
      <c r="G27" s="173" t="s">
        <v>169</v>
      </c>
      <c r="H27" s="23"/>
      <c r="I27" s="21"/>
      <c r="J27" s="35"/>
      <c r="K27" s="35"/>
      <c r="L27" s="177"/>
      <c r="M27" s="52"/>
    </row>
    <row r="28" spans="2:13" ht="30" customHeight="1" x14ac:dyDescent="0.2">
      <c r="B28" s="18">
        <v>24</v>
      </c>
      <c r="C28" s="57" t="s">
        <v>32</v>
      </c>
      <c r="D28" s="48">
        <v>511402</v>
      </c>
      <c r="E28" s="48">
        <v>825774</v>
      </c>
      <c r="F28" s="170">
        <v>-314372</v>
      </c>
      <c r="G28" s="173">
        <v>-38.1</v>
      </c>
      <c r="H28" s="23"/>
      <c r="I28" s="21"/>
      <c r="J28" s="35"/>
      <c r="K28" s="35"/>
      <c r="L28" s="177"/>
      <c r="M28" s="52"/>
    </row>
    <row r="29" spans="2:13" ht="30" customHeight="1" x14ac:dyDescent="0.2">
      <c r="B29" s="18">
        <v>25</v>
      </c>
      <c r="C29" s="57" t="s">
        <v>33</v>
      </c>
      <c r="D29" s="48">
        <v>0</v>
      </c>
      <c r="E29" s="48">
        <v>0</v>
      </c>
      <c r="F29" s="170">
        <v>0</v>
      </c>
      <c r="G29" s="173" t="s">
        <v>65</v>
      </c>
      <c r="H29" s="23"/>
      <c r="I29" s="21"/>
      <c r="J29" s="35"/>
      <c r="K29" s="35"/>
      <c r="L29" s="177"/>
      <c r="M29" s="52"/>
    </row>
    <row r="30" spans="2:13" ht="30" customHeight="1" x14ac:dyDescent="0.2">
      <c r="B30" s="18">
        <v>26</v>
      </c>
      <c r="C30" s="57" t="s">
        <v>34</v>
      </c>
      <c r="D30" s="48">
        <v>1251902</v>
      </c>
      <c r="E30" s="48">
        <v>1212554</v>
      </c>
      <c r="F30" s="170">
        <v>39348</v>
      </c>
      <c r="G30" s="173">
        <v>3.2</v>
      </c>
      <c r="H30" s="23"/>
      <c r="I30" s="21"/>
      <c r="J30" s="35"/>
      <c r="K30" s="35"/>
      <c r="L30" s="177"/>
      <c r="M30" s="52"/>
    </row>
    <row r="31" spans="2:13" ht="30" customHeight="1" x14ac:dyDescent="0.2">
      <c r="B31" s="18">
        <v>27</v>
      </c>
      <c r="C31" s="57" t="s">
        <v>35</v>
      </c>
      <c r="D31" s="48">
        <v>0</v>
      </c>
      <c r="E31" s="48">
        <v>0</v>
      </c>
      <c r="F31" s="170">
        <v>0</v>
      </c>
      <c r="G31" s="173" t="s">
        <v>65</v>
      </c>
      <c r="H31" s="23"/>
      <c r="I31" s="21"/>
      <c r="J31" s="35"/>
      <c r="K31" s="35"/>
      <c r="L31" s="177"/>
      <c r="M31" s="52"/>
    </row>
    <row r="32" spans="2:13" ht="30" customHeight="1" x14ac:dyDescent="0.2">
      <c r="B32" s="18">
        <v>28</v>
      </c>
      <c r="C32" s="57" t="s">
        <v>36</v>
      </c>
      <c r="D32" s="48">
        <v>836606</v>
      </c>
      <c r="E32" s="48">
        <v>841923</v>
      </c>
      <c r="F32" s="170">
        <v>-5317</v>
      </c>
      <c r="G32" s="173">
        <v>-0.6</v>
      </c>
      <c r="H32" s="23"/>
      <c r="I32" s="21"/>
      <c r="J32" s="35"/>
      <c r="K32" s="35"/>
      <c r="L32" s="177"/>
      <c r="M32" s="52"/>
    </row>
    <row r="33" spans="2:13" ht="30" customHeight="1" x14ac:dyDescent="0.2">
      <c r="B33" s="18">
        <v>29</v>
      </c>
      <c r="C33" s="57" t="s">
        <v>37</v>
      </c>
      <c r="D33" s="48">
        <v>104481</v>
      </c>
      <c r="E33" s="48">
        <v>199908</v>
      </c>
      <c r="F33" s="170">
        <v>-95427</v>
      </c>
      <c r="G33" s="173">
        <v>-47.7</v>
      </c>
      <c r="H33" s="23"/>
      <c r="I33" s="21"/>
      <c r="J33" s="35"/>
      <c r="K33" s="35"/>
      <c r="L33" s="177"/>
      <c r="M33" s="52"/>
    </row>
    <row r="34" spans="2:13" ht="30" customHeight="1" x14ac:dyDescent="0.2">
      <c r="B34" s="18">
        <v>30</v>
      </c>
      <c r="C34" s="57" t="s">
        <v>38</v>
      </c>
      <c r="D34" s="48">
        <v>794656</v>
      </c>
      <c r="E34" s="48">
        <v>763379</v>
      </c>
      <c r="F34" s="170">
        <v>31277</v>
      </c>
      <c r="G34" s="173">
        <v>4.0999999999999996</v>
      </c>
      <c r="H34" s="23"/>
      <c r="I34" s="21"/>
      <c r="J34" s="35"/>
      <c r="K34" s="35"/>
      <c r="L34" s="177"/>
      <c r="M34" s="52"/>
    </row>
    <row r="35" spans="2:13" ht="30" customHeight="1" x14ac:dyDescent="0.2">
      <c r="B35" s="18">
        <v>31</v>
      </c>
      <c r="C35" s="57" t="s">
        <v>39</v>
      </c>
      <c r="D35" s="48">
        <v>675843</v>
      </c>
      <c r="E35" s="48">
        <v>614518</v>
      </c>
      <c r="F35" s="170">
        <v>61325</v>
      </c>
      <c r="G35" s="173">
        <v>10</v>
      </c>
      <c r="H35" s="23"/>
      <c r="I35" s="21"/>
      <c r="J35" s="35"/>
      <c r="K35" s="35"/>
      <c r="L35" s="177"/>
      <c r="M35" s="52"/>
    </row>
    <row r="36" spans="2:13" ht="30" customHeight="1" x14ac:dyDescent="0.2">
      <c r="B36" s="18">
        <v>32</v>
      </c>
      <c r="C36" s="57" t="s">
        <v>40</v>
      </c>
      <c r="D36" s="48">
        <v>615776</v>
      </c>
      <c r="E36" s="48">
        <v>654759</v>
      </c>
      <c r="F36" s="170">
        <v>-38983</v>
      </c>
      <c r="G36" s="173">
        <v>-6</v>
      </c>
      <c r="H36" s="23"/>
      <c r="I36" s="21"/>
      <c r="J36" s="35"/>
      <c r="K36" s="35"/>
      <c r="L36" s="177"/>
      <c r="M36" s="52"/>
    </row>
    <row r="37" spans="2:13" ht="30" customHeight="1" thickBot="1" x14ac:dyDescent="0.25">
      <c r="B37" s="18">
        <v>33</v>
      </c>
      <c r="C37" s="57" t="s">
        <v>41</v>
      </c>
      <c r="D37" s="48">
        <v>525144</v>
      </c>
      <c r="E37" s="48">
        <v>542361</v>
      </c>
      <c r="F37" s="170">
        <v>-17217</v>
      </c>
      <c r="G37" s="173">
        <v>-3.2</v>
      </c>
      <c r="H37" s="25"/>
      <c r="I37" s="26"/>
      <c r="J37" s="36"/>
      <c r="K37" s="36"/>
      <c r="L37" s="178"/>
      <c r="M37" s="53"/>
    </row>
    <row r="38" spans="2:13" ht="30" customHeight="1" thickTop="1" x14ac:dyDescent="0.2">
      <c r="B38" s="18">
        <v>34</v>
      </c>
      <c r="C38" s="57" t="s">
        <v>42</v>
      </c>
      <c r="D38" s="48">
        <v>1086437</v>
      </c>
      <c r="E38" s="48">
        <v>1137332</v>
      </c>
      <c r="F38" s="170">
        <v>-50895</v>
      </c>
      <c r="G38" s="173">
        <v>-4.5</v>
      </c>
      <c r="H38" s="242" t="s">
        <v>71</v>
      </c>
      <c r="I38" s="243"/>
      <c r="J38" s="54">
        <v>21368651</v>
      </c>
      <c r="K38" s="55">
        <v>22311379</v>
      </c>
      <c r="L38" s="179">
        <v>-942728</v>
      </c>
      <c r="M38" s="185">
        <v>-4.2</v>
      </c>
    </row>
    <row r="39" spans="2:13" ht="30" customHeight="1" x14ac:dyDescent="0.2">
      <c r="B39" s="18">
        <v>35</v>
      </c>
      <c r="C39" s="57" t="s">
        <v>43</v>
      </c>
      <c r="D39" s="48">
        <v>752577</v>
      </c>
      <c r="E39" s="48">
        <v>795223</v>
      </c>
      <c r="F39" s="170">
        <v>-42646</v>
      </c>
      <c r="G39" s="173">
        <v>-5.4</v>
      </c>
      <c r="H39" s="240" t="s">
        <v>5</v>
      </c>
      <c r="I39" s="241"/>
      <c r="J39" s="27">
        <v>43502768</v>
      </c>
      <c r="K39" s="27">
        <v>43495332</v>
      </c>
      <c r="L39" s="180">
        <v>7436</v>
      </c>
      <c r="M39" s="168">
        <v>0.02</v>
      </c>
    </row>
    <row r="40" spans="2:13" ht="30" customHeight="1" x14ac:dyDescent="0.2">
      <c r="B40" s="18">
        <v>36</v>
      </c>
      <c r="C40" s="57" t="s">
        <v>44</v>
      </c>
      <c r="D40" s="48">
        <v>534306</v>
      </c>
      <c r="E40" s="48">
        <v>572739</v>
      </c>
      <c r="F40" s="170">
        <v>-38433</v>
      </c>
      <c r="G40" s="173">
        <v>-6.7</v>
      </c>
      <c r="H40" s="240" t="s">
        <v>6</v>
      </c>
      <c r="I40" s="241"/>
      <c r="J40" s="28">
        <v>3124197</v>
      </c>
      <c r="K40" s="28">
        <v>3271463</v>
      </c>
      <c r="L40" s="181">
        <v>-147266</v>
      </c>
      <c r="M40" s="186">
        <v>-4.5</v>
      </c>
    </row>
    <row r="41" spans="2:13" ht="30" customHeight="1" thickBot="1" x14ac:dyDescent="0.25">
      <c r="B41" s="29">
        <v>37</v>
      </c>
      <c r="C41" s="58" t="s">
        <v>63</v>
      </c>
      <c r="D41" s="37">
        <v>643606</v>
      </c>
      <c r="E41" s="37">
        <v>668776</v>
      </c>
      <c r="F41" s="171">
        <v>-25170</v>
      </c>
      <c r="G41" s="174">
        <v>-3.8</v>
      </c>
      <c r="H41" s="244" t="s">
        <v>7</v>
      </c>
      <c r="I41" s="245"/>
      <c r="J41" s="30">
        <v>67995616</v>
      </c>
      <c r="K41" s="30">
        <v>69078174</v>
      </c>
      <c r="L41" s="182">
        <v>-1082558</v>
      </c>
      <c r="M41" s="187">
        <v>-1.6</v>
      </c>
    </row>
    <row r="42" spans="2:13" ht="24" customHeight="1" x14ac:dyDescent="0.2">
      <c r="B42" s="194">
        <v>8</v>
      </c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</row>
  </sheetData>
  <mergeCells count="5">
    <mergeCell ref="H39:I39"/>
    <mergeCell ref="H38:I38"/>
    <mergeCell ref="H40:I40"/>
    <mergeCell ref="H41:I41"/>
    <mergeCell ref="B42:M42"/>
  </mergeCells>
  <phoneticPr fontId="4"/>
  <printOptions horizontalCentered="1"/>
  <pageMargins left="0.59055118110236227" right="0.59055118110236227" top="0.78740157480314965" bottom="0.19685039370078741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（別紙２）普通交付税の算定結果</vt:lpstr>
      <vt:lpstr>（別紙２）入力シート</vt:lpstr>
      <vt:lpstr>別紙３　団体別臨時財政対策債発行可能額</vt:lpstr>
      <vt:lpstr>'（別紙２）普通交付税の算定結果'!Print_Area</vt:lpstr>
      <vt:lpstr>'別紙３　団体別臨時財政対策債発行可能額'!Print_Area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2024-07-19T02:24:16Z</dcterms:created>
  <dcterms:modified xsi:type="dcterms:W3CDTF">2024-07-19T02:24:19Z</dcterms:modified>
</cp:coreProperties>
</file>