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0"/>
  </bookViews>
  <sheets>
    <sheet name="6" sheetId="1" r:id="rId1"/>
    <sheet name="7" sheetId="2" r:id="rId2"/>
  </sheets>
  <definedNames>
    <definedName name="_xlnm.Print_Area" localSheetId="0">'6'!$A$1:$Q$62</definedName>
  </definedNames>
  <calcPr fullCalcOnLoad="1"/>
</workbook>
</file>

<file path=xl/sharedStrings.xml><?xml version="1.0" encoding="utf-8"?>
<sst xmlns="http://schemas.openxmlformats.org/spreadsheetml/2006/main" count="188" uniqueCount="96">
  <si>
    <t>　　　(1) 卒業後の進路状況（国・公・私立）</t>
  </si>
  <si>
    <t>区分</t>
  </si>
  <si>
    <t>国立</t>
  </si>
  <si>
    <t>公立</t>
  </si>
  <si>
    <t>私立</t>
  </si>
  <si>
    <t>県計
（構成比）</t>
  </si>
  <si>
    <t>男</t>
  </si>
  <si>
    <t>女</t>
  </si>
  <si>
    <t>計</t>
  </si>
  <si>
    <t>卒業者総数　　（Ｔ）</t>
  </si>
  <si>
    <t>計　　　（Ａ）</t>
  </si>
  <si>
    <t>高
等
学
校</t>
  </si>
  <si>
    <t>全日制</t>
  </si>
  <si>
    <t>定時制</t>
  </si>
  <si>
    <t>通信制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</si>
  <si>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</si>
  <si>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</si>
  <si>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</si>
  <si>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</si>
  <si>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就職者（Ｅ）</t>
  </si>
  <si>
    <t>その他(家事手伝い等)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</si>
  <si>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</si>
  <si>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</si>
  <si>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</si>
  <si>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</si>
  <si>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</si>
  <si>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</si>
  <si>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再
掲</t>
  </si>
  <si>
    <t>計　（Ｆ）</t>
  </si>
  <si>
    <t>県内</t>
  </si>
  <si>
    <t>県外</t>
  </si>
  <si>
    <t>（Ｂ）のうち就職者数
（Ｇ）</t>
  </si>
  <si>
    <t>(C)(D)のうち就職者数
（Ｈ）</t>
  </si>
  <si>
    <t>就職率（Ｅ＋Ｆ＋Ｇ＋Ｈ／Ｔ）</t>
  </si>
  <si>
    <t>区         分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</si>
  <si>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</si>
  <si>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</si>
  <si>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</si>
  <si>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</si>
  <si>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</si>
  <si>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</si>
  <si>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</si>
  <si>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</si>
  <si>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</si>
  <si>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</si>
  <si>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</si>
  <si>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</si>
  <si>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</si>
  <si>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</si>
  <si>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</si>
  <si>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</si>
  <si>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</si>
  <si>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</si>
  <si>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</si>
  <si>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</si>
  <si>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</si>
  <si>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</si>
  <si>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</si>
  <si>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</si>
  <si>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</si>
  <si>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</si>
  <si>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</si>
  <si>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</si>
  <si>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</si>
  <si>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</si>
  <si>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</si>
  <si>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</si>
  <si>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</si>
  <si>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</si>
  <si>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通信制</t>
  </si>
  <si>
    <t>特別支援学校(高等部）</t>
  </si>
  <si>
    <t>国・公立高校</t>
  </si>
  <si>
    <t>中学校　　　</t>
  </si>
  <si>
    <t>中等教育学校</t>
  </si>
  <si>
    <t>不詳・死亡</t>
  </si>
  <si>
    <t>私立中等教育学校</t>
  </si>
  <si>
    <t>公共職業能力開発
施設等入学者（Ｄ）</t>
  </si>
  <si>
    <t>　中学校</t>
  </si>
  <si>
    <t>…</t>
  </si>
  <si>
    <t>卒　業　者　総　数</t>
  </si>
  <si>
    <t>高等学校等進学者</t>
  </si>
  <si>
    <t>高等学校等
進学者合計</t>
  </si>
  <si>
    <t>高等学校等進　学　者</t>
  </si>
  <si>
    <t>（２）　学校種別高等学校等進学状況(公立）</t>
  </si>
  <si>
    <t>（３）　地区別高等学校等進学状況(公立）</t>
  </si>
  <si>
    <t>高等学校等進学率（Ａ／Ｔ）</t>
  </si>
  <si>
    <t>２９年３月卒業者</t>
  </si>
  <si>
    <t>２８年３月
卒業者</t>
  </si>
  <si>
    <t>（平成２８年３月卒業者）</t>
  </si>
  <si>
    <t>　　１　卒業後の状況（平成２９年３月卒業者）</t>
  </si>
  <si>
    <t>Ⅰ　中　学　校（義務教育学校を含む）</t>
  </si>
  <si>
    <t>【進　学　率】</t>
  </si>
  <si>
    <t>【比　　率】</t>
  </si>
  <si>
    <t>【比 率】</t>
  </si>
  <si>
    <t>注　＊【　　】の数値は、構成比（％）である。　　＊「…」  計数を入手していない場合　　＊（　）内は、公立義務教育学校の数値で、内数である。</t>
  </si>
  <si>
    <t>(Ａ)のうち
就職者数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</si>
</sst>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  <numFmt numFmtId="217" formatCode="#,##0;;\-"/>
    <numFmt numFmtId="218" formatCode="&quot;【&quot;0.0&quot;】&quot;"/>
    <numFmt numFmtId="219" formatCode="\(\1\3\)"/>
    <numFmt numFmtId="220" formatCode="&quot;【&quot;&quot;】&quot;"/>
    <numFmt numFmtId="221" formatCode="&quot;平&quot;&quot;成&quot;\2\8&quot;年&quot;\3&quot;月&quot;"/>
    <numFmt numFmtId="222" formatCode="yy&quot;年&quot;m&quot;月&quot;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5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222" fontId="3" fillId="0" borderId="17" xfId="0" applyNumberFormat="1" applyFont="1" applyFill="1" applyBorder="1" applyAlignment="1" quotePrefix="1">
      <alignment horizontal="center" vertical="center"/>
    </xf>
    <xf numFmtId="176" fontId="8" fillId="33" borderId="18" xfId="0" applyNumberFormat="1" applyFont="1" applyFill="1" applyBorder="1" applyAlignment="1">
      <alignment vertical="center"/>
    </xf>
    <xf numFmtId="176" fontId="8" fillId="33" borderId="19" xfId="0" applyNumberFormat="1" applyFont="1" applyFill="1" applyBorder="1" applyAlignment="1">
      <alignment vertical="center"/>
    </xf>
    <xf numFmtId="218" fontId="8" fillId="33" borderId="18" xfId="0" applyNumberFormat="1" applyFont="1" applyFill="1" applyBorder="1" applyAlignment="1">
      <alignment vertical="center"/>
    </xf>
    <xf numFmtId="218" fontId="8" fillId="33" borderId="19" xfId="0" applyNumberFormat="1" applyFont="1" applyFill="1" applyBorder="1" applyAlignment="1">
      <alignment vertical="center"/>
    </xf>
    <xf numFmtId="182" fontId="8" fillId="33" borderId="14" xfId="0" applyNumberFormat="1" applyFont="1" applyFill="1" applyBorder="1" applyAlignment="1">
      <alignment vertical="center"/>
    </xf>
    <xf numFmtId="183" fontId="8" fillId="33" borderId="18" xfId="0" applyNumberFormat="1" applyFont="1" applyFill="1" applyBorder="1" applyAlignment="1">
      <alignment vertical="center"/>
    </xf>
    <xf numFmtId="183" fontId="8" fillId="33" borderId="19" xfId="0" applyNumberFormat="1" applyFont="1" applyFill="1" applyBorder="1" applyAlignment="1">
      <alignment vertical="center"/>
    </xf>
    <xf numFmtId="183" fontId="8" fillId="33" borderId="18" xfId="0" applyNumberFormat="1" applyFont="1" applyFill="1" applyBorder="1" applyAlignment="1">
      <alignment horizontal="right" vertical="center"/>
    </xf>
    <xf numFmtId="183" fontId="8" fillId="33" borderId="19" xfId="0" applyNumberFormat="1" applyFont="1" applyFill="1" applyBorder="1" applyAlignment="1">
      <alignment horizontal="right" vertical="center"/>
    </xf>
    <xf numFmtId="186" fontId="8" fillId="33" borderId="20" xfId="0" applyNumberFormat="1" applyFont="1" applyFill="1" applyBorder="1" applyAlignment="1">
      <alignment vertical="center"/>
    </xf>
    <xf numFmtId="186" fontId="8" fillId="33" borderId="11" xfId="0" applyNumberFormat="1" applyFont="1" applyFill="1" applyBorder="1" applyAlignment="1">
      <alignment vertical="center"/>
    </xf>
    <xf numFmtId="186" fontId="8" fillId="33" borderId="15" xfId="0" applyNumberFormat="1" applyFont="1" applyFill="1" applyBorder="1" applyAlignment="1">
      <alignment vertical="center"/>
    </xf>
    <xf numFmtId="186" fontId="8" fillId="33" borderId="11" xfId="0" applyNumberFormat="1" applyFont="1" applyFill="1" applyBorder="1" applyAlignment="1">
      <alignment vertical="center" shrinkToFit="1"/>
    </xf>
    <xf numFmtId="186" fontId="8" fillId="33" borderId="15" xfId="0" applyNumberFormat="1" applyFont="1" applyFill="1" applyBorder="1" applyAlignment="1">
      <alignment vertical="center" shrinkToFit="1"/>
    </xf>
    <xf numFmtId="186" fontId="8" fillId="33" borderId="21" xfId="0" applyNumberFormat="1" applyFont="1" applyFill="1" applyBorder="1" applyAlignment="1">
      <alignment vertical="center"/>
    </xf>
    <xf numFmtId="186" fontId="8" fillId="33" borderId="14" xfId="0" applyNumberFormat="1" applyFont="1" applyFill="1" applyBorder="1" applyAlignment="1">
      <alignment vertical="center"/>
    </xf>
    <xf numFmtId="186" fontId="8" fillId="33" borderId="22" xfId="0" applyNumberFormat="1" applyFont="1" applyFill="1" applyBorder="1" applyAlignment="1">
      <alignment vertical="center"/>
    </xf>
    <xf numFmtId="186" fontId="8" fillId="33" borderId="14" xfId="0" applyNumberFormat="1" applyFont="1" applyFill="1" applyBorder="1" applyAlignment="1">
      <alignment vertical="center" shrinkToFit="1"/>
    </xf>
    <xf numFmtId="186" fontId="8" fillId="33" borderId="22" xfId="0" applyNumberFormat="1" applyFont="1" applyFill="1" applyBorder="1" applyAlignment="1">
      <alignment vertical="center" shrinkToFit="1"/>
    </xf>
    <xf numFmtId="186" fontId="8" fillId="33" borderId="23" xfId="0" applyNumberFormat="1" applyFont="1" applyFill="1" applyBorder="1" applyAlignment="1">
      <alignment vertical="center"/>
    </xf>
    <xf numFmtId="186" fontId="8" fillId="33" borderId="24" xfId="0" applyNumberFormat="1" applyFont="1" applyFill="1" applyBorder="1" applyAlignment="1">
      <alignment vertical="center"/>
    </xf>
    <xf numFmtId="186" fontId="8" fillId="33" borderId="25" xfId="0" applyNumberFormat="1" applyFont="1" applyFill="1" applyBorder="1" applyAlignment="1">
      <alignment vertical="center"/>
    </xf>
    <xf numFmtId="186" fontId="8" fillId="33" borderId="26" xfId="0" applyNumberFormat="1" applyFont="1" applyFill="1" applyBorder="1" applyAlignment="1">
      <alignment vertical="center"/>
    </xf>
    <xf numFmtId="186" fontId="8" fillId="33" borderId="27" xfId="0" applyNumberFormat="1" applyFont="1" applyFill="1" applyBorder="1" applyAlignment="1">
      <alignment vertical="center"/>
    </xf>
    <xf numFmtId="186" fontId="8" fillId="33" borderId="28" xfId="0" applyNumberFormat="1" applyFont="1" applyFill="1" applyBorder="1" applyAlignment="1">
      <alignment vertical="center"/>
    </xf>
    <xf numFmtId="186" fontId="8" fillId="33" borderId="29" xfId="0" applyNumberFormat="1" applyFont="1" applyFill="1" applyBorder="1" applyAlignment="1">
      <alignment vertical="center"/>
    </xf>
    <xf numFmtId="186" fontId="8" fillId="33" borderId="30" xfId="0" applyNumberFormat="1" applyFont="1" applyFill="1" applyBorder="1" applyAlignment="1">
      <alignment vertical="center"/>
    </xf>
    <xf numFmtId="178" fontId="7" fillId="33" borderId="24" xfId="0" applyNumberFormat="1" applyFont="1" applyFill="1" applyBorder="1" applyAlignment="1">
      <alignment horizontal="right" vertical="center"/>
    </xf>
    <xf numFmtId="182" fontId="7" fillId="33" borderId="14" xfId="0" applyNumberFormat="1" applyFont="1" applyFill="1" applyBorder="1" applyAlignment="1">
      <alignment horizontal="right" vertical="center"/>
    </xf>
    <xf numFmtId="186" fontId="14" fillId="33" borderId="14" xfId="0" applyNumberFormat="1" applyFont="1" applyFill="1" applyBorder="1" applyAlignment="1">
      <alignment horizontal="right" vertical="center"/>
    </xf>
    <xf numFmtId="186" fontId="14" fillId="33" borderId="22" xfId="0" applyNumberFormat="1" applyFont="1" applyFill="1" applyBorder="1" applyAlignment="1">
      <alignment horizontal="right" vertical="center"/>
    </xf>
    <xf numFmtId="178" fontId="7" fillId="33" borderId="24" xfId="62" applyNumberFormat="1" applyFont="1" applyFill="1" applyBorder="1" applyAlignment="1">
      <alignment horizontal="right" vertical="center"/>
      <protection/>
    </xf>
    <xf numFmtId="182" fontId="7" fillId="33" borderId="14" xfId="62" applyNumberFormat="1" applyFont="1" applyFill="1" applyBorder="1" applyAlignment="1">
      <alignment horizontal="right" vertical="center"/>
      <protection/>
    </xf>
    <xf numFmtId="178" fontId="14" fillId="33" borderId="24" xfId="0" applyNumberFormat="1" applyFont="1" applyFill="1" applyBorder="1" applyAlignment="1">
      <alignment horizontal="right" vertical="center"/>
    </xf>
    <xf numFmtId="178" fontId="8" fillId="33" borderId="24" xfId="62" applyNumberFormat="1" applyFont="1" applyFill="1" applyBorder="1" applyAlignment="1">
      <alignment horizontal="right" vertical="center"/>
      <protection/>
    </xf>
    <xf numFmtId="182" fontId="14" fillId="33" borderId="14" xfId="0" applyNumberFormat="1" applyFont="1" applyFill="1" applyBorder="1" applyAlignment="1">
      <alignment horizontal="right" vertical="center"/>
    </xf>
    <xf numFmtId="182" fontId="8" fillId="33" borderId="14" xfId="62" applyNumberFormat="1" applyFont="1" applyFill="1" applyBorder="1" applyAlignment="1">
      <alignment horizontal="right" vertical="center"/>
      <protection/>
    </xf>
    <xf numFmtId="178" fontId="14" fillId="33" borderId="11" xfId="0" applyNumberFormat="1" applyFont="1" applyFill="1" applyBorder="1" applyAlignment="1">
      <alignment horizontal="right" vertical="center"/>
    </xf>
    <xf numFmtId="178" fontId="8" fillId="33" borderId="11" xfId="62" applyNumberFormat="1" applyFont="1" applyFill="1" applyBorder="1" applyAlignment="1">
      <alignment horizontal="right" vertical="center"/>
      <protection/>
    </xf>
    <xf numFmtId="178" fontId="8" fillId="33" borderId="12" xfId="62" applyNumberFormat="1" applyFont="1" applyFill="1" applyBorder="1" applyAlignment="1">
      <alignment horizontal="right" vertical="center"/>
      <protection/>
    </xf>
    <xf numFmtId="178" fontId="8" fillId="33" borderId="15" xfId="62" applyNumberFormat="1" applyFont="1" applyFill="1" applyBorder="1" applyAlignment="1">
      <alignment horizontal="right" vertical="center"/>
      <protection/>
    </xf>
    <xf numFmtId="178" fontId="14" fillId="33" borderId="13" xfId="0" applyNumberFormat="1" applyFont="1" applyFill="1" applyBorder="1" applyAlignment="1">
      <alignment horizontal="right" vertical="center"/>
    </xf>
    <xf numFmtId="178" fontId="14" fillId="33" borderId="14" xfId="0" applyNumberFormat="1" applyFont="1" applyFill="1" applyBorder="1" applyAlignment="1">
      <alignment horizontal="right" vertical="center"/>
    </xf>
    <xf numFmtId="178" fontId="8" fillId="33" borderId="13" xfId="62" applyNumberFormat="1" applyFont="1" applyFill="1" applyBorder="1" applyAlignment="1">
      <alignment horizontal="right" vertical="center"/>
      <protection/>
    </xf>
    <xf numFmtId="178" fontId="8" fillId="33" borderId="0" xfId="62" applyNumberFormat="1" applyFont="1" applyFill="1" applyBorder="1" applyAlignment="1">
      <alignment horizontal="right" vertical="center"/>
      <protection/>
    </xf>
    <xf numFmtId="178" fontId="8" fillId="33" borderId="31" xfId="62" applyNumberFormat="1" applyFont="1" applyFill="1" applyBorder="1" applyAlignment="1">
      <alignment horizontal="right" vertical="center"/>
      <protection/>
    </xf>
    <xf numFmtId="178" fontId="8" fillId="33" borderId="14" xfId="62" applyNumberFormat="1" applyFont="1" applyFill="1" applyBorder="1" applyAlignment="1">
      <alignment horizontal="right" vertical="center"/>
      <protection/>
    </xf>
    <xf numFmtId="205" fontId="14" fillId="33" borderId="14" xfId="0" applyNumberFormat="1" applyFont="1" applyFill="1" applyBorder="1" applyAlignment="1">
      <alignment horizontal="right" vertical="center"/>
    </xf>
    <xf numFmtId="178" fontId="8" fillId="33" borderId="32" xfId="62" applyNumberFormat="1" applyFont="1" applyFill="1" applyBorder="1" applyAlignment="1">
      <alignment horizontal="right" vertical="center"/>
      <protection/>
    </xf>
    <xf numFmtId="178" fontId="8" fillId="33" borderId="22" xfId="62" applyNumberFormat="1" applyFont="1" applyFill="1" applyBorder="1" applyAlignment="1">
      <alignment horizontal="right" vertical="center"/>
      <protection/>
    </xf>
    <xf numFmtId="182" fontId="14" fillId="33" borderId="13" xfId="0" applyNumberFormat="1" applyFont="1" applyFill="1" applyBorder="1" applyAlignment="1">
      <alignment horizontal="right" vertical="center"/>
    </xf>
    <xf numFmtId="205" fontId="14" fillId="33" borderId="33" xfId="0" applyNumberFormat="1" applyFont="1" applyFill="1" applyBorder="1" applyAlignment="1">
      <alignment horizontal="right" vertical="center"/>
    </xf>
    <xf numFmtId="178" fontId="8" fillId="33" borderId="34" xfId="62" applyNumberFormat="1" applyFont="1" applyFill="1" applyBorder="1" applyAlignment="1">
      <alignment horizontal="right" vertical="center"/>
      <protection/>
    </xf>
    <xf numFmtId="204" fontId="14" fillId="33" borderId="35" xfId="0" applyNumberFormat="1" applyFont="1" applyFill="1" applyBorder="1" applyAlignment="1">
      <alignment horizontal="right" vertical="center"/>
    </xf>
    <xf numFmtId="204" fontId="14" fillId="33" borderId="33" xfId="0" applyNumberFormat="1" applyFont="1" applyFill="1" applyBorder="1" applyAlignment="1">
      <alignment horizontal="right" vertical="center"/>
    </xf>
    <xf numFmtId="178" fontId="13" fillId="33" borderId="11" xfId="0" applyNumberFormat="1" applyFont="1" applyFill="1" applyBorder="1" applyAlignment="1">
      <alignment horizontal="right" vertical="center"/>
    </xf>
    <xf numFmtId="178" fontId="13" fillId="33" borderId="27" xfId="0" applyNumberFormat="1" applyFont="1" applyFill="1" applyBorder="1" applyAlignment="1">
      <alignment horizontal="right" vertical="center"/>
    </xf>
    <xf numFmtId="178" fontId="14" fillId="33" borderId="27" xfId="0" applyNumberFormat="1" applyFont="1" applyFill="1" applyBorder="1" applyAlignment="1">
      <alignment horizontal="right" vertical="center"/>
    </xf>
    <xf numFmtId="178" fontId="8" fillId="33" borderId="27" xfId="62" applyNumberFormat="1" applyFont="1" applyFill="1" applyBorder="1" applyAlignment="1">
      <alignment horizontal="right" vertical="center"/>
      <protection/>
    </xf>
    <xf numFmtId="178" fontId="8" fillId="33" borderId="36" xfId="62" applyNumberFormat="1" applyFont="1" applyFill="1" applyBorder="1" applyAlignment="1">
      <alignment horizontal="right" vertical="center"/>
      <protection/>
    </xf>
    <xf numFmtId="178" fontId="8" fillId="33" borderId="28" xfId="62" applyNumberFormat="1" applyFont="1" applyFill="1" applyBorder="1" applyAlignment="1">
      <alignment horizontal="right" vertical="center"/>
      <protection/>
    </xf>
    <xf numFmtId="182" fontId="8" fillId="33" borderId="1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176" fontId="7" fillId="33" borderId="37" xfId="0" applyNumberFormat="1" applyFont="1" applyFill="1" applyBorder="1" applyAlignment="1">
      <alignment horizontal="right" vertical="center"/>
    </xf>
    <xf numFmtId="176" fontId="7" fillId="33" borderId="38" xfId="0" applyNumberFormat="1" applyFont="1" applyFill="1" applyBorder="1" applyAlignment="1">
      <alignment horizontal="right" vertical="center"/>
    </xf>
    <xf numFmtId="178" fontId="7" fillId="33" borderId="35" xfId="0" applyNumberFormat="1" applyFont="1" applyFill="1" applyBorder="1" applyAlignment="1">
      <alignment horizontal="right" vertical="center"/>
    </xf>
    <xf numFmtId="178" fontId="7" fillId="33" borderId="39" xfId="0" applyNumberFormat="1" applyFont="1" applyFill="1" applyBorder="1" applyAlignment="1">
      <alignment horizontal="right" vertical="center"/>
    </xf>
    <xf numFmtId="178" fontId="7" fillId="33" borderId="17" xfId="0" applyNumberFormat="1" applyFont="1" applyFill="1" applyBorder="1" applyAlignment="1">
      <alignment horizontal="right" vertical="center"/>
    </xf>
    <xf numFmtId="178" fontId="7" fillId="33" borderId="40" xfId="0" applyNumberFormat="1" applyFont="1" applyFill="1" applyBorder="1" applyAlignment="1">
      <alignment horizontal="right" vertical="center"/>
    </xf>
    <xf numFmtId="218" fontId="7" fillId="33" borderId="18" xfId="0" applyNumberFormat="1" applyFont="1" applyFill="1" applyBorder="1" applyAlignment="1">
      <alignment horizontal="right" vertical="center"/>
    </xf>
    <xf numFmtId="218" fontId="7" fillId="33" borderId="19" xfId="0" applyNumberFormat="1" applyFont="1" applyFill="1" applyBorder="1" applyAlignment="1">
      <alignment horizontal="right" vertical="center"/>
    </xf>
    <xf numFmtId="182" fontId="7" fillId="33" borderId="33" xfId="0" applyNumberFormat="1" applyFont="1" applyFill="1" applyBorder="1" applyAlignment="1">
      <alignment horizontal="right" vertical="center"/>
    </xf>
    <xf numFmtId="182" fontId="7" fillId="33" borderId="22" xfId="0" applyNumberFormat="1" applyFont="1" applyFill="1" applyBorder="1" applyAlignment="1">
      <alignment horizontal="right" vertical="center"/>
    </xf>
    <xf numFmtId="182" fontId="7" fillId="33" borderId="21" xfId="0" applyNumberFormat="1" applyFont="1" applyFill="1" applyBorder="1" applyAlignment="1">
      <alignment horizontal="right" vertical="center"/>
    </xf>
    <xf numFmtId="176" fontId="8" fillId="33" borderId="18" xfId="0" applyNumberFormat="1" applyFont="1" applyFill="1" applyBorder="1" applyAlignment="1">
      <alignment horizontal="right" vertical="center"/>
    </xf>
    <xf numFmtId="176" fontId="8" fillId="33" borderId="19" xfId="0" applyNumberFormat="1" applyFont="1" applyFill="1" applyBorder="1" applyAlignment="1">
      <alignment horizontal="right" vertical="center"/>
    </xf>
    <xf numFmtId="178" fontId="8" fillId="33" borderId="23" xfId="0" applyNumberFormat="1" applyFont="1" applyFill="1" applyBorder="1" applyAlignment="1">
      <alignment horizontal="right" vertical="center"/>
    </xf>
    <xf numFmtId="178" fontId="8" fillId="33" borderId="24" xfId="0" applyNumberFormat="1" applyFont="1" applyFill="1" applyBorder="1" applyAlignment="1">
      <alignment horizontal="right" vertical="center"/>
    </xf>
    <xf numFmtId="178" fontId="8" fillId="33" borderId="25" xfId="0" applyNumberFormat="1" applyFont="1" applyFill="1" applyBorder="1" applyAlignment="1">
      <alignment horizontal="right" vertical="center"/>
    </xf>
    <xf numFmtId="218" fontId="8" fillId="33" borderId="18" xfId="0" applyNumberFormat="1" applyFont="1" applyFill="1" applyBorder="1" applyAlignment="1">
      <alignment horizontal="right" vertical="center"/>
    </xf>
    <xf numFmtId="218" fontId="8" fillId="33" borderId="19" xfId="0" applyNumberFormat="1" applyFont="1" applyFill="1" applyBorder="1" applyAlignment="1">
      <alignment horizontal="right" vertical="center"/>
    </xf>
    <xf numFmtId="182" fontId="8" fillId="33" borderId="21" xfId="0" applyNumberFormat="1" applyFont="1" applyFill="1" applyBorder="1" applyAlignment="1">
      <alignment horizontal="right" vertical="center"/>
    </xf>
    <xf numFmtId="182" fontId="8" fillId="33" borderId="22" xfId="0" applyNumberFormat="1" applyFont="1" applyFill="1" applyBorder="1" applyAlignment="1">
      <alignment horizontal="right" vertical="center"/>
    </xf>
    <xf numFmtId="178" fontId="8" fillId="33" borderId="41" xfId="0" applyNumberFormat="1" applyFont="1" applyFill="1" applyBorder="1" applyAlignment="1">
      <alignment horizontal="right" vertical="center"/>
    </xf>
    <xf numFmtId="219" fontId="8" fillId="33" borderId="14" xfId="0" applyNumberFormat="1" applyFont="1" applyFill="1" applyBorder="1" applyAlignment="1">
      <alignment horizontal="right" vertical="center"/>
    </xf>
    <xf numFmtId="186" fontId="8" fillId="33" borderId="25" xfId="0" applyNumberFormat="1" applyFont="1" applyFill="1" applyBorder="1" applyAlignment="1">
      <alignment horizontal="right" vertical="center"/>
    </xf>
    <xf numFmtId="186" fontId="8" fillId="33" borderId="23" xfId="0" applyNumberFormat="1" applyFont="1" applyFill="1" applyBorder="1" applyAlignment="1">
      <alignment horizontal="right" vertical="center"/>
    </xf>
    <xf numFmtId="186" fontId="8" fillId="33" borderId="24" xfId="0" applyNumberFormat="1" applyFont="1" applyFill="1" applyBorder="1" applyAlignment="1">
      <alignment horizontal="right" vertical="center"/>
    </xf>
    <xf numFmtId="186" fontId="8" fillId="33" borderId="42" xfId="0" applyNumberFormat="1" applyFont="1" applyFill="1" applyBorder="1" applyAlignment="1">
      <alignment horizontal="right" vertical="center"/>
    </xf>
    <xf numFmtId="186" fontId="8" fillId="33" borderId="26" xfId="0" applyNumberFormat="1" applyFont="1" applyFill="1" applyBorder="1" applyAlignment="1">
      <alignment horizontal="right" vertical="center"/>
    </xf>
    <xf numFmtId="186" fontId="8" fillId="33" borderId="27" xfId="0" applyNumberFormat="1" applyFont="1" applyFill="1" applyBorder="1" applyAlignment="1">
      <alignment horizontal="right" vertical="center"/>
    </xf>
    <xf numFmtId="186" fontId="8" fillId="33" borderId="28" xfId="0" applyNumberFormat="1" applyFont="1" applyFill="1" applyBorder="1" applyAlignment="1">
      <alignment horizontal="right" vertical="center"/>
    </xf>
    <xf numFmtId="186" fontId="8" fillId="33" borderId="29" xfId="0" applyNumberFormat="1" applyFont="1" applyFill="1" applyBorder="1" applyAlignment="1">
      <alignment horizontal="right" vertical="center"/>
    </xf>
    <xf numFmtId="186" fontId="8" fillId="33" borderId="3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8" fontId="8" fillId="33" borderId="24" xfId="0" applyNumberFormat="1" applyFont="1" applyFill="1" applyBorder="1" applyAlignment="1">
      <alignment vertical="center"/>
    </xf>
    <xf numFmtId="178" fontId="8" fillId="33" borderId="41" xfId="0" applyNumberFormat="1" applyFont="1" applyFill="1" applyBorder="1" applyAlignment="1">
      <alignment vertical="center"/>
    </xf>
    <xf numFmtId="182" fontId="8" fillId="33" borderId="22" xfId="0" applyNumberFormat="1" applyFont="1" applyFill="1" applyBorder="1" applyAlignment="1">
      <alignment vertical="center"/>
    </xf>
    <xf numFmtId="178" fontId="8" fillId="33" borderId="20" xfId="0" applyNumberFormat="1" applyFont="1" applyFill="1" applyBorder="1" applyAlignment="1">
      <alignment horizontal="right" vertical="center"/>
    </xf>
    <xf numFmtId="178" fontId="8" fillId="33" borderId="25" xfId="0" applyNumberFormat="1" applyFont="1" applyFill="1" applyBorder="1" applyAlignment="1">
      <alignment horizontal="right" vertical="center"/>
    </xf>
    <xf numFmtId="178" fontId="8" fillId="33" borderId="22" xfId="0" applyNumberFormat="1" applyFont="1" applyFill="1" applyBorder="1" applyAlignment="1">
      <alignment horizontal="right" vertical="center"/>
    </xf>
    <xf numFmtId="178" fontId="8" fillId="33" borderId="46" xfId="0" applyNumberFormat="1" applyFont="1" applyFill="1" applyBorder="1" applyAlignment="1">
      <alignment horizontal="right" vertical="center"/>
    </xf>
    <xf numFmtId="0" fontId="0" fillId="33" borderId="47" xfId="0" applyFont="1" applyFill="1" applyBorder="1" applyAlignment="1">
      <alignment horizontal="right" vertical="center"/>
    </xf>
    <xf numFmtId="0" fontId="0" fillId="33" borderId="48" xfId="0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49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50" xfId="0" applyFont="1" applyFill="1" applyBorder="1" applyAlignment="1">
      <alignment horizontal="right" vertical="center"/>
    </xf>
    <xf numFmtId="0" fontId="0" fillId="33" borderId="32" xfId="0" applyFont="1" applyFill="1" applyBorder="1" applyAlignment="1">
      <alignment horizontal="right" vertical="center"/>
    </xf>
    <xf numFmtId="0" fontId="0" fillId="33" borderId="51" xfId="0" applyFont="1" applyFill="1" applyBorder="1" applyAlignment="1">
      <alignment horizontal="right" vertical="center"/>
    </xf>
    <xf numFmtId="178" fontId="8" fillId="33" borderId="11" xfId="0" applyNumberFormat="1" applyFont="1" applyFill="1" applyBorder="1" applyAlignment="1">
      <alignment horizontal="right" vertical="center"/>
    </xf>
    <xf numFmtId="178" fontId="8" fillId="33" borderId="34" xfId="0" applyNumberFormat="1" applyFont="1" applyFill="1" applyBorder="1" applyAlignment="1">
      <alignment horizontal="right" vertical="center"/>
    </xf>
    <xf numFmtId="178" fontId="8" fillId="33" borderId="24" xfId="0" applyNumberFormat="1" applyFont="1" applyFill="1" applyBorder="1" applyAlignment="1">
      <alignment horizontal="right" vertical="center"/>
    </xf>
    <xf numFmtId="178" fontId="8" fillId="33" borderId="14" xfId="0" applyNumberFormat="1" applyFont="1" applyFill="1" applyBorder="1" applyAlignment="1">
      <alignment horizontal="right" vertical="center"/>
    </xf>
    <xf numFmtId="186" fontId="8" fillId="33" borderId="52" xfId="0" applyNumberFormat="1" applyFont="1" applyFill="1" applyBorder="1" applyAlignment="1">
      <alignment horizontal="right" vertical="center"/>
    </xf>
    <xf numFmtId="186" fontId="8" fillId="33" borderId="53" xfId="0" applyNumberFormat="1" applyFont="1" applyFill="1" applyBorder="1" applyAlignment="1">
      <alignment horizontal="right" vertical="center"/>
    </xf>
    <xf numFmtId="178" fontId="8" fillId="33" borderId="15" xfId="0" applyNumberFormat="1" applyFont="1" applyFill="1" applyBorder="1" applyAlignment="1">
      <alignment horizontal="right" vertical="center"/>
    </xf>
    <xf numFmtId="178" fontId="8" fillId="33" borderId="41" xfId="0" applyNumberFormat="1" applyFont="1" applyFill="1" applyBorder="1" applyAlignment="1">
      <alignment horizontal="right" vertical="center"/>
    </xf>
    <xf numFmtId="178" fontId="8" fillId="33" borderId="33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0" fillId="0" borderId="48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 textRotation="255"/>
    </xf>
    <xf numFmtId="0" fontId="4" fillId="0" borderId="10" xfId="0" applyFont="1" applyFill="1" applyBorder="1" applyAlignment="1">
      <alignment horizontal="distributed" vertical="center" textRotation="255"/>
    </xf>
    <xf numFmtId="0" fontId="4" fillId="0" borderId="55" xfId="0" applyFont="1" applyFill="1" applyBorder="1" applyAlignment="1">
      <alignment horizontal="distributed" vertical="center" textRotation="255"/>
    </xf>
    <xf numFmtId="0" fontId="4" fillId="0" borderId="21" xfId="0" applyFont="1" applyFill="1" applyBorder="1" applyAlignment="1">
      <alignment horizontal="distributed" vertical="center" textRotation="255"/>
    </xf>
    <xf numFmtId="178" fontId="7" fillId="33" borderId="39" xfId="0" applyNumberFormat="1" applyFont="1" applyFill="1" applyBorder="1" applyAlignment="1">
      <alignment horizontal="right" vertical="center"/>
    </xf>
    <xf numFmtId="178" fontId="7" fillId="33" borderId="21" xfId="0" applyNumberFormat="1" applyFont="1" applyFill="1" applyBorder="1" applyAlignment="1">
      <alignment horizontal="right" vertical="center"/>
    </xf>
    <xf numFmtId="178" fontId="7" fillId="33" borderId="17" xfId="0" applyNumberFormat="1" applyFont="1" applyFill="1" applyBorder="1" applyAlignment="1">
      <alignment horizontal="right" vertical="center"/>
    </xf>
    <xf numFmtId="178" fontId="7" fillId="33" borderId="14" xfId="0" applyNumberFormat="1" applyFont="1" applyFill="1" applyBorder="1" applyAlignment="1">
      <alignment horizontal="right" vertical="center"/>
    </xf>
    <xf numFmtId="178" fontId="7" fillId="33" borderId="40" xfId="0" applyNumberFormat="1" applyFont="1" applyFill="1" applyBorder="1" applyAlignment="1">
      <alignment horizontal="right" vertical="center"/>
    </xf>
    <xf numFmtId="178" fontId="7" fillId="33" borderId="22" xfId="0" applyNumberFormat="1" applyFont="1" applyFill="1" applyBorder="1" applyAlignment="1">
      <alignment horizontal="right" vertical="center"/>
    </xf>
    <xf numFmtId="178" fontId="7" fillId="33" borderId="11" xfId="0" applyNumberFormat="1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178" fontId="7" fillId="33" borderId="20" xfId="0" applyNumberFormat="1" applyFont="1" applyFill="1" applyBorder="1" applyAlignment="1">
      <alignment horizontal="right" vertical="center"/>
    </xf>
    <xf numFmtId="178" fontId="7" fillId="33" borderId="58" xfId="0" applyNumberFormat="1" applyFont="1" applyFill="1" applyBorder="1" applyAlignment="1">
      <alignment horizontal="right" vertical="center"/>
    </xf>
    <xf numFmtId="178" fontId="7" fillId="33" borderId="15" xfId="0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12" fillId="0" borderId="6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186" fontId="8" fillId="33" borderId="63" xfId="0" applyNumberFormat="1" applyFont="1" applyFill="1" applyBorder="1" applyAlignment="1">
      <alignment horizontal="right" vertical="center"/>
    </xf>
    <xf numFmtId="178" fontId="7" fillId="33" borderId="24" xfId="0" applyNumberFormat="1" applyFont="1" applyFill="1" applyBorder="1" applyAlignment="1">
      <alignment horizontal="right" vertical="center"/>
    </xf>
    <xf numFmtId="178" fontId="8" fillId="33" borderId="41" xfId="62" applyNumberFormat="1" applyFont="1" applyFill="1" applyBorder="1" applyAlignment="1">
      <alignment horizontal="right" vertical="center"/>
      <protection/>
    </xf>
    <xf numFmtId="178" fontId="8" fillId="33" borderId="64" xfId="62" applyNumberFormat="1" applyFont="1" applyFill="1" applyBorder="1" applyAlignment="1">
      <alignment horizontal="right" vertical="center"/>
      <protection/>
    </xf>
    <xf numFmtId="178" fontId="8" fillId="33" borderId="33" xfId="62" applyNumberFormat="1" applyFont="1" applyFill="1" applyBorder="1" applyAlignment="1">
      <alignment horizontal="right" vertical="center"/>
      <protection/>
    </xf>
    <xf numFmtId="178" fontId="8" fillId="33" borderId="38" xfId="62" applyNumberFormat="1" applyFont="1" applyFill="1" applyBorder="1" applyAlignment="1">
      <alignment horizontal="right" vertical="center"/>
      <protection/>
    </xf>
    <xf numFmtId="182" fontId="8" fillId="33" borderId="35" xfId="62" applyNumberFormat="1" applyFont="1" applyFill="1" applyBorder="1" applyAlignment="1">
      <alignment horizontal="right" vertical="center"/>
      <protection/>
    </xf>
    <xf numFmtId="182" fontId="8" fillId="33" borderId="65" xfId="62" applyNumberFormat="1" applyFont="1" applyFill="1" applyBorder="1" applyAlignment="1">
      <alignment horizontal="right" vertical="center"/>
      <protection/>
    </xf>
    <xf numFmtId="178" fontId="8" fillId="33" borderId="35" xfId="62" applyNumberFormat="1" applyFont="1" applyFill="1" applyBorder="1" applyAlignment="1">
      <alignment horizontal="right" vertical="center"/>
      <protection/>
    </xf>
    <xf numFmtId="178" fontId="8" fillId="33" borderId="65" xfId="62" applyNumberFormat="1" applyFont="1" applyFill="1" applyBorder="1" applyAlignment="1">
      <alignment horizontal="right" vertical="center"/>
      <protection/>
    </xf>
    <xf numFmtId="0" fontId="4" fillId="0" borderId="46" xfId="0" applyFont="1" applyFill="1" applyBorder="1" applyAlignment="1">
      <alignment horizontal="distributed" vertical="center"/>
    </xf>
    <xf numFmtId="0" fontId="4" fillId="0" borderId="64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178" fontId="8" fillId="33" borderId="41" xfId="63" applyNumberFormat="1" applyFont="1" applyFill="1" applyBorder="1" applyAlignment="1">
      <alignment horizontal="right" vertical="center"/>
      <protection/>
    </xf>
    <xf numFmtId="0" fontId="0" fillId="33" borderId="64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distributed" vertical="center" wrapText="1"/>
    </xf>
    <xf numFmtId="0" fontId="4" fillId="0" borderId="64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38" xfId="0" applyFont="1" applyFill="1" applyBorder="1" applyAlignment="1">
      <alignment horizontal="distributed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218" fontId="8" fillId="33" borderId="33" xfId="62" applyNumberFormat="1" applyFont="1" applyFill="1" applyBorder="1" applyAlignment="1">
      <alignment horizontal="right" vertical="center"/>
      <protection/>
    </xf>
    <xf numFmtId="218" fontId="0" fillId="33" borderId="38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182" fontId="7" fillId="0" borderId="33" xfId="61" applyNumberFormat="1" applyFont="1" applyFill="1" applyBorder="1" applyAlignment="1">
      <alignment horizontal="right" vertical="center"/>
      <protection/>
    </xf>
    <xf numFmtId="182" fontId="7" fillId="0" borderId="32" xfId="61" applyNumberFormat="1" applyFont="1" applyFill="1" applyBorder="1" applyAlignment="1">
      <alignment horizontal="right" vertical="center"/>
      <protection/>
    </xf>
    <xf numFmtId="182" fontId="7" fillId="0" borderId="38" xfId="61" applyNumberFormat="1" applyFont="1" applyFill="1" applyBorder="1" applyAlignment="1">
      <alignment horizontal="right" vertical="center"/>
      <protection/>
    </xf>
    <xf numFmtId="182" fontId="8" fillId="33" borderId="33" xfId="62" applyNumberFormat="1" applyFont="1" applyFill="1" applyBorder="1" applyAlignment="1">
      <alignment horizontal="right" vertical="center"/>
      <protection/>
    </xf>
    <xf numFmtId="182" fontId="8" fillId="33" borderId="38" xfId="62" applyNumberFormat="1" applyFont="1" applyFill="1" applyBorder="1" applyAlignment="1">
      <alignment horizontal="right" vertical="center"/>
      <protection/>
    </xf>
    <xf numFmtId="176" fontId="7" fillId="0" borderId="24" xfId="61" applyNumberFormat="1" applyFont="1" applyFill="1" applyBorder="1" applyAlignment="1">
      <alignment horizontal="right" vertical="center"/>
      <protection/>
    </xf>
    <xf numFmtId="176" fontId="7" fillId="0" borderId="11" xfId="61" applyNumberFormat="1" applyFont="1" applyFill="1" applyBorder="1" applyAlignment="1">
      <alignment horizontal="right" vertical="center"/>
      <protection/>
    </xf>
    <xf numFmtId="176" fontId="7" fillId="0" borderId="11" xfId="0" applyNumberFormat="1" applyFont="1" applyFill="1" applyBorder="1" applyAlignment="1">
      <alignment horizontal="right" vertical="center"/>
    </xf>
    <xf numFmtId="178" fontId="8" fillId="33" borderId="34" xfId="62" applyNumberFormat="1" applyFont="1" applyFill="1" applyBorder="1" applyAlignment="1">
      <alignment horizontal="right" vertical="center"/>
      <protection/>
    </xf>
    <xf numFmtId="0" fontId="0" fillId="33" borderId="19" xfId="0" applyFont="1" applyFill="1" applyBorder="1" applyAlignment="1">
      <alignment horizontal="right" vertical="center"/>
    </xf>
    <xf numFmtId="182" fontId="8" fillId="33" borderId="33" xfId="0" applyNumberFormat="1" applyFont="1" applyFill="1" applyBorder="1" applyAlignment="1">
      <alignment horizontal="right" vertical="center"/>
    </xf>
    <xf numFmtId="182" fontId="8" fillId="33" borderId="38" xfId="0" applyNumberFormat="1" applyFont="1" applyFill="1" applyBorder="1" applyAlignment="1">
      <alignment horizontal="right" vertical="center"/>
    </xf>
    <xf numFmtId="182" fontId="7" fillId="0" borderId="35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182" fontId="7" fillId="0" borderId="65" xfId="0" applyNumberFormat="1" applyFont="1" applyFill="1" applyBorder="1" applyAlignment="1">
      <alignment horizontal="right" vertical="center"/>
    </xf>
    <xf numFmtId="178" fontId="8" fillId="33" borderId="48" xfId="62" applyNumberFormat="1" applyFont="1" applyFill="1" applyBorder="1" applyAlignment="1">
      <alignment horizontal="right" vertical="center"/>
      <protection/>
    </xf>
    <xf numFmtId="178" fontId="8" fillId="33" borderId="49" xfId="62" applyNumberFormat="1" applyFont="1" applyFill="1" applyBorder="1" applyAlignment="1">
      <alignment horizontal="right" vertical="center"/>
      <protection/>
    </xf>
    <xf numFmtId="178" fontId="8" fillId="33" borderId="51" xfId="62" applyNumberFormat="1" applyFont="1" applyFill="1" applyBorder="1" applyAlignment="1">
      <alignment horizontal="right" vertical="center"/>
      <protection/>
    </xf>
    <xf numFmtId="218" fontId="0" fillId="33" borderId="51" xfId="0" applyNumberFormat="1" applyFont="1" applyFill="1" applyBorder="1" applyAlignment="1">
      <alignment horizontal="right" vertical="center"/>
    </xf>
    <xf numFmtId="178" fontId="8" fillId="33" borderId="24" xfId="62" applyNumberFormat="1" applyFont="1" applyFill="1" applyBorder="1" applyAlignment="1">
      <alignment horizontal="right" vertical="center"/>
      <protection/>
    </xf>
    <xf numFmtId="178" fontId="8" fillId="33" borderId="14" xfId="62" applyNumberFormat="1" applyFont="1" applyFill="1" applyBorder="1" applyAlignment="1">
      <alignment horizontal="right" vertical="center"/>
      <protection/>
    </xf>
    <xf numFmtId="178" fontId="8" fillId="33" borderId="64" xfId="63" applyNumberFormat="1" applyFont="1" applyFill="1" applyBorder="1" applyAlignment="1">
      <alignment horizontal="right" vertical="center"/>
      <protection/>
    </xf>
    <xf numFmtId="178" fontId="8" fillId="33" borderId="33" xfId="63" applyNumberFormat="1" applyFont="1" applyFill="1" applyBorder="1" applyAlignment="1">
      <alignment horizontal="right" vertical="center"/>
      <protection/>
    </xf>
    <xf numFmtId="178" fontId="8" fillId="33" borderId="38" xfId="63" applyNumberFormat="1" applyFont="1" applyFill="1" applyBorder="1" applyAlignment="1">
      <alignment horizontal="right" vertical="center"/>
      <protection/>
    </xf>
    <xf numFmtId="182" fontId="8" fillId="33" borderId="33" xfId="63" applyNumberFormat="1" applyFont="1" applyFill="1" applyBorder="1" applyAlignment="1">
      <alignment horizontal="right" vertical="center"/>
      <protection/>
    </xf>
    <xf numFmtId="182" fontId="8" fillId="33" borderId="38" xfId="63" applyNumberFormat="1" applyFont="1" applyFill="1" applyBorder="1" applyAlignment="1">
      <alignment horizontal="right" vertical="center"/>
      <protection/>
    </xf>
    <xf numFmtId="218" fontId="8" fillId="33" borderId="38" xfId="62" applyNumberFormat="1" applyFont="1" applyFill="1" applyBorder="1" applyAlignment="1">
      <alignment horizontal="right" vertical="center"/>
      <protection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textRotation="255"/>
    </xf>
    <xf numFmtId="178" fontId="8" fillId="33" borderId="25" xfId="62" applyNumberFormat="1" applyFont="1" applyFill="1" applyBorder="1" applyAlignment="1">
      <alignment horizontal="right" vertical="center"/>
      <protection/>
    </xf>
    <xf numFmtId="178" fontId="8" fillId="33" borderId="22" xfId="62" applyNumberFormat="1" applyFont="1" applyFill="1" applyBorder="1" applyAlignment="1">
      <alignment horizontal="right" vertical="center"/>
      <protection/>
    </xf>
    <xf numFmtId="178" fontId="14" fillId="33" borderId="24" xfId="0" applyNumberFormat="1" applyFont="1" applyFill="1" applyBorder="1" applyAlignment="1">
      <alignment horizontal="right" vertical="center"/>
    </xf>
    <xf numFmtId="178" fontId="14" fillId="33" borderId="14" xfId="0" applyNumberFormat="1" applyFont="1" applyFill="1" applyBorder="1" applyAlignment="1">
      <alignment horizontal="right" vertical="center"/>
    </xf>
    <xf numFmtId="178" fontId="8" fillId="33" borderId="48" xfId="63" applyNumberFormat="1" applyFont="1" applyFill="1" applyBorder="1" applyAlignment="1">
      <alignment horizontal="right" vertical="center"/>
      <protection/>
    </xf>
    <xf numFmtId="178" fontId="8" fillId="33" borderId="51" xfId="63" applyNumberFormat="1" applyFont="1" applyFill="1" applyBorder="1" applyAlignment="1">
      <alignment horizontal="right" vertical="center"/>
      <protection/>
    </xf>
    <xf numFmtId="182" fontId="7" fillId="0" borderId="33" xfId="0" applyNumberFormat="1" applyFont="1" applyFill="1" applyBorder="1" applyAlignment="1">
      <alignment horizontal="right" vertical="center"/>
    </xf>
    <xf numFmtId="182" fontId="7" fillId="0" borderId="32" xfId="0" applyNumberFormat="1" applyFont="1" applyFill="1" applyBorder="1" applyAlignment="1">
      <alignment horizontal="right" vertical="center"/>
    </xf>
    <xf numFmtId="182" fontId="7" fillId="0" borderId="38" xfId="0" applyNumberFormat="1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distributed" vertical="center" wrapText="1" shrinkToFit="1"/>
    </xf>
    <xf numFmtId="0" fontId="9" fillId="0" borderId="38" xfId="0" applyFont="1" applyFill="1" applyBorder="1" applyAlignment="1">
      <alignment horizontal="distributed" vertical="center" shrinkToFit="1"/>
    </xf>
    <xf numFmtId="0" fontId="4" fillId="0" borderId="3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5" xfId="0" applyFont="1" applyFill="1" applyBorder="1" applyAlignment="1">
      <alignment horizontal="distributed" vertical="center"/>
    </xf>
    <xf numFmtId="182" fontId="7" fillId="0" borderId="35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182" fontId="7" fillId="0" borderId="65" xfId="0" applyNumberFormat="1" applyFont="1" applyFill="1" applyBorder="1" applyAlignment="1">
      <alignment vertical="center"/>
    </xf>
    <xf numFmtId="182" fontId="8" fillId="33" borderId="35" xfId="62" applyNumberFormat="1" applyFont="1" applyFill="1" applyBorder="1" applyAlignment="1">
      <alignment vertical="center"/>
      <protection/>
    </xf>
    <xf numFmtId="182" fontId="8" fillId="33" borderId="65" xfId="62" applyNumberFormat="1" applyFont="1" applyFill="1" applyBorder="1" applyAlignment="1">
      <alignment vertical="center"/>
      <protection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0" fontId="9" fillId="0" borderId="19" xfId="0" applyFont="1" applyFill="1" applyBorder="1" applyAlignment="1">
      <alignment horizontal="distributed" vertical="center" shrinkToFit="1"/>
    </xf>
    <xf numFmtId="0" fontId="4" fillId="0" borderId="27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176" fontId="7" fillId="0" borderId="13" xfId="61" applyNumberFormat="1" applyFont="1" applyFill="1" applyBorder="1" applyAlignment="1">
      <alignment horizontal="right" vertical="center"/>
      <protection/>
    </xf>
    <xf numFmtId="176" fontId="7" fillId="0" borderId="13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distributed" vertical="center"/>
    </xf>
    <xf numFmtId="218" fontId="8" fillId="33" borderId="51" xfId="62" applyNumberFormat="1" applyFont="1" applyFill="1" applyBorder="1" applyAlignment="1">
      <alignment horizontal="right" vertical="center"/>
      <protection/>
    </xf>
    <xf numFmtId="0" fontId="0" fillId="33" borderId="65" xfId="0" applyFont="1" applyFill="1" applyBorder="1" applyAlignment="1">
      <alignment horizontal="right" vertical="center"/>
    </xf>
    <xf numFmtId="0" fontId="0" fillId="33" borderId="66" xfId="0" applyFont="1" applyFill="1" applyBorder="1" applyAlignment="1">
      <alignment horizontal="right" vertical="center"/>
    </xf>
    <xf numFmtId="0" fontId="0" fillId="33" borderId="49" xfId="0" applyFont="1" applyFill="1" applyBorder="1" applyAlignment="1">
      <alignment horizontal="right" vertical="center"/>
    </xf>
    <xf numFmtId="176" fontId="8" fillId="33" borderId="11" xfId="62" applyNumberFormat="1" applyFont="1" applyFill="1" applyBorder="1" applyAlignment="1">
      <alignment vertical="center"/>
      <protection/>
    </xf>
    <xf numFmtId="176" fontId="8" fillId="33" borderId="34" xfId="62" applyNumberFormat="1" applyFont="1" applyFill="1" applyBorder="1" applyAlignment="1">
      <alignment vertical="center"/>
      <protection/>
    </xf>
    <xf numFmtId="176" fontId="8" fillId="33" borderId="66" xfId="62" applyNumberFormat="1" applyFont="1" applyFill="1" applyBorder="1" applyAlignment="1">
      <alignment vertical="center"/>
      <protection/>
    </xf>
    <xf numFmtId="178" fontId="8" fillId="33" borderId="19" xfId="62" applyNumberFormat="1" applyFont="1" applyFill="1" applyBorder="1" applyAlignment="1">
      <alignment horizontal="right" vertical="center"/>
      <protection/>
    </xf>
    <xf numFmtId="176" fontId="8" fillId="33" borderId="19" xfId="62" applyNumberFormat="1" applyFont="1" applyFill="1" applyBorder="1" applyAlignment="1">
      <alignment vertical="center"/>
      <protection/>
    </xf>
    <xf numFmtId="178" fontId="8" fillId="33" borderId="45" xfId="62" applyNumberFormat="1" applyFont="1" applyFill="1" applyBorder="1" applyAlignment="1">
      <alignment horizontal="right" vertical="center"/>
      <protection/>
    </xf>
    <xf numFmtId="178" fontId="8" fillId="33" borderId="67" xfId="62" applyNumberFormat="1" applyFont="1" applyFill="1" applyBorder="1" applyAlignment="1">
      <alignment horizontal="right" vertical="center"/>
      <protection/>
    </xf>
    <xf numFmtId="178" fontId="8" fillId="33" borderId="44" xfId="62" applyNumberFormat="1" applyFont="1" applyFill="1" applyBorder="1" applyAlignment="1">
      <alignment horizontal="right" vertical="center"/>
      <protection/>
    </xf>
    <xf numFmtId="176" fontId="7" fillId="0" borderId="27" xfId="61" applyNumberFormat="1" applyFont="1" applyFill="1" applyBorder="1" applyAlignment="1">
      <alignment horizontal="right" vertical="center"/>
      <protection/>
    </xf>
    <xf numFmtId="176" fontId="7" fillId="0" borderId="27" xfId="0" applyNumberFormat="1" applyFont="1" applyFill="1" applyBorder="1" applyAlignment="1">
      <alignment horizontal="right" vertical="center"/>
    </xf>
    <xf numFmtId="178" fontId="8" fillId="33" borderId="66" xfId="62" applyNumberFormat="1" applyFont="1" applyFill="1" applyBorder="1" applyAlignment="1">
      <alignment horizontal="right" vertical="center"/>
      <protection/>
    </xf>
    <xf numFmtId="176" fontId="7" fillId="0" borderId="14" xfId="61" applyNumberFormat="1" applyFont="1" applyFill="1" applyBorder="1" applyAlignment="1">
      <alignment horizontal="right" vertical="center"/>
      <protection/>
    </xf>
    <xf numFmtId="176" fontId="7" fillId="0" borderId="14" xfId="0" applyNumberFormat="1" applyFont="1" applyFill="1" applyBorder="1" applyAlignment="1">
      <alignment horizontal="right" vertical="center"/>
    </xf>
    <xf numFmtId="218" fontId="7" fillId="0" borderId="14" xfId="0" applyNumberFormat="1" applyFont="1" applyFill="1" applyBorder="1" applyAlignment="1">
      <alignment horizontal="right" vertical="center"/>
    </xf>
    <xf numFmtId="218" fontId="7" fillId="0" borderId="14" xfId="0" applyNumberFormat="1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9" fontId="7" fillId="0" borderId="24" xfId="0" applyNumberFormat="1" applyFont="1" applyFill="1" applyBorder="1" applyAlignment="1">
      <alignment horizontal="right" vertical="center"/>
    </xf>
    <xf numFmtId="189" fontId="7" fillId="0" borderId="24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78" fontId="7" fillId="33" borderId="25" xfId="62" applyNumberFormat="1" applyFont="1" applyFill="1" applyBorder="1" applyAlignment="1">
      <alignment horizontal="right" vertical="center"/>
      <protection/>
    </xf>
    <xf numFmtId="178" fontId="7" fillId="33" borderId="31" xfId="62" applyNumberFormat="1" applyFont="1" applyFill="1" applyBorder="1" applyAlignment="1">
      <alignment horizontal="right" vertical="center"/>
      <protection/>
    </xf>
    <xf numFmtId="178" fontId="7" fillId="33" borderId="25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78" fontId="7" fillId="33" borderId="24" xfId="62" applyNumberFormat="1" applyFont="1" applyFill="1" applyBorder="1" applyAlignment="1">
      <alignment horizontal="right" vertical="center"/>
      <protection/>
    </xf>
    <xf numFmtId="178" fontId="7" fillId="33" borderId="13" xfId="62" applyNumberFormat="1" applyFont="1" applyFill="1" applyBorder="1" applyAlignment="1">
      <alignment horizontal="right" vertical="center"/>
      <protection/>
    </xf>
    <xf numFmtId="178" fontId="7" fillId="33" borderId="13" xfId="0" applyNumberFormat="1" applyFont="1" applyFill="1" applyBorder="1" applyAlignment="1">
      <alignment horizontal="right" vertical="center"/>
    </xf>
    <xf numFmtId="178" fontId="8" fillId="33" borderId="13" xfId="62" applyNumberFormat="1" applyFont="1" applyFill="1" applyBorder="1" applyAlignment="1">
      <alignment horizontal="right" vertical="center"/>
      <protection/>
    </xf>
    <xf numFmtId="178" fontId="7" fillId="33" borderId="31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調査票マクロ2" xfId="61"/>
    <cellStyle name="標準_中学校進路調査学校種別進学状況" xfId="62"/>
    <cellStyle name="標準_中学校進路調査卒業後の状況" xfId="63"/>
    <cellStyle name="Followed Hyperlink" xfId="64"/>
    <cellStyle name="良い" xfId="6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638800" y="5505450"/>
          <a:ext cx="1057275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showZeros="0" tabSelected="1" zoomScale="130" zoomScaleNormal="130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3" width="3.375" style="1" customWidth="1"/>
    <col min="4" max="4" width="6.625" style="1" customWidth="1"/>
    <col min="5" max="6" width="7.625" style="1" customWidth="1"/>
    <col min="7" max="9" width="5.125" style="2" customWidth="1"/>
    <col min="10" max="11" width="4.75390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spans="1:18" ht="13.5" customHeight="1">
      <c r="A1" s="1" t="s">
        <v>77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3.5" customHeight="1">
      <c r="A2" s="8" t="s">
        <v>90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28"/>
      <c r="R2" s="25"/>
    </row>
    <row r="3" spans="1:18" s="4" customFormat="1" ht="13.5" customHeight="1">
      <c r="A3" s="3" t="s">
        <v>89</v>
      </c>
      <c r="G3" s="5"/>
      <c r="H3" s="5"/>
      <c r="I3" s="5"/>
      <c r="J3" s="5"/>
      <c r="K3" s="5"/>
      <c r="L3" s="5"/>
      <c r="M3" s="5"/>
      <c r="N3" s="5"/>
      <c r="O3" s="5"/>
      <c r="P3" s="5"/>
      <c r="Q3" s="29"/>
      <c r="R3" s="27"/>
    </row>
    <row r="4" spans="7:18" s="4" customFormat="1" ht="8.2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29"/>
      <c r="R4" s="27"/>
    </row>
    <row r="5" spans="1:18" s="4" customFormat="1" ht="13.5" customHeight="1">
      <c r="A5" s="4" t="s"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30"/>
      <c r="R5" s="27"/>
    </row>
    <row r="6" spans="1:21" ht="28.5" customHeight="1">
      <c r="A6" s="201" t="s">
        <v>1</v>
      </c>
      <c r="B6" s="202"/>
      <c r="C6" s="202"/>
      <c r="D6" s="209"/>
      <c r="E6" s="130" t="s">
        <v>87</v>
      </c>
      <c r="F6" s="204" t="s">
        <v>86</v>
      </c>
      <c r="G6" s="202"/>
      <c r="H6" s="205"/>
      <c r="I6" s="201" t="s">
        <v>2</v>
      </c>
      <c r="J6" s="202"/>
      <c r="K6" s="203"/>
      <c r="L6" s="204" t="s">
        <v>3</v>
      </c>
      <c r="M6" s="202"/>
      <c r="N6" s="205"/>
      <c r="O6" s="201" t="s">
        <v>4</v>
      </c>
      <c r="P6" s="202"/>
      <c r="Q6" s="203"/>
      <c r="R6" s="94"/>
      <c r="S6" s="2"/>
      <c r="T6" s="2"/>
      <c r="U6" s="2"/>
    </row>
    <row r="7" spans="1:21" ht="28.5" customHeight="1">
      <c r="A7" s="210"/>
      <c r="B7" s="211"/>
      <c r="C7" s="211"/>
      <c r="D7" s="212"/>
      <c r="E7" s="131" t="s">
        <v>5</v>
      </c>
      <c r="F7" s="132" t="s">
        <v>5</v>
      </c>
      <c r="G7" s="128" t="s">
        <v>6</v>
      </c>
      <c r="H7" s="133" t="s">
        <v>7</v>
      </c>
      <c r="I7" s="127" t="s">
        <v>8</v>
      </c>
      <c r="J7" s="128" t="s">
        <v>6</v>
      </c>
      <c r="K7" s="134" t="s">
        <v>7</v>
      </c>
      <c r="L7" s="135" t="s">
        <v>8</v>
      </c>
      <c r="M7" s="128" t="s">
        <v>6</v>
      </c>
      <c r="N7" s="133" t="s">
        <v>7</v>
      </c>
      <c r="O7" s="127" t="s">
        <v>8</v>
      </c>
      <c r="P7" s="128" t="s">
        <v>6</v>
      </c>
      <c r="Q7" s="134" t="s">
        <v>7</v>
      </c>
      <c r="R7" s="94"/>
      <c r="S7" s="2"/>
      <c r="T7" s="2"/>
      <c r="U7" s="2"/>
    </row>
    <row r="8" spans="1:21" ht="12" customHeight="1">
      <c r="A8" s="201" t="s">
        <v>9</v>
      </c>
      <c r="B8" s="202"/>
      <c r="C8" s="202"/>
      <c r="D8" s="213"/>
      <c r="E8" s="95">
        <v>55425</v>
      </c>
      <c r="F8" s="96">
        <f>G8+H8</f>
        <v>55220</v>
      </c>
      <c r="G8" s="97">
        <f>J8+M8+P8</f>
        <v>28244</v>
      </c>
      <c r="H8" s="97">
        <f>K8+N8+Q8</f>
        <v>26976</v>
      </c>
      <c r="I8" s="194">
        <f>SUM(J8:K9)</f>
        <v>150</v>
      </c>
      <c r="J8" s="196">
        <f>SUM(J12:J33)+J46</f>
        <v>76</v>
      </c>
      <c r="K8" s="198">
        <f>SUM(K12:K33)+K46</f>
        <v>74</v>
      </c>
      <c r="L8" s="98">
        <f>M8+N8</f>
        <v>51765</v>
      </c>
      <c r="M8" s="99">
        <f>SUM(M12:M33)+M46-M13-M17</f>
        <v>26525</v>
      </c>
      <c r="N8" s="100">
        <f>SUM(N12:N33)+N46-N13-N17</f>
        <v>25240</v>
      </c>
      <c r="O8" s="195">
        <f>SUM(P8:Q9)</f>
        <v>3305</v>
      </c>
      <c r="P8" s="197">
        <f>SUM(P12:P33)+P46</f>
        <v>1643</v>
      </c>
      <c r="Q8" s="207">
        <f>SUM(Q12:Q33)+Q46</f>
        <v>1662</v>
      </c>
      <c r="R8" s="94"/>
      <c r="S8" s="2"/>
      <c r="T8" s="2"/>
      <c r="U8" s="2"/>
    </row>
    <row r="9" spans="1:21" ht="12" customHeight="1">
      <c r="A9" s="214"/>
      <c r="B9" s="163"/>
      <c r="C9" s="163"/>
      <c r="D9" s="164"/>
      <c r="E9" s="101">
        <v>100</v>
      </c>
      <c r="F9" s="102">
        <v>100</v>
      </c>
      <c r="G9" s="103">
        <v>14</v>
      </c>
      <c r="H9" s="104">
        <v>18</v>
      </c>
      <c r="I9" s="195"/>
      <c r="J9" s="197"/>
      <c r="K9" s="199"/>
      <c r="L9" s="105">
        <f>L11</f>
        <v>32</v>
      </c>
      <c r="M9" s="60">
        <f>M11</f>
        <v>14</v>
      </c>
      <c r="N9" s="104">
        <f>N11</f>
        <v>18</v>
      </c>
      <c r="O9" s="206"/>
      <c r="P9" s="200"/>
      <c r="Q9" s="208"/>
      <c r="R9" s="94"/>
      <c r="S9" s="2"/>
      <c r="T9" s="2"/>
      <c r="U9" s="2"/>
    </row>
    <row r="10" spans="1:21" ht="12" customHeight="1">
      <c r="A10" s="177" t="s">
        <v>80</v>
      </c>
      <c r="B10" s="162" t="s">
        <v>10</v>
      </c>
      <c r="C10" s="163"/>
      <c r="D10" s="164"/>
      <c r="E10" s="106">
        <v>54760</v>
      </c>
      <c r="F10" s="107">
        <f>SUM(G10:H10)</f>
        <v>54588</v>
      </c>
      <c r="G10" s="137">
        <f>J10+M10+P10</f>
        <v>27863</v>
      </c>
      <c r="H10" s="138">
        <f>K10+N10+Q10</f>
        <v>26725</v>
      </c>
      <c r="I10" s="140">
        <f>SUM(J10:K11)</f>
        <v>147</v>
      </c>
      <c r="J10" s="155">
        <f>SUM(J12:J23)</f>
        <v>75</v>
      </c>
      <c r="K10" s="141">
        <f>SUM(K12:K23)</f>
        <v>72</v>
      </c>
      <c r="L10" s="108">
        <f>M10+N10</f>
        <v>51148</v>
      </c>
      <c r="M10" s="109">
        <f>M12+M14+M16+M18+M20+M22</f>
        <v>26152</v>
      </c>
      <c r="N10" s="110">
        <f>N12+N14+N16+N18+N20+N22</f>
        <v>24996</v>
      </c>
      <c r="O10" s="140">
        <f>SUM(P10:Q11)</f>
        <v>3293</v>
      </c>
      <c r="P10" s="155">
        <f>SUM(P12:P23)</f>
        <v>1636</v>
      </c>
      <c r="Q10" s="141">
        <f>SUM(Q12:Q23)</f>
        <v>1657</v>
      </c>
      <c r="R10" s="94"/>
      <c r="S10" s="2"/>
      <c r="T10" s="2"/>
      <c r="U10" s="2"/>
    </row>
    <row r="11" spans="1:21" ht="12" customHeight="1">
      <c r="A11" s="177"/>
      <c r="B11" s="162"/>
      <c r="C11" s="163"/>
      <c r="D11" s="164"/>
      <c r="E11" s="111">
        <v>98.80018042399638</v>
      </c>
      <c r="F11" s="112">
        <f>F10/$F$8*100</f>
        <v>98.85548714233974</v>
      </c>
      <c r="G11" s="36">
        <v>14</v>
      </c>
      <c r="H11" s="139">
        <v>18</v>
      </c>
      <c r="I11" s="140"/>
      <c r="J11" s="156"/>
      <c r="K11" s="142"/>
      <c r="L11" s="113">
        <f>M11+N11</f>
        <v>32</v>
      </c>
      <c r="M11" s="93">
        <f>M13+M17</f>
        <v>14</v>
      </c>
      <c r="N11" s="114">
        <f>N13+N17</f>
        <v>18</v>
      </c>
      <c r="O11" s="140"/>
      <c r="P11" s="156"/>
      <c r="Q11" s="142"/>
      <c r="R11" s="94"/>
      <c r="S11" s="2"/>
      <c r="T11" s="2"/>
      <c r="U11" s="2"/>
    </row>
    <row r="12" spans="1:21" ht="12" customHeight="1">
      <c r="A12" s="178"/>
      <c r="B12" s="186" t="s">
        <v>11</v>
      </c>
      <c r="C12" s="163" t="s">
        <v>12</v>
      </c>
      <c r="D12" s="164"/>
      <c r="E12" s="106">
        <v>52293</v>
      </c>
      <c r="F12" s="107">
        <f>G12+H12</f>
        <v>52005</v>
      </c>
      <c r="G12" s="109">
        <f>J12+M12+P12</f>
        <v>26309</v>
      </c>
      <c r="H12" s="115">
        <f>K12+N12+Q12</f>
        <v>25696</v>
      </c>
      <c r="I12" s="140">
        <f>SUM(J12:K13)</f>
        <v>144</v>
      </c>
      <c r="J12" s="155">
        <v>74</v>
      </c>
      <c r="K12" s="141">
        <v>70</v>
      </c>
      <c r="L12" s="108">
        <f>M12+N12</f>
        <v>48588</v>
      </c>
      <c r="M12" s="109">
        <v>24608</v>
      </c>
      <c r="N12" s="110">
        <v>23980</v>
      </c>
      <c r="O12" s="140">
        <f>SUM(P12:Q13)</f>
        <v>3273</v>
      </c>
      <c r="P12" s="153">
        <v>1627</v>
      </c>
      <c r="Q12" s="159">
        <v>1646</v>
      </c>
      <c r="R12" s="94"/>
      <c r="S12" s="2"/>
      <c r="T12" s="2"/>
      <c r="U12" s="2"/>
    </row>
    <row r="13" spans="1:21" ht="12" customHeight="1">
      <c r="A13" s="178"/>
      <c r="B13" s="186"/>
      <c r="C13" s="163"/>
      <c r="D13" s="164"/>
      <c r="E13" s="111">
        <v>94.34912043301759</v>
      </c>
      <c r="F13" s="112">
        <f>F12/$F$8*100</f>
        <v>94.17783411807316</v>
      </c>
      <c r="G13" s="93">
        <v>13</v>
      </c>
      <c r="H13" s="114">
        <v>17</v>
      </c>
      <c r="I13" s="140"/>
      <c r="J13" s="156"/>
      <c r="K13" s="142"/>
      <c r="L13" s="113">
        <f>M13+N13</f>
        <v>30</v>
      </c>
      <c r="M13" s="116">
        <v>13</v>
      </c>
      <c r="N13" s="114">
        <v>17</v>
      </c>
      <c r="O13" s="140"/>
      <c r="P13" s="153"/>
      <c r="Q13" s="159"/>
      <c r="R13" s="94"/>
      <c r="S13" s="2"/>
      <c r="T13" s="2"/>
      <c r="U13" s="2"/>
    </row>
    <row r="14" spans="1:21" ht="12" customHeight="1">
      <c r="A14" s="178"/>
      <c r="B14" s="186"/>
      <c r="C14" s="163" t="s">
        <v>13</v>
      </c>
      <c r="D14" s="164"/>
      <c r="E14" s="106">
        <v>800</v>
      </c>
      <c r="F14" s="107">
        <f>SUM(G14:H15)</f>
        <v>802</v>
      </c>
      <c r="G14" s="155">
        <f>J14+M14+P14</f>
        <v>473</v>
      </c>
      <c r="H14" s="154">
        <f>K14+N14+Q14</f>
        <v>329</v>
      </c>
      <c r="I14" s="140">
        <f>SUM(J14:K15)</f>
        <v>0</v>
      </c>
      <c r="J14" s="155">
        <v>0</v>
      </c>
      <c r="K14" s="141">
        <v>0</v>
      </c>
      <c r="L14" s="140">
        <f>SUM(M14:N15)</f>
        <v>799</v>
      </c>
      <c r="M14" s="155">
        <v>472</v>
      </c>
      <c r="N14" s="141">
        <v>327</v>
      </c>
      <c r="O14" s="140">
        <f>SUM(P14:Q15)</f>
        <v>3</v>
      </c>
      <c r="P14" s="153">
        <v>1</v>
      </c>
      <c r="Q14" s="159">
        <v>2</v>
      </c>
      <c r="R14" s="94"/>
      <c r="S14" s="2"/>
      <c r="T14" s="2"/>
      <c r="U14" s="2"/>
    </row>
    <row r="15" spans="1:21" ht="12" customHeight="1">
      <c r="A15" s="178"/>
      <c r="B15" s="186"/>
      <c r="C15" s="163"/>
      <c r="D15" s="164"/>
      <c r="E15" s="111">
        <v>1.4433919711321606</v>
      </c>
      <c r="F15" s="112">
        <f>F14/$F$8*100</f>
        <v>1.4523723288663528</v>
      </c>
      <c r="G15" s="156"/>
      <c r="H15" s="154"/>
      <c r="I15" s="140"/>
      <c r="J15" s="156"/>
      <c r="K15" s="142"/>
      <c r="L15" s="140"/>
      <c r="M15" s="156"/>
      <c r="N15" s="142"/>
      <c r="O15" s="140"/>
      <c r="P15" s="153"/>
      <c r="Q15" s="159"/>
      <c r="R15" s="94"/>
      <c r="S15" s="2"/>
      <c r="T15" s="2"/>
      <c r="U15" s="2"/>
    </row>
    <row r="16" spans="1:21" ht="12" customHeight="1">
      <c r="A16" s="178"/>
      <c r="B16" s="186"/>
      <c r="C16" s="163" t="s">
        <v>14</v>
      </c>
      <c r="D16" s="164"/>
      <c r="E16" s="106">
        <v>761</v>
      </c>
      <c r="F16" s="107">
        <f>G16+H16</f>
        <v>967</v>
      </c>
      <c r="G16" s="109">
        <f>J16+M16+P16</f>
        <v>481</v>
      </c>
      <c r="H16" s="115">
        <f>K16+N16+Q16</f>
        <v>486</v>
      </c>
      <c r="I16" s="140">
        <f>SUM(J16:K17)</f>
        <v>1</v>
      </c>
      <c r="J16" s="155">
        <v>0</v>
      </c>
      <c r="K16" s="141">
        <v>1</v>
      </c>
      <c r="L16" s="108">
        <f>M16+N16</f>
        <v>950</v>
      </c>
      <c r="M16" s="109">
        <v>473</v>
      </c>
      <c r="N16" s="110">
        <v>477</v>
      </c>
      <c r="O16" s="140">
        <f>SUM(P16:Q17)</f>
        <v>16</v>
      </c>
      <c r="P16" s="153">
        <v>8</v>
      </c>
      <c r="Q16" s="159">
        <v>8</v>
      </c>
      <c r="R16" s="94"/>
      <c r="S16" s="2"/>
      <c r="T16" s="2"/>
      <c r="U16" s="2"/>
    </row>
    <row r="17" spans="1:21" ht="12" customHeight="1">
      <c r="A17" s="178"/>
      <c r="B17" s="186"/>
      <c r="C17" s="163"/>
      <c r="D17" s="164"/>
      <c r="E17" s="111">
        <v>1.37302661253947</v>
      </c>
      <c r="F17" s="112">
        <f>F16/$F$8*100</f>
        <v>1.7511771097428468</v>
      </c>
      <c r="G17" s="93">
        <v>1</v>
      </c>
      <c r="H17" s="114">
        <v>1</v>
      </c>
      <c r="I17" s="140"/>
      <c r="J17" s="156"/>
      <c r="K17" s="142"/>
      <c r="L17" s="113">
        <f>M17+N17</f>
        <v>2</v>
      </c>
      <c r="M17" s="93">
        <v>1</v>
      </c>
      <c r="N17" s="114">
        <v>1</v>
      </c>
      <c r="O17" s="140"/>
      <c r="P17" s="153"/>
      <c r="Q17" s="159"/>
      <c r="R17" s="94"/>
      <c r="S17" s="2"/>
      <c r="T17" s="2"/>
      <c r="U17" s="2"/>
    </row>
    <row r="18" spans="1:21" ht="12" customHeight="1">
      <c r="A18" s="178"/>
      <c r="B18" s="173" t="s">
        <v>73</v>
      </c>
      <c r="C18" s="173"/>
      <c r="D18" s="174"/>
      <c r="E18" s="106">
        <v>0</v>
      </c>
      <c r="F18" s="107">
        <f>SUM(G18:H19)</f>
        <v>0</v>
      </c>
      <c r="G18" s="155">
        <f>J18+M18+P18</f>
        <v>0</v>
      </c>
      <c r="H18" s="154">
        <f>K18+N18+Q18</f>
        <v>0</v>
      </c>
      <c r="I18" s="140">
        <f>SUM(J18:K19)</f>
        <v>0</v>
      </c>
      <c r="J18" s="155">
        <v>0</v>
      </c>
      <c r="K18" s="141">
        <v>0</v>
      </c>
      <c r="L18" s="140">
        <f>SUM(M18:N19)</f>
        <v>0</v>
      </c>
      <c r="M18" s="155">
        <v>0</v>
      </c>
      <c r="N18" s="141">
        <v>0</v>
      </c>
      <c r="O18" s="140">
        <f>SUM(P18:Q19)</f>
        <v>0</v>
      </c>
      <c r="P18" s="153">
        <v>0</v>
      </c>
      <c r="Q18" s="159">
        <v>0</v>
      </c>
      <c r="R18" s="94"/>
      <c r="S18" s="2"/>
      <c r="T18" s="2"/>
      <c r="U18" s="2"/>
    </row>
    <row r="19" spans="1:21" ht="12" customHeight="1">
      <c r="A19" s="178"/>
      <c r="B19" s="173"/>
      <c r="C19" s="173"/>
      <c r="D19" s="174"/>
      <c r="E19" s="39">
        <v>0</v>
      </c>
      <c r="F19" s="40">
        <f>F18/$F$8*100</f>
        <v>0</v>
      </c>
      <c r="G19" s="156"/>
      <c r="H19" s="154"/>
      <c r="I19" s="140"/>
      <c r="J19" s="156"/>
      <c r="K19" s="142"/>
      <c r="L19" s="140"/>
      <c r="M19" s="156"/>
      <c r="N19" s="142"/>
      <c r="O19" s="140"/>
      <c r="P19" s="153"/>
      <c r="Q19" s="159"/>
      <c r="R19" s="94"/>
      <c r="S19" s="2"/>
      <c r="T19" s="2"/>
      <c r="U19" s="2"/>
    </row>
    <row r="20" spans="1:21" ht="12" customHeight="1">
      <c r="A20" s="178"/>
      <c r="B20" s="173" t="s">
        <v>15</v>
      </c>
      <c r="C20" s="173"/>
      <c r="D20" s="174"/>
      <c r="E20" s="106">
        <v>684</v>
      </c>
      <c r="F20" s="107">
        <f>SUM(G20:H21)</f>
        <v>585</v>
      </c>
      <c r="G20" s="155">
        <f>J20+M20+P20</f>
        <v>402</v>
      </c>
      <c r="H20" s="154">
        <f>K20+N20+Q20</f>
        <v>183</v>
      </c>
      <c r="I20" s="140">
        <f>SUM(J20:K21)</f>
        <v>0</v>
      </c>
      <c r="J20" s="155">
        <v>0</v>
      </c>
      <c r="K20" s="141">
        <v>0</v>
      </c>
      <c r="L20" s="140">
        <f>SUM(M20:N21)</f>
        <v>584</v>
      </c>
      <c r="M20" s="155">
        <v>402</v>
      </c>
      <c r="N20" s="141">
        <v>182</v>
      </c>
      <c r="O20" s="140">
        <f>SUM(P20:Q21)</f>
        <v>1</v>
      </c>
      <c r="P20" s="153">
        <v>0</v>
      </c>
      <c r="Q20" s="159">
        <v>1</v>
      </c>
      <c r="R20" s="94"/>
      <c r="S20" s="2"/>
      <c r="T20" s="2"/>
      <c r="U20" s="2"/>
    </row>
    <row r="21" spans="1:21" ht="12" customHeight="1">
      <c r="A21" s="178"/>
      <c r="B21" s="173"/>
      <c r="C21" s="173"/>
      <c r="D21" s="174"/>
      <c r="E21" s="111">
        <v>1.2341001353179972</v>
      </c>
      <c r="F21" s="112">
        <f>F20/$F$8*100</f>
        <v>1.0593987685621151</v>
      </c>
      <c r="G21" s="156"/>
      <c r="H21" s="154"/>
      <c r="I21" s="140"/>
      <c r="J21" s="156"/>
      <c r="K21" s="142"/>
      <c r="L21" s="140"/>
      <c r="M21" s="156"/>
      <c r="N21" s="142"/>
      <c r="O21" s="140"/>
      <c r="P21" s="153"/>
      <c r="Q21" s="159"/>
      <c r="R21" s="94"/>
      <c r="S21" s="2"/>
      <c r="T21" s="2"/>
      <c r="U21" s="2"/>
    </row>
    <row r="22" spans="1:21" ht="12" customHeight="1">
      <c r="A22" s="178"/>
      <c r="B22" s="173" t="s">
        <v>16</v>
      </c>
      <c r="C22" s="173"/>
      <c r="D22" s="174"/>
      <c r="E22" s="106">
        <v>222</v>
      </c>
      <c r="F22" s="107">
        <f>SUM(G22:H23)</f>
        <v>229</v>
      </c>
      <c r="G22" s="155">
        <f>J22+M22+P22</f>
        <v>198</v>
      </c>
      <c r="H22" s="154">
        <f>K22+N22+Q22</f>
        <v>31</v>
      </c>
      <c r="I22" s="140">
        <f>SUM(J22:K23)</f>
        <v>2</v>
      </c>
      <c r="J22" s="155">
        <v>1</v>
      </c>
      <c r="K22" s="141">
        <v>1</v>
      </c>
      <c r="L22" s="140">
        <f>SUM(M22:N23)</f>
        <v>227</v>
      </c>
      <c r="M22" s="155">
        <v>197</v>
      </c>
      <c r="N22" s="141">
        <v>30</v>
      </c>
      <c r="O22" s="140">
        <f>SUM(P22:Q23)</f>
        <v>0</v>
      </c>
      <c r="P22" s="153">
        <v>0</v>
      </c>
      <c r="Q22" s="159">
        <v>0</v>
      </c>
      <c r="R22" s="94"/>
      <c r="S22" s="2"/>
      <c r="T22" s="2"/>
      <c r="U22" s="2"/>
    </row>
    <row r="23" spans="1:21" ht="12" customHeight="1">
      <c r="A23" s="178"/>
      <c r="B23" s="173"/>
      <c r="C23" s="173"/>
      <c r="D23" s="174"/>
      <c r="E23" s="111">
        <v>0.4005412719891746</v>
      </c>
      <c r="F23" s="112">
        <f>F22/$F$8*100</f>
        <v>0.41470481709525536</v>
      </c>
      <c r="G23" s="156"/>
      <c r="H23" s="154"/>
      <c r="I23" s="140"/>
      <c r="J23" s="156"/>
      <c r="K23" s="142"/>
      <c r="L23" s="140"/>
      <c r="M23" s="156"/>
      <c r="N23" s="142"/>
      <c r="O23" s="140"/>
      <c r="P23" s="153"/>
      <c r="Q23" s="159"/>
      <c r="R23" s="94"/>
      <c r="S23" s="2"/>
      <c r="T23" s="2"/>
      <c r="U23" s="2"/>
    </row>
    <row r="24" spans="1:21" ht="12" customHeight="1">
      <c r="A24" s="181" t="s">
        <v>17</v>
      </c>
      <c r="B24" s="182"/>
      <c r="C24" s="182"/>
      <c r="D24" s="183"/>
      <c r="E24" s="106">
        <v>87</v>
      </c>
      <c r="F24" s="107">
        <f>SUM(G24:H25)</f>
        <v>78</v>
      </c>
      <c r="G24" s="155">
        <f>J24+M24+P24</f>
        <v>37</v>
      </c>
      <c r="H24" s="154">
        <f>K24+N24+Q24</f>
        <v>41</v>
      </c>
      <c r="I24" s="140">
        <f>SUM(J24:K25)</f>
        <v>0</v>
      </c>
      <c r="J24" s="155">
        <v>0</v>
      </c>
      <c r="K24" s="141">
        <v>0</v>
      </c>
      <c r="L24" s="140">
        <f>SUM(M24:N25)</f>
        <v>77</v>
      </c>
      <c r="M24" s="155">
        <v>37</v>
      </c>
      <c r="N24" s="141">
        <v>40</v>
      </c>
      <c r="O24" s="140">
        <f>SUM(P24:Q25)</f>
        <v>1</v>
      </c>
      <c r="P24" s="153"/>
      <c r="Q24" s="159">
        <v>1</v>
      </c>
      <c r="R24" s="94"/>
      <c r="S24" s="2"/>
      <c r="T24" s="2"/>
      <c r="U24" s="2"/>
    </row>
    <row r="25" spans="1:21" ht="12" customHeight="1">
      <c r="A25" s="181"/>
      <c r="B25" s="182"/>
      <c r="C25" s="182"/>
      <c r="D25" s="183"/>
      <c r="E25" s="111">
        <v>0.15696887686062244</v>
      </c>
      <c r="F25" s="112">
        <f>F24/$F$8*100</f>
        <v>0.14125316914161537</v>
      </c>
      <c r="G25" s="156"/>
      <c r="H25" s="154"/>
      <c r="I25" s="140"/>
      <c r="J25" s="156"/>
      <c r="K25" s="142"/>
      <c r="L25" s="140"/>
      <c r="M25" s="156"/>
      <c r="N25" s="142"/>
      <c r="O25" s="140"/>
      <c r="P25" s="153"/>
      <c r="Q25" s="159"/>
      <c r="R25" s="94"/>
      <c r="S25" s="2"/>
      <c r="T25" s="2"/>
      <c r="U25" s="2"/>
    </row>
    <row r="26" spans="1:21" ht="12" customHeight="1">
      <c r="A26" s="181" t="s">
        <v>18</v>
      </c>
      <c r="B26" s="182"/>
      <c r="C26" s="182"/>
      <c r="D26" s="183"/>
      <c r="E26" s="106">
        <v>34</v>
      </c>
      <c r="F26" s="107">
        <f>SUM(G26:H27)</f>
        <v>43</v>
      </c>
      <c r="G26" s="155">
        <f>J26+M26+P26</f>
        <v>15</v>
      </c>
      <c r="H26" s="154">
        <f>K26+N26+Q26</f>
        <v>28</v>
      </c>
      <c r="I26" s="140">
        <f>SUM(J26:K27)</f>
        <v>0</v>
      </c>
      <c r="J26" s="155">
        <v>0</v>
      </c>
      <c r="K26" s="141">
        <v>0</v>
      </c>
      <c r="L26" s="140">
        <f>SUM(M26:N27)</f>
        <v>43</v>
      </c>
      <c r="M26" s="155">
        <v>15</v>
      </c>
      <c r="N26" s="141">
        <v>28</v>
      </c>
      <c r="O26" s="140">
        <f>SUM(P26:Q27)</f>
        <v>0</v>
      </c>
      <c r="P26" s="153">
        <v>0</v>
      </c>
      <c r="Q26" s="159">
        <v>0</v>
      </c>
      <c r="R26" s="94"/>
      <c r="S26" s="2"/>
      <c r="T26" s="2"/>
      <c r="U26" s="2"/>
    </row>
    <row r="27" spans="1:21" ht="12" customHeight="1">
      <c r="A27" s="181"/>
      <c r="B27" s="182"/>
      <c r="C27" s="182"/>
      <c r="D27" s="183"/>
      <c r="E27" s="111">
        <v>0.06134415877311682</v>
      </c>
      <c r="F27" s="112">
        <f>F26/$F$8*100</f>
        <v>0.07787033683448026</v>
      </c>
      <c r="G27" s="156"/>
      <c r="H27" s="154"/>
      <c r="I27" s="140"/>
      <c r="J27" s="156"/>
      <c r="K27" s="142"/>
      <c r="L27" s="140"/>
      <c r="M27" s="156"/>
      <c r="N27" s="142"/>
      <c r="O27" s="140"/>
      <c r="P27" s="153"/>
      <c r="Q27" s="159"/>
      <c r="R27" s="94"/>
      <c r="S27" s="2"/>
      <c r="T27" s="2"/>
      <c r="U27" s="2"/>
    </row>
    <row r="28" spans="1:21" ht="12" customHeight="1">
      <c r="A28" s="181" t="s">
        <v>76</v>
      </c>
      <c r="B28" s="182"/>
      <c r="C28" s="182"/>
      <c r="D28" s="183"/>
      <c r="E28" s="106">
        <v>23</v>
      </c>
      <c r="F28" s="107">
        <f>SUM(G28:H29)</f>
        <v>20</v>
      </c>
      <c r="G28" s="155">
        <f>J28+M28+P28</f>
        <v>20</v>
      </c>
      <c r="H28" s="154">
        <f>K28+N28+Q28</f>
        <v>0</v>
      </c>
      <c r="I28" s="140">
        <f>SUM(J28:K29)</f>
        <v>0</v>
      </c>
      <c r="J28" s="155">
        <v>0</v>
      </c>
      <c r="K28" s="141">
        <v>0</v>
      </c>
      <c r="L28" s="140">
        <f>SUM(M28:N29)</f>
        <v>20</v>
      </c>
      <c r="M28" s="155">
        <v>20</v>
      </c>
      <c r="N28" s="141">
        <v>0</v>
      </c>
      <c r="O28" s="140">
        <f>SUM(P28:Q29)</f>
        <v>0</v>
      </c>
      <c r="P28" s="153">
        <v>0</v>
      </c>
      <c r="Q28" s="159">
        <v>0</v>
      </c>
      <c r="R28" s="94"/>
      <c r="S28" s="2"/>
      <c r="T28" s="2"/>
      <c r="U28" s="2"/>
    </row>
    <row r="29" spans="1:21" ht="12" customHeight="1">
      <c r="A29" s="181"/>
      <c r="B29" s="182"/>
      <c r="C29" s="182"/>
      <c r="D29" s="183"/>
      <c r="E29" s="111">
        <v>0.04149751917004962</v>
      </c>
      <c r="F29" s="112">
        <f>F28/$F$8*100</f>
        <v>0.036218761318362915</v>
      </c>
      <c r="G29" s="156"/>
      <c r="H29" s="154"/>
      <c r="I29" s="140"/>
      <c r="J29" s="156"/>
      <c r="K29" s="142"/>
      <c r="L29" s="140"/>
      <c r="M29" s="156"/>
      <c r="N29" s="142"/>
      <c r="O29" s="140"/>
      <c r="P29" s="153"/>
      <c r="Q29" s="159"/>
      <c r="R29" s="94"/>
      <c r="S29" s="2"/>
      <c r="T29" s="2"/>
      <c r="U29" s="2"/>
    </row>
    <row r="30" spans="1:21" ht="12" customHeight="1">
      <c r="A30" s="184" t="s">
        <v>19</v>
      </c>
      <c r="B30" s="185"/>
      <c r="C30" s="185"/>
      <c r="D30" s="164"/>
      <c r="E30" s="106">
        <v>123</v>
      </c>
      <c r="F30" s="107">
        <f>SUM(G30:H31)</f>
        <v>129</v>
      </c>
      <c r="G30" s="155">
        <f>J30+M30+P30</f>
        <v>107</v>
      </c>
      <c r="H30" s="154">
        <f>K30+N30+Q30</f>
        <v>22</v>
      </c>
      <c r="I30" s="140">
        <f>SUM(J30:K31)</f>
        <v>0</v>
      </c>
      <c r="J30" s="155">
        <v>0</v>
      </c>
      <c r="K30" s="141">
        <v>0</v>
      </c>
      <c r="L30" s="140">
        <f>SUM(M30:N31)</f>
        <v>129</v>
      </c>
      <c r="M30" s="155">
        <v>107</v>
      </c>
      <c r="N30" s="160">
        <v>22</v>
      </c>
      <c r="O30" s="140">
        <f>SUM(P30:Q31)</f>
        <v>0</v>
      </c>
      <c r="P30" s="153">
        <v>0</v>
      </c>
      <c r="Q30" s="159">
        <v>0</v>
      </c>
      <c r="R30" s="94"/>
      <c r="S30" s="2"/>
      <c r="T30" s="2"/>
      <c r="U30" s="2"/>
    </row>
    <row r="31" spans="1:21" ht="12" customHeight="1">
      <c r="A31" s="184"/>
      <c r="B31" s="185"/>
      <c r="C31" s="185"/>
      <c r="D31" s="164"/>
      <c r="E31" s="111">
        <v>0.2219215155615697</v>
      </c>
      <c r="F31" s="112">
        <f>F30/$F$8*100</f>
        <v>0.2336110105034408</v>
      </c>
      <c r="G31" s="156"/>
      <c r="H31" s="154"/>
      <c r="I31" s="140"/>
      <c r="J31" s="156"/>
      <c r="K31" s="142"/>
      <c r="L31" s="140"/>
      <c r="M31" s="156"/>
      <c r="N31" s="161"/>
      <c r="O31" s="140"/>
      <c r="P31" s="153"/>
      <c r="Q31" s="159"/>
      <c r="R31" s="94"/>
      <c r="S31" s="2"/>
      <c r="T31" s="2"/>
      <c r="U31" s="2"/>
    </row>
    <row r="32" spans="1:21" ht="12" customHeight="1">
      <c r="A32" s="190" t="s">
        <v>20</v>
      </c>
      <c r="B32" s="187" t="s">
        <v>8</v>
      </c>
      <c r="C32" s="166"/>
      <c r="D32" s="175"/>
      <c r="E32" s="106">
        <v>395</v>
      </c>
      <c r="F32" s="107">
        <f>SUM(G32:H33)</f>
        <v>359</v>
      </c>
      <c r="G32" s="155">
        <f>J32+M32+P32</f>
        <v>199</v>
      </c>
      <c r="H32" s="154">
        <f>K32+N32+Q32</f>
        <v>160</v>
      </c>
      <c r="I32" s="140">
        <f>SUM(J32:K33)</f>
        <v>3</v>
      </c>
      <c r="J32" s="155">
        <f>SUM(J34:J45)</f>
        <v>1</v>
      </c>
      <c r="K32" s="141">
        <f>SUM(K34:K45)</f>
        <v>2</v>
      </c>
      <c r="L32" s="140">
        <f>SUM(M32:N33)</f>
        <v>345</v>
      </c>
      <c r="M32" s="155">
        <f>SUM(M34:M45)</f>
        <v>191</v>
      </c>
      <c r="N32" s="141">
        <f>SUM(N34:N45)</f>
        <v>154</v>
      </c>
      <c r="O32" s="140">
        <f>SUM(P32:Q33)</f>
        <v>11</v>
      </c>
      <c r="P32" s="153">
        <v>7</v>
      </c>
      <c r="Q32" s="159">
        <v>4</v>
      </c>
      <c r="R32" s="94"/>
      <c r="S32" s="2"/>
      <c r="T32" s="2"/>
      <c r="U32" s="2"/>
    </row>
    <row r="33" spans="1:21" ht="12" customHeight="1">
      <c r="A33" s="191"/>
      <c r="B33" s="169"/>
      <c r="C33" s="169"/>
      <c r="D33" s="176"/>
      <c r="E33" s="111">
        <v>0.7126747857465042</v>
      </c>
      <c r="F33" s="112">
        <f>F32/$F$8*100</f>
        <v>0.6501267656646142</v>
      </c>
      <c r="G33" s="156"/>
      <c r="H33" s="154"/>
      <c r="I33" s="140"/>
      <c r="J33" s="156"/>
      <c r="K33" s="142"/>
      <c r="L33" s="140"/>
      <c r="M33" s="156"/>
      <c r="N33" s="142"/>
      <c r="O33" s="140"/>
      <c r="P33" s="153"/>
      <c r="Q33" s="159"/>
      <c r="R33" s="94"/>
      <c r="S33" s="2"/>
      <c r="T33" s="2"/>
      <c r="U33" s="2"/>
    </row>
    <row r="34" spans="1:21" ht="12" customHeight="1">
      <c r="A34" s="192"/>
      <c r="B34" s="165" t="s">
        <v>21</v>
      </c>
      <c r="C34" s="166"/>
      <c r="D34" s="175"/>
      <c r="E34" s="39" t="s">
        <v>78</v>
      </c>
      <c r="F34" s="40" t="s">
        <v>78</v>
      </c>
      <c r="G34" s="153" t="s">
        <v>78</v>
      </c>
      <c r="H34" s="159" t="s">
        <v>78</v>
      </c>
      <c r="I34" s="140">
        <f>SUM(J34:K35)</f>
        <v>0</v>
      </c>
      <c r="J34" s="155"/>
      <c r="K34" s="141"/>
      <c r="L34" s="140">
        <f>SUM(M34:N35)</f>
        <v>165</v>
      </c>
      <c r="M34" s="155">
        <v>90</v>
      </c>
      <c r="N34" s="141">
        <v>75</v>
      </c>
      <c r="O34" s="143"/>
      <c r="P34" s="144"/>
      <c r="Q34" s="145"/>
      <c r="R34" s="94"/>
      <c r="S34" s="2"/>
      <c r="T34" s="2"/>
      <c r="U34" s="2"/>
    </row>
    <row r="35" spans="1:21" ht="12" customHeight="1">
      <c r="A35" s="192"/>
      <c r="B35" s="168"/>
      <c r="C35" s="169"/>
      <c r="D35" s="176"/>
      <c r="E35" s="39" t="s">
        <v>78</v>
      </c>
      <c r="F35" s="40" t="s">
        <v>78</v>
      </c>
      <c r="G35" s="153"/>
      <c r="H35" s="159"/>
      <c r="I35" s="140"/>
      <c r="J35" s="156"/>
      <c r="K35" s="142"/>
      <c r="L35" s="140"/>
      <c r="M35" s="156"/>
      <c r="N35" s="142"/>
      <c r="O35" s="146"/>
      <c r="P35" s="147"/>
      <c r="Q35" s="148"/>
      <c r="R35" s="94"/>
      <c r="S35" s="2"/>
      <c r="T35" s="2"/>
      <c r="U35" s="2"/>
    </row>
    <row r="36" spans="1:18" ht="12" customHeight="1">
      <c r="A36" s="192"/>
      <c r="B36" s="165" t="s">
        <v>22</v>
      </c>
      <c r="C36" s="166"/>
      <c r="D36" s="167"/>
      <c r="E36" s="39" t="s">
        <v>78</v>
      </c>
      <c r="F36" s="40" t="s">
        <v>78</v>
      </c>
      <c r="G36" s="153" t="s">
        <v>78</v>
      </c>
      <c r="H36" s="159" t="s">
        <v>78</v>
      </c>
      <c r="I36" s="140">
        <f>SUM(J36:K37)</f>
        <v>0</v>
      </c>
      <c r="J36" s="155"/>
      <c r="K36" s="141"/>
      <c r="L36" s="140">
        <f>SUM(M36:N37)</f>
        <v>57</v>
      </c>
      <c r="M36" s="155">
        <v>33</v>
      </c>
      <c r="N36" s="141">
        <v>24</v>
      </c>
      <c r="O36" s="149"/>
      <c r="P36" s="147"/>
      <c r="Q36" s="148"/>
      <c r="R36" s="6"/>
    </row>
    <row r="37" spans="1:18" ht="12" customHeight="1">
      <c r="A37" s="192"/>
      <c r="B37" s="168"/>
      <c r="C37" s="169"/>
      <c r="D37" s="170"/>
      <c r="E37" s="39" t="s">
        <v>78</v>
      </c>
      <c r="F37" s="40" t="s">
        <v>78</v>
      </c>
      <c r="G37" s="153"/>
      <c r="H37" s="159"/>
      <c r="I37" s="140"/>
      <c r="J37" s="156"/>
      <c r="K37" s="142"/>
      <c r="L37" s="140"/>
      <c r="M37" s="156"/>
      <c r="N37" s="142"/>
      <c r="O37" s="149"/>
      <c r="P37" s="147"/>
      <c r="Q37" s="148"/>
      <c r="R37" s="6"/>
    </row>
    <row r="38" spans="1:18" ht="12" customHeight="1">
      <c r="A38" s="192"/>
      <c r="B38" s="165" t="s">
        <v>23</v>
      </c>
      <c r="C38" s="166"/>
      <c r="D38" s="167"/>
      <c r="E38" s="39" t="s">
        <v>78</v>
      </c>
      <c r="F38" s="40" t="s">
        <v>78</v>
      </c>
      <c r="G38" s="153" t="s">
        <v>78</v>
      </c>
      <c r="H38" s="159" t="s">
        <v>78</v>
      </c>
      <c r="I38" s="140">
        <f>SUM(J38:K39)</f>
        <v>0</v>
      </c>
      <c r="J38" s="155"/>
      <c r="K38" s="141"/>
      <c r="L38" s="140">
        <f>SUM(M38:N39)</f>
        <v>11</v>
      </c>
      <c r="M38" s="155">
        <v>5</v>
      </c>
      <c r="N38" s="141">
        <v>6</v>
      </c>
      <c r="O38" s="149"/>
      <c r="P38" s="147"/>
      <c r="Q38" s="148"/>
      <c r="R38" s="6"/>
    </row>
    <row r="39" spans="1:18" ht="12" customHeight="1">
      <c r="A39" s="192"/>
      <c r="B39" s="168"/>
      <c r="C39" s="169"/>
      <c r="D39" s="170"/>
      <c r="E39" s="39" t="s">
        <v>78</v>
      </c>
      <c r="F39" s="40" t="s">
        <v>78</v>
      </c>
      <c r="G39" s="153"/>
      <c r="H39" s="159"/>
      <c r="I39" s="140"/>
      <c r="J39" s="156"/>
      <c r="K39" s="142"/>
      <c r="L39" s="140"/>
      <c r="M39" s="156"/>
      <c r="N39" s="142"/>
      <c r="O39" s="149"/>
      <c r="P39" s="147"/>
      <c r="Q39" s="148"/>
      <c r="R39" s="6"/>
    </row>
    <row r="40" spans="1:18" ht="12" customHeight="1">
      <c r="A40" s="192"/>
      <c r="B40" s="165" t="s">
        <v>24</v>
      </c>
      <c r="C40" s="166"/>
      <c r="D40" s="167"/>
      <c r="E40" s="39" t="s">
        <v>78</v>
      </c>
      <c r="F40" s="40" t="s">
        <v>78</v>
      </c>
      <c r="G40" s="153" t="s">
        <v>78</v>
      </c>
      <c r="H40" s="159" t="s">
        <v>78</v>
      </c>
      <c r="I40" s="140">
        <f>SUM(J40:K41)</f>
        <v>2</v>
      </c>
      <c r="J40" s="155"/>
      <c r="K40" s="141">
        <v>2</v>
      </c>
      <c r="L40" s="140">
        <f>SUM(M40:N41)</f>
        <v>42</v>
      </c>
      <c r="M40" s="155">
        <v>18</v>
      </c>
      <c r="N40" s="141">
        <v>24</v>
      </c>
      <c r="O40" s="149"/>
      <c r="P40" s="147"/>
      <c r="Q40" s="148"/>
      <c r="R40" s="6"/>
    </row>
    <row r="41" spans="1:18" ht="12" customHeight="1">
      <c r="A41" s="192"/>
      <c r="B41" s="168"/>
      <c r="C41" s="169"/>
      <c r="D41" s="170"/>
      <c r="E41" s="39" t="s">
        <v>78</v>
      </c>
      <c r="F41" s="40" t="s">
        <v>78</v>
      </c>
      <c r="G41" s="153"/>
      <c r="H41" s="159"/>
      <c r="I41" s="140"/>
      <c r="J41" s="156"/>
      <c r="K41" s="142"/>
      <c r="L41" s="140"/>
      <c r="M41" s="156"/>
      <c r="N41" s="142"/>
      <c r="O41" s="149"/>
      <c r="P41" s="147"/>
      <c r="Q41" s="148"/>
      <c r="R41" s="6"/>
    </row>
    <row r="42" spans="1:18" ht="12" customHeight="1">
      <c r="A42" s="192"/>
      <c r="B42" s="165" t="s">
        <v>25</v>
      </c>
      <c r="C42" s="166"/>
      <c r="D42" s="167"/>
      <c r="E42" s="39" t="s">
        <v>78</v>
      </c>
      <c r="F42" s="40" t="s">
        <v>78</v>
      </c>
      <c r="G42" s="153" t="s">
        <v>78</v>
      </c>
      <c r="H42" s="159" t="s">
        <v>78</v>
      </c>
      <c r="I42" s="140">
        <f>SUM(J42:K43)</f>
        <v>0</v>
      </c>
      <c r="J42" s="155"/>
      <c r="K42" s="141"/>
      <c r="L42" s="140">
        <f>SUM(M42:N43)</f>
        <v>6</v>
      </c>
      <c r="M42" s="155">
        <v>3</v>
      </c>
      <c r="N42" s="141">
        <v>3</v>
      </c>
      <c r="O42" s="149"/>
      <c r="P42" s="147"/>
      <c r="Q42" s="148"/>
      <c r="R42" s="6"/>
    </row>
    <row r="43" spans="1:18" ht="12" customHeight="1">
      <c r="A43" s="192"/>
      <c r="B43" s="168"/>
      <c r="C43" s="169"/>
      <c r="D43" s="170"/>
      <c r="E43" s="39" t="s">
        <v>78</v>
      </c>
      <c r="F43" s="40" t="s">
        <v>78</v>
      </c>
      <c r="G43" s="153"/>
      <c r="H43" s="159"/>
      <c r="I43" s="140"/>
      <c r="J43" s="156"/>
      <c r="K43" s="142"/>
      <c r="L43" s="140"/>
      <c r="M43" s="156"/>
      <c r="N43" s="142"/>
      <c r="O43" s="149"/>
      <c r="P43" s="147"/>
      <c r="Q43" s="148"/>
      <c r="R43" s="6"/>
    </row>
    <row r="44" spans="1:18" ht="12" customHeight="1">
      <c r="A44" s="192"/>
      <c r="B44" s="165" t="s">
        <v>26</v>
      </c>
      <c r="C44" s="166"/>
      <c r="D44" s="167"/>
      <c r="E44" s="39" t="s">
        <v>78</v>
      </c>
      <c r="F44" s="40" t="s">
        <v>78</v>
      </c>
      <c r="G44" s="153" t="s">
        <v>78</v>
      </c>
      <c r="H44" s="159" t="s">
        <v>78</v>
      </c>
      <c r="I44" s="140">
        <f>SUM(J44:K45)</f>
        <v>1</v>
      </c>
      <c r="J44" s="155">
        <v>1</v>
      </c>
      <c r="K44" s="141"/>
      <c r="L44" s="140">
        <f>SUM(M44:N45)</f>
        <v>64</v>
      </c>
      <c r="M44" s="155">
        <v>42</v>
      </c>
      <c r="N44" s="141">
        <v>22</v>
      </c>
      <c r="O44" s="149"/>
      <c r="P44" s="147"/>
      <c r="Q44" s="148"/>
      <c r="R44" s="6"/>
    </row>
    <row r="45" spans="1:18" ht="12" customHeight="1">
      <c r="A45" s="193"/>
      <c r="B45" s="168"/>
      <c r="C45" s="169"/>
      <c r="D45" s="170"/>
      <c r="E45" s="39" t="s">
        <v>78</v>
      </c>
      <c r="F45" s="40" t="s">
        <v>78</v>
      </c>
      <c r="G45" s="153"/>
      <c r="H45" s="159"/>
      <c r="I45" s="140"/>
      <c r="J45" s="156"/>
      <c r="K45" s="142"/>
      <c r="L45" s="140"/>
      <c r="M45" s="156"/>
      <c r="N45" s="142"/>
      <c r="O45" s="150"/>
      <c r="P45" s="151"/>
      <c r="Q45" s="152"/>
      <c r="R45" s="6"/>
    </row>
    <row r="46" spans="1:18" ht="12" customHeight="1">
      <c r="A46" s="184" t="s">
        <v>74</v>
      </c>
      <c r="B46" s="185"/>
      <c r="C46" s="185"/>
      <c r="D46" s="189"/>
      <c r="E46" s="32">
        <v>3</v>
      </c>
      <c r="F46" s="33">
        <f>SUM(G46:H47)</f>
        <v>3</v>
      </c>
      <c r="G46" s="155">
        <f>J46+M46+P46</f>
        <v>3</v>
      </c>
      <c r="H46" s="154">
        <f>K46+N46+Q46</f>
        <v>0</v>
      </c>
      <c r="I46" s="140">
        <f>SUM(J46:K47)</f>
        <v>0</v>
      </c>
      <c r="J46" s="155"/>
      <c r="K46" s="141"/>
      <c r="L46" s="140">
        <f>SUM(M46:N47)</f>
        <v>3</v>
      </c>
      <c r="M46" s="155">
        <v>3</v>
      </c>
      <c r="N46" s="141">
        <v>0</v>
      </c>
      <c r="O46" s="140">
        <f aca="true" t="shared" si="0" ref="O46:O56">SUM(P46:Q47)</f>
        <v>0</v>
      </c>
      <c r="P46" s="153"/>
      <c r="Q46" s="159"/>
      <c r="R46" s="25"/>
    </row>
    <row r="47" spans="1:18" ht="12" customHeight="1">
      <c r="A47" s="184"/>
      <c r="B47" s="185"/>
      <c r="C47" s="185"/>
      <c r="D47" s="189"/>
      <c r="E47" s="34">
        <v>0.005412719891745602</v>
      </c>
      <c r="F47" s="35">
        <f>F46/$F$8*100</f>
        <v>0.005432814197754437</v>
      </c>
      <c r="G47" s="156"/>
      <c r="H47" s="154"/>
      <c r="I47" s="140"/>
      <c r="J47" s="156"/>
      <c r="K47" s="142"/>
      <c r="L47" s="140"/>
      <c r="M47" s="156"/>
      <c r="N47" s="142"/>
      <c r="O47" s="140"/>
      <c r="P47" s="153"/>
      <c r="Q47" s="159"/>
      <c r="R47" s="25"/>
    </row>
    <row r="48" spans="1:18" ht="12" customHeight="1">
      <c r="A48" s="178" t="s">
        <v>27</v>
      </c>
      <c r="B48" s="224" t="s">
        <v>95</v>
      </c>
      <c r="C48" s="162" t="s">
        <v>28</v>
      </c>
      <c r="D48" s="188"/>
      <c r="E48" s="32">
        <v>5</v>
      </c>
      <c r="F48" s="33">
        <f>SUM(G48:H49)</f>
        <v>10</v>
      </c>
      <c r="G48" s="155">
        <f>J48+M48+P48</f>
        <v>8</v>
      </c>
      <c r="H48" s="154">
        <f>K48+N48+Q48</f>
        <v>2</v>
      </c>
      <c r="I48" s="140">
        <f>SUM(J48:K49)</f>
        <v>0</v>
      </c>
      <c r="J48" s="155">
        <f>SUM(J50:J53)</f>
        <v>0</v>
      </c>
      <c r="K48" s="141">
        <f>SUM(K50:K53)</f>
        <v>0</v>
      </c>
      <c r="L48" s="140">
        <f>SUM(M48:N49)</f>
        <v>10</v>
      </c>
      <c r="M48" s="155">
        <f>SUM(M50:M53)</f>
        <v>8</v>
      </c>
      <c r="N48" s="141">
        <f>SUM(N50:N53)</f>
        <v>2</v>
      </c>
      <c r="O48" s="140">
        <f>SUM(P48:Q49)</f>
        <v>0</v>
      </c>
      <c r="P48" s="155">
        <f>SUM(P50:P53)</f>
        <v>0</v>
      </c>
      <c r="Q48" s="141">
        <f>SUM(Q50:Q53)</f>
        <v>0</v>
      </c>
      <c r="R48" s="25"/>
    </row>
    <row r="49" spans="1:18" ht="12" customHeight="1">
      <c r="A49" s="178"/>
      <c r="B49" s="224"/>
      <c r="C49" s="162"/>
      <c r="D49" s="188"/>
      <c r="E49" s="34">
        <v>0.009021199819576003</v>
      </c>
      <c r="F49" s="35">
        <f>F48/$F$8*100</f>
        <v>0.018109380659181457</v>
      </c>
      <c r="G49" s="156"/>
      <c r="H49" s="154"/>
      <c r="I49" s="140"/>
      <c r="J49" s="156"/>
      <c r="K49" s="142"/>
      <c r="L49" s="140"/>
      <c r="M49" s="156"/>
      <c r="N49" s="142"/>
      <c r="O49" s="140"/>
      <c r="P49" s="156"/>
      <c r="Q49" s="142"/>
      <c r="R49" s="25"/>
    </row>
    <row r="50" spans="1:18" ht="12" customHeight="1">
      <c r="A50" s="178"/>
      <c r="B50" s="225"/>
      <c r="C50" s="186" t="s">
        <v>11</v>
      </c>
      <c r="D50" s="188" t="s">
        <v>29</v>
      </c>
      <c r="E50" s="32">
        <v>1</v>
      </c>
      <c r="F50" s="33">
        <f>SUM(G50:H51)</f>
        <v>5</v>
      </c>
      <c r="G50" s="155">
        <f>J50+M50+P50</f>
        <v>4</v>
      </c>
      <c r="H50" s="154">
        <f>K50+N50+Q50</f>
        <v>1</v>
      </c>
      <c r="I50" s="140">
        <f>SUM(J50:K51)</f>
        <v>0</v>
      </c>
      <c r="J50" s="155"/>
      <c r="K50" s="141"/>
      <c r="L50" s="140">
        <f>SUM(M50:N51)</f>
        <v>5</v>
      </c>
      <c r="M50" s="155">
        <v>4</v>
      </c>
      <c r="N50" s="160">
        <v>1</v>
      </c>
      <c r="O50" s="140">
        <f t="shared" si="0"/>
        <v>0</v>
      </c>
      <c r="P50" s="153"/>
      <c r="Q50" s="159"/>
      <c r="R50" s="6"/>
    </row>
    <row r="51" spans="1:18" ht="12" customHeight="1">
      <c r="A51" s="178"/>
      <c r="B51" s="225"/>
      <c r="C51" s="186"/>
      <c r="D51" s="188"/>
      <c r="E51" s="34">
        <v>0.0018042399639152007</v>
      </c>
      <c r="F51" s="35">
        <f>F50/$F$8*100</f>
        <v>0.009054690329590729</v>
      </c>
      <c r="G51" s="156"/>
      <c r="H51" s="154"/>
      <c r="I51" s="140"/>
      <c r="J51" s="156"/>
      <c r="K51" s="142"/>
      <c r="L51" s="140"/>
      <c r="M51" s="156"/>
      <c r="N51" s="161"/>
      <c r="O51" s="140"/>
      <c r="P51" s="153"/>
      <c r="Q51" s="159"/>
      <c r="R51" s="6"/>
    </row>
    <row r="52" spans="1:18" ht="12" customHeight="1">
      <c r="A52" s="178"/>
      <c r="B52" s="225"/>
      <c r="C52" s="186"/>
      <c r="D52" s="188" t="s">
        <v>30</v>
      </c>
      <c r="E52" s="32">
        <v>4</v>
      </c>
      <c r="F52" s="33">
        <f>SUM(G52:H53)</f>
        <v>5</v>
      </c>
      <c r="G52" s="155">
        <f>J52+M52+P52</f>
        <v>4</v>
      </c>
      <c r="H52" s="154">
        <f>K52+N52+Q52</f>
        <v>1</v>
      </c>
      <c r="I52" s="140">
        <f>SUM(J52:K53)</f>
        <v>0</v>
      </c>
      <c r="J52" s="155"/>
      <c r="K52" s="141"/>
      <c r="L52" s="140">
        <f>SUM(M52:N53)</f>
        <v>5</v>
      </c>
      <c r="M52" s="155">
        <v>4</v>
      </c>
      <c r="N52" s="160">
        <v>1</v>
      </c>
      <c r="O52" s="140">
        <f t="shared" si="0"/>
        <v>0</v>
      </c>
      <c r="P52" s="153"/>
      <c r="Q52" s="159"/>
      <c r="R52" s="6"/>
    </row>
    <row r="53" spans="1:18" ht="12" customHeight="1">
      <c r="A53" s="178"/>
      <c r="B53" s="225"/>
      <c r="C53" s="186"/>
      <c r="D53" s="188"/>
      <c r="E53" s="34">
        <v>0.007216959855660803</v>
      </c>
      <c r="F53" s="35">
        <f>F52/$F$8*100</f>
        <v>0.009054690329590729</v>
      </c>
      <c r="G53" s="156"/>
      <c r="H53" s="154"/>
      <c r="I53" s="140"/>
      <c r="J53" s="156"/>
      <c r="K53" s="142"/>
      <c r="L53" s="140"/>
      <c r="M53" s="156"/>
      <c r="N53" s="161"/>
      <c r="O53" s="140"/>
      <c r="P53" s="153"/>
      <c r="Q53" s="159"/>
      <c r="R53" s="6"/>
    </row>
    <row r="54" spans="1:18" ht="12" customHeight="1">
      <c r="A54" s="178"/>
      <c r="B54" s="171" t="s">
        <v>31</v>
      </c>
      <c r="C54" s="171"/>
      <c r="D54" s="172"/>
      <c r="E54" s="32">
        <v>0</v>
      </c>
      <c r="F54" s="33">
        <v>0</v>
      </c>
      <c r="G54" s="155">
        <f>J54+M54+P54</f>
        <v>0</v>
      </c>
      <c r="H54" s="154">
        <f>K54+N54+Q54</f>
        <v>0</v>
      </c>
      <c r="I54" s="140">
        <f>SUM(J54:K55)</f>
        <v>0</v>
      </c>
      <c r="J54" s="155"/>
      <c r="K54" s="141"/>
      <c r="L54" s="140">
        <f>SUM(M54:N55)</f>
        <v>0</v>
      </c>
      <c r="M54" s="155">
        <v>0</v>
      </c>
      <c r="N54" s="160">
        <v>0</v>
      </c>
      <c r="O54" s="140">
        <f t="shared" si="0"/>
        <v>0</v>
      </c>
      <c r="P54" s="153"/>
      <c r="Q54" s="159"/>
      <c r="R54" s="6"/>
    </row>
    <row r="55" spans="1:18" ht="12" customHeight="1">
      <c r="A55" s="178"/>
      <c r="B55" s="171"/>
      <c r="C55" s="171"/>
      <c r="D55" s="172"/>
      <c r="E55" s="37">
        <v>0</v>
      </c>
      <c r="F55" s="38">
        <v>0</v>
      </c>
      <c r="G55" s="156"/>
      <c r="H55" s="154"/>
      <c r="I55" s="140"/>
      <c r="J55" s="156"/>
      <c r="K55" s="142"/>
      <c r="L55" s="140"/>
      <c r="M55" s="156"/>
      <c r="N55" s="161"/>
      <c r="O55" s="140"/>
      <c r="P55" s="153"/>
      <c r="Q55" s="159"/>
      <c r="R55" s="6"/>
    </row>
    <row r="56" spans="1:18" ht="12" customHeight="1">
      <c r="A56" s="178"/>
      <c r="B56" s="179" t="s">
        <v>32</v>
      </c>
      <c r="C56" s="179"/>
      <c r="D56" s="180"/>
      <c r="E56" s="32"/>
      <c r="F56" s="33"/>
      <c r="G56" s="155">
        <f>J56+M56+P56</f>
        <v>0</v>
      </c>
      <c r="H56" s="154">
        <f>K56+N56+Q56</f>
        <v>0</v>
      </c>
      <c r="I56" s="140">
        <f>SUM(J56:K57)</f>
        <v>0</v>
      </c>
      <c r="J56" s="155"/>
      <c r="K56" s="141"/>
      <c r="L56" s="140">
        <f>SUM(M56:N57)</f>
        <v>0</v>
      </c>
      <c r="M56" s="155">
        <v>0</v>
      </c>
      <c r="N56" s="154">
        <v>0</v>
      </c>
      <c r="O56" s="140">
        <f t="shared" si="0"/>
        <v>0</v>
      </c>
      <c r="P56" s="153"/>
      <c r="Q56" s="159"/>
      <c r="R56" s="6"/>
    </row>
    <row r="57" spans="1:18" ht="12" customHeight="1">
      <c r="A57" s="178"/>
      <c r="B57" s="179"/>
      <c r="C57" s="179"/>
      <c r="D57" s="180"/>
      <c r="E57" s="37"/>
      <c r="F57" s="38"/>
      <c r="G57" s="156"/>
      <c r="H57" s="154"/>
      <c r="I57" s="140"/>
      <c r="J57" s="156"/>
      <c r="K57" s="142"/>
      <c r="L57" s="140"/>
      <c r="M57" s="156"/>
      <c r="N57" s="154"/>
      <c r="O57" s="140"/>
      <c r="P57" s="153"/>
      <c r="Q57" s="159"/>
      <c r="R57" s="6"/>
    </row>
    <row r="58" spans="1:18" ht="12" customHeight="1">
      <c r="A58" s="218" t="s">
        <v>85</v>
      </c>
      <c r="B58" s="219"/>
      <c r="C58" s="219"/>
      <c r="D58" s="220"/>
      <c r="E58" s="157">
        <f>E10/E8</f>
        <v>0.9880018042399639</v>
      </c>
      <c r="F58" s="41">
        <f>F10/F8</f>
        <v>0.9885548714233974</v>
      </c>
      <c r="G58" s="42">
        <f>G10/G8</f>
        <v>0.9865104092904687</v>
      </c>
      <c r="H58" s="43">
        <f>H10/H8</f>
        <v>0.9906954329774614</v>
      </c>
      <c r="I58" s="41">
        <f aca="true" t="shared" si="1" ref="I58:Q58">I10/I8</f>
        <v>0.98</v>
      </c>
      <c r="J58" s="44">
        <f t="shared" si="1"/>
        <v>0.9868421052631579</v>
      </c>
      <c r="K58" s="45">
        <f t="shared" si="1"/>
        <v>0.972972972972973</v>
      </c>
      <c r="L58" s="41">
        <f t="shared" si="1"/>
        <v>0.9880807495411957</v>
      </c>
      <c r="M58" s="42">
        <f t="shared" si="1"/>
        <v>0.985937794533459</v>
      </c>
      <c r="N58" s="43">
        <f t="shared" si="1"/>
        <v>0.9903328050713154</v>
      </c>
      <c r="O58" s="41">
        <f>O10/O8</f>
        <v>0.9963691376701966</v>
      </c>
      <c r="P58" s="42">
        <f t="shared" si="1"/>
        <v>0.995739500912964</v>
      </c>
      <c r="Q58" s="43">
        <f t="shared" si="1"/>
        <v>0.9969915764139591</v>
      </c>
      <c r="R58" s="6"/>
    </row>
    <row r="59" spans="1:18" ht="12" customHeight="1">
      <c r="A59" s="221" t="s">
        <v>88</v>
      </c>
      <c r="B59" s="222"/>
      <c r="C59" s="222"/>
      <c r="D59" s="223"/>
      <c r="E59" s="158"/>
      <c r="F59" s="46">
        <v>0.988001804239964</v>
      </c>
      <c r="G59" s="47">
        <v>0.9849618801147094</v>
      </c>
      <c r="H59" s="48">
        <v>0.9912414744139242</v>
      </c>
      <c r="I59" s="46">
        <v>1</v>
      </c>
      <c r="J59" s="49">
        <v>1</v>
      </c>
      <c r="K59" s="50">
        <v>1</v>
      </c>
      <c r="L59" s="46">
        <v>0.987418713698551</v>
      </c>
      <c r="M59" s="47">
        <v>0.9842058098723023</v>
      </c>
      <c r="N59" s="48">
        <v>0.9908549978036021</v>
      </c>
      <c r="O59" s="46">
        <v>0.996234067207416</v>
      </c>
      <c r="P59" s="47">
        <v>0.9959793222286043</v>
      </c>
      <c r="Q59" s="48">
        <v>0.9964932787843367</v>
      </c>
      <c r="R59" s="6"/>
    </row>
    <row r="60" spans="1:20" ht="12" customHeight="1">
      <c r="A60" s="215" t="s">
        <v>33</v>
      </c>
      <c r="B60" s="216"/>
      <c r="C60" s="216"/>
      <c r="D60" s="217"/>
      <c r="E60" s="157">
        <f>(E30+E48+E54+E56)/E8</f>
        <v>0.002309427153811457</v>
      </c>
      <c r="F60" s="51">
        <f>(F30+F48+F54+F56)/F8</f>
        <v>0.0025172039116262224</v>
      </c>
      <c r="G60" s="52">
        <f>(G30+G48+G54+G56)/G8</f>
        <v>0.004071661237785016</v>
      </c>
      <c r="H60" s="53">
        <f>(H30+H48+H54+H56)/H8</f>
        <v>0.0008896797153024911</v>
      </c>
      <c r="I60" s="51">
        <v>0</v>
      </c>
      <c r="J60" s="52">
        <v>0</v>
      </c>
      <c r="K60" s="117">
        <v>0</v>
      </c>
      <c r="L60" s="118">
        <f>(L30+L48+L54+L56)/L8</f>
        <v>0.0026852120158408193</v>
      </c>
      <c r="M60" s="119">
        <f>(M30+M48+M54+M56)/M8</f>
        <v>0.004335532516493873</v>
      </c>
      <c r="N60" s="117">
        <f>(N30+N48+N54+N56)/N8</f>
        <v>0.0009508716323296355</v>
      </c>
      <c r="O60" s="118">
        <v>0</v>
      </c>
      <c r="P60" s="119">
        <v>0</v>
      </c>
      <c r="Q60" s="117">
        <v>0</v>
      </c>
      <c r="R60" s="94"/>
      <c r="S60" s="2"/>
      <c r="T60" s="2"/>
    </row>
    <row r="61" spans="1:20" ht="12" customHeight="1">
      <c r="A61" s="226" t="s">
        <v>88</v>
      </c>
      <c r="B61" s="227"/>
      <c r="C61" s="227"/>
      <c r="D61" s="228"/>
      <c r="E61" s="229"/>
      <c r="F61" s="54">
        <v>0.002309427153811457</v>
      </c>
      <c r="G61" s="55">
        <v>0.0038819332727145555</v>
      </c>
      <c r="H61" s="56">
        <v>0.0006335954679288883</v>
      </c>
      <c r="I61" s="57">
        <v>0</v>
      </c>
      <c r="J61" s="58">
        <v>0</v>
      </c>
      <c r="K61" s="120">
        <v>0</v>
      </c>
      <c r="L61" s="121">
        <v>0.00246994577697161</v>
      </c>
      <c r="M61" s="122">
        <v>0.004144574714360391</v>
      </c>
      <c r="N61" s="123">
        <v>0.0006788866259334691</v>
      </c>
      <c r="O61" s="124"/>
      <c r="P61" s="125"/>
      <c r="Q61" s="120"/>
      <c r="R61" s="126"/>
      <c r="S61" s="2"/>
      <c r="T61" s="2"/>
    </row>
    <row r="62" spans="1:18" ht="12" customHeight="1">
      <c r="A62" s="136" t="s">
        <v>94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ht="12" customHeight="1"/>
    <row r="64" ht="12" customHeight="1"/>
    <row r="65" ht="12" customHeight="1"/>
    <row r="66" ht="7.5" customHeight="1"/>
    <row r="67" ht="7.5" customHeight="1"/>
    <row r="68" ht="12" customHeight="1"/>
    <row r="69" ht="7.5" customHeight="1"/>
    <row r="70" spans="6:10" ht="7.5" customHeight="1">
      <c r="F70" s="25"/>
      <c r="G70" s="129"/>
      <c r="H70" s="129"/>
      <c r="I70" s="129"/>
      <c r="J70" s="129"/>
    </row>
    <row r="71" ht="12" customHeight="1"/>
    <row r="72" ht="12" customHeight="1"/>
    <row r="73" ht="12" customHeight="1"/>
  </sheetData>
  <sheetProtection/>
  <mergeCells count="280">
    <mergeCell ref="A61:D61"/>
    <mergeCell ref="J52:J53"/>
    <mergeCell ref="G54:G55"/>
    <mergeCell ref="G56:G57"/>
    <mergeCell ref="H56:H57"/>
    <mergeCell ref="K46:K47"/>
    <mergeCell ref="K54:K55"/>
    <mergeCell ref="K48:K49"/>
    <mergeCell ref="E60:E61"/>
    <mergeCell ref="J48:J49"/>
    <mergeCell ref="A60:D60"/>
    <mergeCell ref="A58:D58"/>
    <mergeCell ref="A59:D59"/>
    <mergeCell ref="J56:J57"/>
    <mergeCell ref="G52:G53"/>
    <mergeCell ref="J54:J55"/>
    <mergeCell ref="I56:I57"/>
    <mergeCell ref="B48:B53"/>
    <mergeCell ref="A48:A57"/>
    <mergeCell ref="C48:D49"/>
    <mergeCell ref="A6:D7"/>
    <mergeCell ref="F6:H6"/>
    <mergeCell ref="I6:K6"/>
    <mergeCell ref="A8:D9"/>
    <mergeCell ref="J14:J15"/>
    <mergeCell ref="I20:I21"/>
    <mergeCell ref="K20:K21"/>
    <mergeCell ref="K14:K15"/>
    <mergeCell ref="I14:I15"/>
    <mergeCell ref="K10:K11"/>
    <mergeCell ref="H40:H41"/>
    <mergeCell ref="K22:K23"/>
    <mergeCell ref="G42:G43"/>
    <mergeCell ref="L38:L39"/>
    <mergeCell ref="J22:J23"/>
    <mergeCell ref="G38:G39"/>
    <mergeCell ref="L26:L27"/>
    <mergeCell ref="K28:K29"/>
    <mergeCell ref="K26:K27"/>
    <mergeCell ref="M28:M29"/>
    <mergeCell ref="L30:L31"/>
    <mergeCell ref="G20:G21"/>
    <mergeCell ref="H48:H49"/>
    <mergeCell ref="O54:O55"/>
    <mergeCell ref="N46:N47"/>
    <mergeCell ref="M36:M37"/>
    <mergeCell ref="I50:I51"/>
    <mergeCell ref="L44:L45"/>
    <mergeCell ref="K42:K43"/>
    <mergeCell ref="I26:I27"/>
    <mergeCell ref="K44:K45"/>
    <mergeCell ref="J46:J47"/>
    <mergeCell ref="M46:M47"/>
    <mergeCell ref="N54:N55"/>
    <mergeCell ref="J40:J41"/>
    <mergeCell ref="I42:I43"/>
    <mergeCell ref="L40:L41"/>
    <mergeCell ref="M54:M55"/>
    <mergeCell ref="N50:N51"/>
    <mergeCell ref="J30:J31"/>
    <mergeCell ref="I28:I29"/>
    <mergeCell ref="I40:I41"/>
    <mergeCell ref="K34:K35"/>
    <mergeCell ref="I36:I37"/>
    <mergeCell ref="I38:I39"/>
    <mergeCell ref="I46:I47"/>
    <mergeCell ref="H42:H43"/>
    <mergeCell ref="G48:G49"/>
    <mergeCell ref="H22:H23"/>
    <mergeCell ref="I22:I23"/>
    <mergeCell ref="G36:G37"/>
    <mergeCell ref="G44:G45"/>
    <mergeCell ref="I34:I35"/>
    <mergeCell ref="H28:H29"/>
    <mergeCell ref="I48:I49"/>
    <mergeCell ref="L6:N6"/>
    <mergeCell ref="L14:L15"/>
    <mergeCell ref="N14:N15"/>
    <mergeCell ref="O14:O15"/>
    <mergeCell ref="Q12:Q13"/>
    <mergeCell ref="P10:P11"/>
    <mergeCell ref="O8:O9"/>
    <mergeCell ref="Q8:Q9"/>
    <mergeCell ref="Q10:Q11"/>
    <mergeCell ref="M14:M15"/>
    <mergeCell ref="O16:O17"/>
    <mergeCell ref="P8:P9"/>
    <mergeCell ref="O10:O11"/>
    <mergeCell ref="P12:P13"/>
    <mergeCell ref="O12:O13"/>
    <mergeCell ref="O6:Q6"/>
    <mergeCell ref="J28:J29"/>
    <mergeCell ref="K30:K31"/>
    <mergeCell ref="L34:L35"/>
    <mergeCell ref="M18:M19"/>
    <mergeCell ref="H36:H37"/>
    <mergeCell ref="H30:H31"/>
    <mergeCell ref="I24:I25"/>
    <mergeCell ref="J34:J35"/>
    <mergeCell ref="K24:K25"/>
    <mergeCell ref="I30:I31"/>
    <mergeCell ref="I8:I9"/>
    <mergeCell ref="J8:J9"/>
    <mergeCell ref="K8:K9"/>
    <mergeCell ref="I16:I17"/>
    <mergeCell ref="G34:G35"/>
    <mergeCell ref="I10:I11"/>
    <mergeCell ref="G28:G29"/>
    <mergeCell ref="G30:G31"/>
    <mergeCell ref="H20:H21"/>
    <mergeCell ref="H34:H35"/>
    <mergeCell ref="H14:H15"/>
    <mergeCell ref="G32:G33"/>
    <mergeCell ref="I18:I19"/>
    <mergeCell ref="D50:D51"/>
    <mergeCell ref="B42:D43"/>
    <mergeCell ref="A24:D25"/>
    <mergeCell ref="A26:D27"/>
    <mergeCell ref="B12:B17"/>
    <mergeCell ref="B22:D23"/>
    <mergeCell ref="B36:D37"/>
    <mergeCell ref="D52:D53"/>
    <mergeCell ref="A46:D47"/>
    <mergeCell ref="A32:A45"/>
    <mergeCell ref="B40:D41"/>
    <mergeCell ref="H38:H39"/>
    <mergeCell ref="G46:G47"/>
    <mergeCell ref="B38:D39"/>
    <mergeCell ref="H44:H45"/>
    <mergeCell ref="H46:H47"/>
    <mergeCell ref="G40:G41"/>
    <mergeCell ref="A10:A23"/>
    <mergeCell ref="C12:D13"/>
    <mergeCell ref="B56:D57"/>
    <mergeCell ref="A28:D29"/>
    <mergeCell ref="A30:D31"/>
    <mergeCell ref="C50:C53"/>
    <mergeCell ref="B32:D33"/>
    <mergeCell ref="C14:D15"/>
    <mergeCell ref="C16:D17"/>
    <mergeCell ref="B18:D19"/>
    <mergeCell ref="B54:D55"/>
    <mergeCell ref="K16:K17"/>
    <mergeCell ref="G24:G25"/>
    <mergeCell ref="H24:H25"/>
    <mergeCell ref="G18:G19"/>
    <mergeCell ref="B20:D21"/>
    <mergeCell ref="B34:D35"/>
    <mergeCell ref="J20:J21"/>
    <mergeCell ref="H18:H19"/>
    <mergeCell ref="J18:J19"/>
    <mergeCell ref="J10:J11"/>
    <mergeCell ref="B44:D45"/>
    <mergeCell ref="H32:H33"/>
    <mergeCell ref="I32:I33"/>
    <mergeCell ref="G14:G15"/>
    <mergeCell ref="J16:J17"/>
    <mergeCell ref="H26:H27"/>
    <mergeCell ref="J24:J25"/>
    <mergeCell ref="J26:J27"/>
    <mergeCell ref="G22:G23"/>
    <mergeCell ref="B10:D11"/>
    <mergeCell ref="L56:L57"/>
    <mergeCell ref="L54:L55"/>
    <mergeCell ref="L32:L33"/>
    <mergeCell ref="K40:K41"/>
    <mergeCell ref="K38:K39"/>
    <mergeCell ref="L42:L43"/>
    <mergeCell ref="L48:L49"/>
    <mergeCell ref="L46:L47"/>
    <mergeCell ref="L18:L19"/>
    <mergeCell ref="M30:M31"/>
    <mergeCell ref="M56:M57"/>
    <mergeCell ref="L52:L53"/>
    <mergeCell ref="M42:M43"/>
    <mergeCell ref="L50:L51"/>
    <mergeCell ref="M32:M33"/>
    <mergeCell ref="M34:M35"/>
    <mergeCell ref="L36:L37"/>
    <mergeCell ref="M44:M45"/>
    <mergeCell ref="J32:J33"/>
    <mergeCell ref="P54:P55"/>
    <mergeCell ref="Q54:Q55"/>
    <mergeCell ref="P52:P53"/>
    <mergeCell ref="Q52:Q53"/>
    <mergeCell ref="Q50:Q51"/>
    <mergeCell ref="N44:N45"/>
    <mergeCell ref="O52:O53"/>
    <mergeCell ref="P50:P51"/>
    <mergeCell ref="M52:M53"/>
    <mergeCell ref="M24:M25"/>
    <mergeCell ref="L28:L29"/>
    <mergeCell ref="L24:L25"/>
    <mergeCell ref="N24:N25"/>
    <mergeCell ref="O26:O27"/>
    <mergeCell ref="N34:N35"/>
    <mergeCell ref="M26:M27"/>
    <mergeCell ref="P48:P49"/>
    <mergeCell ref="Q28:Q29"/>
    <mergeCell ref="O28:O29"/>
    <mergeCell ref="P46:P47"/>
    <mergeCell ref="N28:N29"/>
    <mergeCell ref="N36:N37"/>
    <mergeCell ref="Q48:Q49"/>
    <mergeCell ref="G26:G27"/>
    <mergeCell ref="O50:O51"/>
    <mergeCell ref="M48:M49"/>
    <mergeCell ref="N48:N49"/>
    <mergeCell ref="M50:M51"/>
    <mergeCell ref="O48:O49"/>
    <mergeCell ref="N38:N39"/>
    <mergeCell ref="K32:K33"/>
    <mergeCell ref="N30:N31"/>
    <mergeCell ref="N32:N33"/>
    <mergeCell ref="Q14:Q15"/>
    <mergeCell ref="P18:P19"/>
    <mergeCell ref="Q18:Q19"/>
    <mergeCell ref="P16:P17"/>
    <mergeCell ref="Q16:Q17"/>
    <mergeCell ref="Q20:Q21"/>
    <mergeCell ref="P14:P15"/>
    <mergeCell ref="Q22:Q23"/>
    <mergeCell ref="P32:P33"/>
    <mergeCell ref="P30:P31"/>
    <mergeCell ref="Q30:Q31"/>
    <mergeCell ref="Q26:Q27"/>
    <mergeCell ref="Q46:Q47"/>
    <mergeCell ref="P26:P27"/>
    <mergeCell ref="Q32:Q33"/>
    <mergeCell ref="Q24:Q25"/>
    <mergeCell ref="P24:P25"/>
    <mergeCell ref="P28:P29"/>
    <mergeCell ref="K12:K13"/>
    <mergeCell ref="M20:M21"/>
    <mergeCell ref="M22:M23"/>
    <mergeCell ref="O24:O25"/>
    <mergeCell ref="N20:N21"/>
    <mergeCell ref="N18:N19"/>
    <mergeCell ref="O18:O19"/>
    <mergeCell ref="K18:K19"/>
    <mergeCell ref="N26:N27"/>
    <mergeCell ref="L20:L21"/>
    <mergeCell ref="L22:L23"/>
    <mergeCell ref="J42:J43"/>
    <mergeCell ref="K50:K51"/>
    <mergeCell ref="O32:O33"/>
    <mergeCell ref="O30:O31"/>
    <mergeCell ref="M40:M41"/>
    <mergeCell ref="J36:J37"/>
    <mergeCell ref="K36:K37"/>
    <mergeCell ref="I44:I45"/>
    <mergeCell ref="O20:O21"/>
    <mergeCell ref="P20:P21"/>
    <mergeCell ref="I12:I13"/>
    <mergeCell ref="J12:J13"/>
    <mergeCell ref="O22:O23"/>
    <mergeCell ref="P22:P23"/>
    <mergeCell ref="N22:N23"/>
    <mergeCell ref="J44:J45"/>
    <mergeCell ref="N40:N41"/>
    <mergeCell ref="E58:E59"/>
    <mergeCell ref="I52:I53"/>
    <mergeCell ref="K52:K53"/>
    <mergeCell ref="H54:H55"/>
    <mergeCell ref="I54:I55"/>
    <mergeCell ref="J50:J51"/>
    <mergeCell ref="G50:G51"/>
    <mergeCell ref="H50:H51"/>
    <mergeCell ref="H52:H53"/>
    <mergeCell ref="K56:K57"/>
    <mergeCell ref="O46:O47"/>
    <mergeCell ref="N42:N43"/>
    <mergeCell ref="O34:Q45"/>
    <mergeCell ref="P56:P57"/>
    <mergeCell ref="N56:N57"/>
    <mergeCell ref="J38:J39"/>
    <mergeCell ref="M38:M39"/>
    <mergeCell ref="Q56:Q57"/>
    <mergeCell ref="O56:O57"/>
    <mergeCell ref="N52:N53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blackAndWhite="1" firstPageNumber="6" useFirstPageNumber="1" fitToHeight="1" fitToWidth="1" horizontalDpi="600" verticalDpi="600" orientation="portrait" paperSize="9" scale="98" r:id="rId2"/>
  <headerFooter alignWithMargins="0">
    <oddFooter>&amp;C&amp;8-　&amp;P　-&amp;11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3"/>
  <sheetViews>
    <sheetView showZeros="0" zoomScale="115" zoomScaleNormal="115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2.00390625" style="19" customWidth="1"/>
    <col min="2" max="2" width="5.875" style="19" customWidth="1"/>
    <col min="3" max="3" width="5.875" style="20" customWidth="1"/>
    <col min="4" max="4" width="5.375" style="9" customWidth="1"/>
    <col min="5" max="6" width="5.625" style="9" customWidth="1"/>
    <col min="7" max="9" width="5.125" style="9" customWidth="1"/>
    <col min="10" max="11" width="4.625" style="9" customWidth="1"/>
    <col min="12" max="20" width="3.875" style="9" customWidth="1"/>
    <col min="21" max="21" width="3.625" style="9" customWidth="1"/>
    <col min="22" max="22" width="6.75390625" style="19" customWidth="1"/>
    <col min="23" max="16384" width="9.00390625" style="19" customWidth="1"/>
  </cols>
  <sheetData>
    <row r="1" spans="1:21" ht="16.5" customHeight="1">
      <c r="A1" s="17"/>
      <c r="B1" s="17"/>
      <c r="C1" s="18"/>
      <c r="U1" s="2" t="s">
        <v>72</v>
      </c>
    </row>
    <row r="2" ht="6.75" customHeight="1"/>
    <row r="3" ht="16.5" customHeight="1">
      <c r="B3" s="10" t="s">
        <v>83</v>
      </c>
    </row>
    <row r="4" spans="1:21" s="20" customFormat="1" ht="16.5" customHeight="1">
      <c r="A4" s="201" t="s">
        <v>34</v>
      </c>
      <c r="B4" s="202"/>
      <c r="C4" s="202"/>
      <c r="D4" s="31">
        <v>46813</v>
      </c>
      <c r="E4" s="202" t="s">
        <v>86</v>
      </c>
      <c r="F4" s="202"/>
      <c r="G4" s="202"/>
      <c r="H4" s="202" t="s">
        <v>35</v>
      </c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3"/>
    </row>
    <row r="5" spans="1:21" s="20" customFormat="1" ht="16.5" customHeight="1">
      <c r="A5" s="214"/>
      <c r="B5" s="163"/>
      <c r="C5" s="163"/>
      <c r="D5" s="14" t="s">
        <v>36</v>
      </c>
      <c r="E5" s="15" t="s">
        <v>8</v>
      </c>
      <c r="F5" s="11" t="s">
        <v>6</v>
      </c>
      <c r="G5" s="15" t="s">
        <v>7</v>
      </c>
      <c r="H5" s="15" t="s">
        <v>37</v>
      </c>
      <c r="I5" s="11" t="s">
        <v>38</v>
      </c>
      <c r="J5" s="15" t="s">
        <v>39</v>
      </c>
      <c r="K5" s="11" t="s">
        <v>40</v>
      </c>
      <c r="L5" s="15" t="s">
        <v>41</v>
      </c>
      <c r="M5" s="11" t="s">
        <v>42</v>
      </c>
      <c r="N5" s="15" t="s">
        <v>43</v>
      </c>
      <c r="O5" s="11" t="s">
        <v>44</v>
      </c>
      <c r="P5" s="15" t="s">
        <v>45</v>
      </c>
      <c r="Q5" s="11" t="s">
        <v>46</v>
      </c>
      <c r="R5" s="16" t="s">
        <v>47</v>
      </c>
      <c r="S5" s="11" t="s">
        <v>48</v>
      </c>
      <c r="T5" s="16" t="s">
        <v>49</v>
      </c>
      <c r="U5" s="21" t="s">
        <v>50</v>
      </c>
    </row>
    <row r="6" spans="1:22" ht="10.5" customHeight="1">
      <c r="A6" s="181" t="s">
        <v>81</v>
      </c>
      <c r="B6" s="185"/>
      <c r="C6" s="343" t="s">
        <v>51</v>
      </c>
      <c r="D6" s="230">
        <v>51171</v>
      </c>
      <c r="E6" s="59">
        <f>F6+G6</f>
        <v>51148</v>
      </c>
      <c r="F6" s="59">
        <f>F9+F23</f>
        <v>26152</v>
      </c>
      <c r="G6" s="59">
        <f>G9+G23</f>
        <v>24996</v>
      </c>
      <c r="H6" s="59">
        <f>H9+H23</f>
        <v>43965</v>
      </c>
      <c r="I6" s="230">
        <f aca="true" t="shared" si="0" ref="I6:U6">I9+I23</f>
        <v>982</v>
      </c>
      <c r="J6" s="59">
        <f t="shared" si="0"/>
        <v>1601</v>
      </c>
      <c r="K6" s="230">
        <f t="shared" si="0"/>
        <v>1756</v>
      </c>
      <c r="L6" s="230">
        <f t="shared" si="0"/>
        <v>98</v>
      </c>
      <c r="M6" s="230">
        <f t="shared" si="0"/>
        <v>295</v>
      </c>
      <c r="N6" s="230">
        <f t="shared" si="0"/>
        <v>47</v>
      </c>
      <c r="O6" s="230">
        <f t="shared" si="0"/>
        <v>342</v>
      </c>
      <c r="P6" s="230">
        <f t="shared" si="0"/>
        <v>213</v>
      </c>
      <c r="Q6" s="230">
        <f t="shared" si="0"/>
        <v>119</v>
      </c>
      <c r="R6" s="230">
        <f t="shared" si="0"/>
        <v>430</v>
      </c>
      <c r="S6" s="230">
        <f t="shared" si="0"/>
        <v>49</v>
      </c>
      <c r="T6" s="230">
        <f t="shared" si="0"/>
        <v>912</v>
      </c>
      <c r="U6" s="348">
        <f t="shared" si="0"/>
        <v>339</v>
      </c>
      <c r="V6" s="26"/>
    </row>
    <row r="7" spans="1:22" ht="10.5" customHeight="1">
      <c r="A7" s="181"/>
      <c r="B7" s="185"/>
      <c r="C7" s="288"/>
      <c r="D7" s="197"/>
      <c r="E7" s="60">
        <f>F7+G7</f>
        <v>32</v>
      </c>
      <c r="F7" s="60">
        <f>F10</f>
        <v>14</v>
      </c>
      <c r="G7" s="60">
        <f>G10+G24</f>
        <v>18</v>
      </c>
      <c r="H7" s="60">
        <f>H10+H24</f>
        <v>30</v>
      </c>
      <c r="I7" s="197"/>
      <c r="J7" s="60">
        <f>J10</f>
        <v>2</v>
      </c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9"/>
      <c r="V7" s="26"/>
    </row>
    <row r="8" spans="1:21" s="24" customFormat="1" ht="16.5" customHeight="1">
      <c r="A8" s="184"/>
      <c r="B8" s="185"/>
      <c r="C8" s="7" t="s">
        <v>52</v>
      </c>
      <c r="D8" s="61">
        <v>1</v>
      </c>
      <c r="E8" s="61">
        <f>E6/$E$6</f>
        <v>1</v>
      </c>
      <c r="F8" s="61">
        <f>F6/E6</f>
        <v>0.511300539610542</v>
      </c>
      <c r="G8" s="61">
        <f>G6/$E$6</f>
        <v>0.48869946038945805</v>
      </c>
      <c r="H8" s="61">
        <f aca="true" t="shared" si="1" ref="H8:U8">H6/$E$6</f>
        <v>0.8595644013451161</v>
      </c>
      <c r="I8" s="61">
        <f>I6/$E$6</f>
        <v>0.019199186673965748</v>
      </c>
      <c r="J8" s="61">
        <f>J6/$E$6</f>
        <v>0.03130132165480566</v>
      </c>
      <c r="K8" s="61">
        <f>K6/$E$6</f>
        <v>0.0343317431766638</v>
      </c>
      <c r="L8" s="61">
        <f>L6/$E$6</f>
        <v>0.001916008446078048</v>
      </c>
      <c r="M8" s="61">
        <f t="shared" si="1"/>
        <v>0.005767576444826777</v>
      </c>
      <c r="N8" s="61">
        <f t="shared" si="1"/>
        <v>0.0009189020098537578</v>
      </c>
      <c r="O8" s="61">
        <f t="shared" si="1"/>
        <v>0.006686478454680535</v>
      </c>
      <c r="P8" s="61">
        <f t="shared" si="1"/>
        <v>0.00416438570423086</v>
      </c>
      <c r="Q8" s="61">
        <f t="shared" si="1"/>
        <v>0.002326581684523344</v>
      </c>
      <c r="R8" s="61">
        <f t="shared" si="1"/>
        <v>0.00840697583483225</v>
      </c>
      <c r="S8" s="61">
        <f t="shared" si="1"/>
        <v>0.000958004223039024</v>
      </c>
      <c r="T8" s="61">
        <f t="shared" si="1"/>
        <v>0.017830609212481426</v>
      </c>
      <c r="U8" s="62">
        <f t="shared" si="1"/>
        <v>0.0066278251349026355</v>
      </c>
    </row>
    <row r="9" spans="1:21" ht="10.5" customHeight="1">
      <c r="A9" s="289" t="s">
        <v>53</v>
      </c>
      <c r="B9" s="250" t="s">
        <v>8</v>
      </c>
      <c r="C9" s="252"/>
      <c r="D9" s="230">
        <v>47775</v>
      </c>
      <c r="E9" s="59">
        <f>SUM(F9:G9)</f>
        <v>47520</v>
      </c>
      <c r="F9" s="59">
        <f>F11+F13+F14+F15+F17+F18+F20+F21+F22</f>
        <v>24310</v>
      </c>
      <c r="G9" s="59">
        <f>G11+G13+G14+G15+G17+G18+G20+G21+G22</f>
        <v>23210</v>
      </c>
      <c r="H9" s="63">
        <f>H11+H13+H14+H15+H17+H18+H20+H21+H22</f>
        <v>40692</v>
      </c>
      <c r="I9" s="351">
        <f aca="true" t="shared" si="2" ref="I9:U9">SUM(I11:I22)</f>
        <v>971</v>
      </c>
      <c r="J9" s="63">
        <f>J11+J13+J14+J15+J17+J18+J20+J21+J22</f>
        <v>1493</v>
      </c>
      <c r="K9" s="351">
        <f t="shared" si="2"/>
        <v>1738</v>
      </c>
      <c r="L9" s="351">
        <f t="shared" si="2"/>
        <v>95</v>
      </c>
      <c r="M9" s="351">
        <f t="shared" si="2"/>
        <v>277</v>
      </c>
      <c r="N9" s="351">
        <f t="shared" si="2"/>
        <v>38</v>
      </c>
      <c r="O9" s="351">
        <f t="shared" si="2"/>
        <v>336</v>
      </c>
      <c r="P9" s="351">
        <f t="shared" si="2"/>
        <v>187</v>
      </c>
      <c r="Q9" s="351">
        <f t="shared" si="2"/>
        <v>93</v>
      </c>
      <c r="R9" s="351">
        <f t="shared" si="2"/>
        <v>415</v>
      </c>
      <c r="S9" s="351">
        <f t="shared" si="2"/>
        <v>46</v>
      </c>
      <c r="T9" s="351">
        <f t="shared" si="2"/>
        <v>902</v>
      </c>
      <c r="U9" s="346">
        <f t="shared" si="2"/>
        <v>237</v>
      </c>
    </row>
    <row r="10" spans="1:21" ht="10.5" customHeight="1">
      <c r="A10" s="289"/>
      <c r="B10" s="349"/>
      <c r="C10" s="350"/>
      <c r="D10" s="197"/>
      <c r="E10" s="60">
        <f>F10+G10</f>
        <v>29</v>
      </c>
      <c r="F10" s="60">
        <f>F12+F16+F19</f>
        <v>14</v>
      </c>
      <c r="G10" s="60">
        <f>G12+G16</f>
        <v>15</v>
      </c>
      <c r="H10" s="64">
        <f>H12+H16+H19</f>
        <v>27</v>
      </c>
      <c r="I10" s="352"/>
      <c r="J10" s="64">
        <f>J12</f>
        <v>2</v>
      </c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47"/>
    </row>
    <row r="11" spans="1:21" ht="10.5" customHeight="1">
      <c r="A11" s="289"/>
      <c r="B11" s="163" t="s">
        <v>54</v>
      </c>
      <c r="C11" s="344" t="s">
        <v>12</v>
      </c>
      <c r="D11" s="292">
        <v>33478</v>
      </c>
      <c r="E11" s="65">
        <f>SUM(F11:G11)</f>
        <v>33228</v>
      </c>
      <c r="F11" s="65">
        <v>16465</v>
      </c>
      <c r="G11" s="65">
        <v>16763</v>
      </c>
      <c r="H11" s="66">
        <v>27502</v>
      </c>
      <c r="I11" s="279">
        <v>923</v>
      </c>
      <c r="J11" s="66">
        <v>1209</v>
      </c>
      <c r="K11" s="279">
        <v>1368</v>
      </c>
      <c r="L11" s="279">
        <v>95</v>
      </c>
      <c r="M11" s="279">
        <v>222</v>
      </c>
      <c r="N11" s="279">
        <v>38</v>
      </c>
      <c r="O11" s="279">
        <v>336</v>
      </c>
      <c r="P11" s="279">
        <v>117</v>
      </c>
      <c r="Q11" s="279">
        <v>6</v>
      </c>
      <c r="R11" s="279">
        <v>361</v>
      </c>
      <c r="S11" s="279">
        <v>41</v>
      </c>
      <c r="T11" s="279">
        <v>901</v>
      </c>
      <c r="U11" s="290">
        <v>109</v>
      </c>
    </row>
    <row r="12" spans="1:21" ht="10.5" customHeight="1">
      <c r="A12" s="289"/>
      <c r="B12" s="163"/>
      <c r="C12" s="345"/>
      <c r="D12" s="293"/>
      <c r="E12" s="67">
        <f>F12+G12</f>
        <v>25</v>
      </c>
      <c r="F12" s="67">
        <v>11</v>
      </c>
      <c r="G12" s="67">
        <v>14</v>
      </c>
      <c r="H12" s="68">
        <v>23</v>
      </c>
      <c r="I12" s="280"/>
      <c r="J12" s="68">
        <v>2</v>
      </c>
      <c r="K12" s="280"/>
      <c r="L12" s="354"/>
      <c r="M12" s="280"/>
      <c r="N12" s="280"/>
      <c r="O12" s="280"/>
      <c r="P12" s="280"/>
      <c r="Q12" s="280"/>
      <c r="R12" s="280"/>
      <c r="S12" s="280"/>
      <c r="T12" s="280"/>
      <c r="U12" s="291"/>
    </row>
    <row r="13" spans="1:21" ht="16.5" customHeight="1">
      <c r="A13" s="289"/>
      <c r="B13" s="163"/>
      <c r="C13" s="7" t="s">
        <v>13</v>
      </c>
      <c r="D13" s="69">
        <v>772</v>
      </c>
      <c r="E13" s="69">
        <f aca="true" t="shared" si="3" ref="E13:E22">SUM(F13:G13)</f>
        <v>784</v>
      </c>
      <c r="F13" s="69">
        <v>464</v>
      </c>
      <c r="G13" s="69">
        <v>320</v>
      </c>
      <c r="H13" s="70">
        <v>661</v>
      </c>
      <c r="I13" s="71">
        <v>0</v>
      </c>
      <c r="J13" s="70">
        <v>72</v>
      </c>
      <c r="K13" s="71">
        <v>51</v>
      </c>
      <c r="L13" s="70">
        <v>0</v>
      </c>
      <c r="M13" s="71">
        <v>0</v>
      </c>
      <c r="N13" s="70">
        <v>0</v>
      </c>
      <c r="O13" s="71">
        <v>0</v>
      </c>
      <c r="P13" s="70">
        <v>0</v>
      </c>
      <c r="Q13" s="71">
        <v>0</v>
      </c>
      <c r="R13" s="70">
        <v>0</v>
      </c>
      <c r="S13" s="71">
        <v>0</v>
      </c>
      <c r="T13" s="70">
        <v>0</v>
      </c>
      <c r="U13" s="72">
        <v>0</v>
      </c>
    </row>
    <row r="14" spans="1:21" ht="16.5" customHeight="1">
      <c r="A14" s="289"/>
      <c r="B14" s="163"/>
      <c r="C14" s="12" t="s">
        <v>14</v>
      </c>
      <c r="D14" s="73">
        <v>77</v>
      </c>
      <c r="E14" s="73">
        <f t="shared" si="3"/>
        <v>111</v>
      </c>
      <c r="F14" s="74">
        <v>46</v>
      </c>
      <c r="G14" s="74">
        <v>65</v>
      </c>
      <c r="H14" s="75">
        <v>111</v>
      </c>
      <c r="I14" s="76">
        <v>0</v>
      </c>
      <c r="J14" s="75">
        <v>0</v>
      </c>
      <c r="K14" s="76">
        <v>0</v>
      </c>
      <c r="L14" s="75">
        <v>0</v>
      </c>
      <c r="M14" s="76">
        <v>0</v>
      </c>
      <c r="N14" s="75">
        <v>0</v>
      </c>
      <c r="O14" s="76">
        <v>0</v>
      </c>
      <c r="P14" s="75">
        <v>0</v>
      </c>
      <c r="Q14" s="76">
        <v>0</v>
      </c>
      <c r="R14" s="75">
        <v>0</v>
      </c>
      <c r="S14" s="76">
        <v>0</v>
      </c>
      <c r="T14" s="75">
        <v>0</v>
      </c>
      <c r="U14" s="77">
        <v>0</v>
      </c>
    </row>
    <row r="15" spans="1:21" ht="10.5" customHeight="1">
      <c r="A15" s="289"/>
      <c r="B15" s="250" t="s">
        <v>55</v>
      </c>
      <c r="C15" s="344" t="s">
        <v>12</v>
      </c>
      <c r="D15" s="292">
        <v>12070</v>
      </c>
      <c r="E15" s="65">
        <f t="shared" si="3"/>
        <v>12034</v>
      </c>
      <c r="F15" s="65">
        <v>6471</v>
      </c>
      <c r="G15" s="65">
        <v>5563</v>
      </c>
      <c r="H15" s="66">
        <v>11376</v>
      </c>
      <c r="I15" s="279">
        <v>17</v>
      </c>
      <c r="J15" s="279">
        <v>0</v>
      </c>
      <c r="K15" s="279">
        <v>305</v>
      </c>
      <c r="L15" s="279">
        <v>0</v>
      </c>
      <c r="M15" s="279">
        <v>42</v>
      </c>
      <c r="N15" s="279">
        <v>0</v>
      </c>
      <c r="O15" s="279">
        <v>0</v>
      </c>
      <c r="P15" s="279">
        <v>70</v>
      </c>
      <c r="Q15" s="279">
        <v>87</v>
      </c>
      <c r="R15" s="279">
        <v>54</v>
      </c>
      <c r="S15" s="279">
        <v>0</v>
      </c>
      <c r="T15" s="66">
        <v>0</v>
      </c>
      <c r="U15" s="290">
        <v>83</v>
      </c>
    </row>
    <row r="16" spans="1:21" ht="10.5" customHeight="1">
      <c r="A16" s="289"/>
      <c r="B16" s="253"/>
      <c r="C16" s="345"/>
      <c r="D16" s="293"/>
      <c r="E16" s="67">
        <f t="shared" si="3"/>
        <v>3</v>
      </c>
      <c r="F16" s="67">
        <v>2</v>
      </c>
      <c r="G16" s="67">
        <v>1</v>
      </c>
      <c r="H16" s="68">
        <v>3</v>
      </c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78"/>
      <c r="U16" s="291"/>
    </row>
    <row r="17" spans="1:21" ht="16.5" customHeight="1">
      <c r="A17" s="289"/>
      <c r="B17" s="253"/>
      <c r="C17" s="12" t="s">
        <v>13</v>
      </c>
      <c r="D17" s="79">
        <v>0</v>
      </c>
      <c r="E17" s="79">
        <f t="shared" si="3"/>
        <v>0</v>
      </c>
      <c r="F17" s="79">
        <v>0</v>
      </c>
      <c r="G17" s="79">
        <v>0</v>
      </c>
      <c r="H17" s="78">
        <v>0</v>
      </c>
      <c r="I17" s="80">
        <v>0</v>
      </c>
      <c r="J17" s="78">
        <v>0</v>
      </c>
      <c r="K17" s="80">
        <v>0</v>
      </c>
      <c r="L17" s="78">
        <v>0</v>
      </c>
      <c r="M17" s="80">
        <v>0</v>
      </c>
      <c r="N17" s="78">
        <v>0</v>
      </c>
      <c r="O17" s="80">
        <v>0</v>
      </c>
      <c r="P17" s="78">
        <v>0</v>
      </c>
      <c r="Q17" s="80">
        <v>0</v>
      </c>
      <c r="R17" s="78">
        <v>0</v>
      </c>
      <c r="S17" s="80">
        <v>0</v>
      </c>
      <c r="T17" s="78">
        <v>0</v>
      </c>
      <c r="U17" s="81">
        <v>0</v>
      </c>
    </row>
    <row r="18" spans="1:21" ht="10.5" customHeight="1">
      <c r="A18" s="289"/>
      <c r="B18" s="253"/>
      <c r="C18" s="344" t="s">
        <v>14</v>
      </c>
      <c r="D18" s="292">
        <v>506</v>
      </c>
      <c r="E18" s="73">
        <f>SUM(F18:G18)</f>
        <v>593</v>
      </c>
      <c r="F18" s="65">
        <v>302</v>
      </c>
      <c r="G18" s="292">
        <v>291</v>
      </c>
      <c r="H18" s="66">
        <v>593</v>
      </c>
      <c r="I18" s="279">
        <v>0</v>
      </c>
      <c r="J18" s="279">
        <v>0</v>
      </c>
      <c r="K18" s="279">
        <v>0</v>
      </c>
      <c r="L18" s="279">
        <v>0</v>
      </c>
      <c r="M18" s="279">
        <v>0</v>
      </c>
      <c r="N18" s="279">
        <v>0</v>
      </c>
      <c r="O18" s="279">
        <v>0</v>
      </c>
      <c r="P18" s="279">
        <v>0</v>
      </c>
      <c r="Q18" s="279">
        <v>0</v>
      </c>
      <c r="R18" s="279">
        <v>0</v>
      </c>
      <c r="S18" s="279">
        <v>0</v>
      </c>
      <c r="T18" s="279">
        <v>0</v>
      </c>
      <c r="U18" s="290">
        <v>0</v>
      </c>
    </row>
    <row r="19" spans="1:21" ht="10.5" customHeight="1">
      <c r="A19" s="289"/>
      <c r="B19" s="349"/>
      <c r="C19" s="345"/>
      <c r="D19" s="293"/>
      <c r="E19" s="82">
        <v>1</v>
      </c>
      <c r="F19" s="67">
        <v>1</v>
      </c>
      <c r="G19" s="293"/>
      <c r="H19" s="68">
        <v>1</v>
      </c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91"/>
    </row>
    <row r="20" spans="1:21" ht="16.5" customHeight="1">
      <c r="A20" s="289"/>
      <c r="B20" s="299" t="s">
        <v>56</v>
      </c>
      <c r="C20" s="300"/>
      <c r="D20" s="69">
        <v>674</v>
      </c>
      <c r="E20" s="69">
        <f t="shared" si="3"/>
        <v>580</v>
      </c>
      <c r="F20" s="74">
        <v>399</v>
      </c>
      <c r="G20" s="74">
        <v>181</v>
      </c>
      <c r="H20" s="75">
        <v>449</v>
      </c>
      <c r="I20" s="76">
        <v>31</v>
      </c>
      <c r="J20" s="75">
        <v>22</v>
      </c>
      <c r="K20" s="76">
        <v>14</v>
      </c>
      <c r="L20" s="75">
        <v>0</v>
      </c>
      <c r="M20" s="76">
        <v>13</v>
      </c>
      <c r="N20" s="75">
        <v>0</v>
      </c>
      <c r="O20" s="76">
        <v>0</v>
      </c>
      <c r="P20" s="75">
        <v>0</v>
      </c>
      <c r="Q20" s="76">
        <v>0</v>
      </c>
      <c r="R20" s="75">
        <v>0</v>
      </c>
      <c r="S20" s="76">
        <v>5</v>
      </c>
      <c r="T20" s="75">
        <v>1</v>
      </c>
      <c r="U20" s="77">
        <v>45</v>
      </c>
    </row>
    <row r="21" spans="1:21" ht="16.5" customHeight="1">
      <c r="A21" s="289"/>
      <c r="B21" s="301" t="s">
        <v>57</v>
      </c>
      <c r="C21" s="162"/>
      <c r="D21" s="83">
        <v>0</v>
      </c>
      <c r="E21" s="83">
        <f t="shared" si="3"/>
        <v>0</v>
      </c>
      <c r="F21" s="83"/>
      <c r="G21" s="83"/>
      <c r="H21" s="70"/>
      <c r="I21" s="71"/>
      <c r="J21" s="70"/>
      <c r="K21" s="71"/>
      <c r="L21" s="70"/>
      <c r="M21" s="71"/>
      <c r="N21" s="70"/>
      <c r="O21" s="71"/>
      <c r="P21" s="70"/>
      <c r="Q21" s="71"/>
      <c r="R21" s="70"/>
      <c r="S21" s="71"/>
      <c r="T21" s="70"/>
      <c r="U21" s="72"/>
    </row>
    <row r="22" spans="1:21" ht="16.5" customHeight="1">
      <c r="A22" s="289"/>
      <c r="B22" s="185" t="s">
        <v>16</v>
      </c>
      <c r="C22" s="185"/>
      <c r="D22" s="69">
        <v>198</v>
      </c>
      <c r="E22" s="69">
        <f t="shared" si="3"/>
        <v>190</v>
      </c>
      <c r="F22" s="69">
        <v>163</v>
      </c>
      <c r="G22" s="69">
        <v>27</v>
      </c>
      <c r="H22" s="75">
        <v>0</v>
      </c>
      <c r="I22" s="76">
        <v>0</v>
      </c>
      <c r="J22" s="75">
        <v>190</v>
      </c>
      <c r="K22" s="76">
        <v>0</v>
      </c>
      <c r="L22" s="75">
        <v>0</v>
      </c>
      <c r="M22" s="76">
        <v>0</v>
      </c>
      <c r="N22" s="75">
        <v>0</v>
      </c>
      <c r="O22" s="76">
        <v>0</v>
      </c>
      <c r="P22" s="75">
        <v>0</v>
      </c>
      <c r="Q22" s="76">
        <v>0</v>
      </c>
      <c r="R22" s="75">
        <v>0</v>
      </c>
      <c r="S22" s="76">
        <v>0</v>
      </c>
      <c r="T22" s="75">
        <v>0</v>
      </c>
      <c r="U22" s="77">
        <v>0</v>
      </c>
    </row>
    <row r="23" spans="1:21" ht="10.5" customHeight="1">
      <c r="A23" s="310" t="s">
        <v>58</v>
      </c>
      <c r="B23" s="250" t="s">
        <v>8</v>
      </c>
      <c r="C23" s="252"/>
      <c r="D23" s="230">
        <v>3396</v>
      </c>
      <c r="E23" s="59">
        <f>SUM(F23:G23)</f>
        <v>3628</v>
      </c>
      <c r="F23" s="230">
        <f>SUM(F25:F35)</f>
        <v>1842</v>
      </c>
      <c r="G23" s="59">
        <f>G25+G26+G27+G28+G30+G31+G33+G34+G35</f>
        <v>1786</v>
      </c>
      <c r="H23" s="59">
        <f>H25+H26+H27+H28+H30+H31+H33+H34+H35</f>
        <v>3273</v>
      </c>
      <c r="I23" s="230">
        <f aca="true" t="shared" si="4" ref="I23:U23">SUM(I25:I35)</f>
        <v>11</v>
      </c>
      <c r="J23" s="230">
        <f t="shared" si="4"/>
        <v>108</v>
      </c>
      <c r="K23" s="230">
        <f t="shared" si="4"/>
        <v>18</v>
      </c>
      <c r="L23" s="230">
        <f t="shared" si="4"/>
        <v>3</v>
      </c>
      <c r="M23" s="230">
        <f t="shared" si="4"/>
        <v>18</v>
      </c>
      <c r="N23" s="230">
        <f t="shared" si="4"/>
        <v>9</v>
      </c>
      <c r="O23" s="230">
        <f t="shared" si="4"/>
        <v>6</v>
      </c>
      <c r="P23" s="230">
        <f t="shared" si="4"/>
        <v>26</v>
      </c>
      <c r="Q23" s="230">
        <f t="shared" si="4"/>
        <v>26</v>
      </c>
      <c r="R23" s="230">
        <f t="shared" si="4"/>
        <v>15</v>
      </c>
      <c r="S23" s="230">
        <f t="shared" si="4"/>
        <v>3</v>
      </c>
      <c r="T23" s="230">
        <f t="shared" si="4"/>
        <v>10</v>
      </c>
      <c r="U23" s="348">
        <f t="shared" si="4"/>
        <v>102</v>
      </c>
    </row>
    <row r="24" spans="1:21" ht="10.5" customHeight="1">
      <c r="A24" s="311"/>
      <c r="B24" s="349"/>
      <c r="C24" s="350"/>
      <c r="D24" s="197"/>
      <c r="E24" s="60">
        <f>G24</f>
        <v>3</v>
      </c>
      <c r="F24" s="197"/>
      <c r="G24" s="60">
        <f>G29+G32</f>
        <v>3</v>
      </c>
      <c r="H24" s="60">
        <f>H29+H32</f>
        <v>3</v>
      </c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5"/>
    </row>
    <row r="25" spans="1:21" ht="16.5" customHeight="1">
      <c r="A25" s="311"/>
      <c r="B25" s="186" t="s">
        <v>59</v>
      </c>
      <c r="C25" s="7" t="s">
        <v>12</v>
      </c>
      <c r="D25" s="65">
        <v>391</v>
      </c>
      <c r="E25" s="65">
        <f>SUM(F25:G25)</f>
        <v>409</v>
      </c>
      <c r="F25" s="65">
        <v>222</v>
      </c>
      <c r="G25" s="73">
        <v>187</v>
      </c>
      <c r="H25" s="75">
        <v>285</v>
      </c>
      <c r="I25" s="84">
        <v>10</v>
      </c>
      <c r="J25" s="70">
        <v>58</v>
      </c>
      <c r="K25" s="71">
        <v>10</v>
      </c>
      <c r="L25" s="70">
        <v>2</v>
      </c>
      <c r="M25" s="71">
        <v>2</v>
      </c>
      <c r="N25" s="70">
        <v>1</v>
      </c>
      <c r="O25" s="71">
        <v>2</v>
      </c>
      <c r="P25" s="70">
        <v>4</v>
      </c>
      <c r="Q25" s="71">
        <v>2</v>
      </c>
      <c r="R25" s="70">
        <v>2</v>
      </c>
      <c r="S25" s="71">
        <v>1</v>
      </c>
      <c r="T25" s="70">
        <v>6</v>
      </c>
      <c r="U25" s="72">
        <v>24</v>
      </c>
    </row>
    <row r="26" spans="1:21" ht="16.5" customHeight="1">
      <c r="A26" s="311"/>
      <c r="B26" s="163"/>
      <c r="C26" s="7" t="s">
        <v>13</v>
      </c>
      <c r="D26" s="69">
        <v>16</v>
      </c>
      <c r="E26" s="69">
        <f>SUM(F26:G26)</f>
        <v>13</v>
      </c>
      <c r="F26" s="69">
        <v>7</v>
      </c>
      <c r="G26" s="69">
        <v>6</v>
      </c>
      <c r="H26" s="70">
        <v>7</v>
      </c>
      <c r="I26" s="71"/>
      <c r="J26" s="70">
        <v>1</v>
      </c>
      <c r="K26" s="71"/>
      <c r="L26" s="70">
        <v>0</v>
      </c>
      <c r="M26" s="71">
        <v>0</v>
      </c>
      <c r="N26" s="70">
        <v>0</v>
      </c>
      <c r="O26" s="71">
        <v>0</v>
      </c>
      <c r="P26" s="70">
        <v>0</v>
      </c>
      <c r="Q26" s="71">
        <v>0</v>
      </c>
      <c r="R26" s="70">
        <v>0</v>
      </c>
      <c r="S26" s="71">
        <v>0</v>
      </c>
      <c r="T26" s="70">
        <v>1</v>
      </c>
      <c r="U26" s="72">
        <v>4</v>
      </c>
    </row>
    <row r="27" spans="1:21" ht="16.5" customHeight="1">
      <c r="A27" s="311"/>
      <c r="B27" s="163"/>
      <c r="C27" s="7" t="s">
        <v>14</v>
      </c>
      <c r="D27" s="73">
        <v>2</v>
      </c>
      <c r="E27" s="73">
        <f>SUM(F27:G27)</f>
        <v>7</v>
      </c>
      <c r="F27" s="74">
        <v>7</v>
      </c>
      <c r="G27" s="85">
        <v>0</v>
      </c>
      <c r="H27" s="75">
        <v>6</v>
      </c>
      <c r="I27" s="76">
        <v>0</v>
      </c>
      <c r="J27" s="75">
        <v>0</v>
      </c>
      <c r="K27" s="76">
        <v>0</v>
      </c>
      <c r="L27" s="75">
        <v>0</v>
      </c>
      <c r="M27" s="76">
        <v>0</v>
      </c>
      <c r="N27" s="75">
        <v>0</v>
      </c>
      <c r="O27" s="76">
        <v>0</v>
      </c>
      <c r="P27" s="75">
        <v>0</v>
      </c>
      <c r="Q27" s="76">
        <v>0</v>
      </c>
      <c r="R27" s="75">
        <v>0</v>
      </c>
      <c r="S27" s="76">
        <v>0</v>
      </c>
      <c r="T27" s="75">
        <v>0</v>
      </c>
      <c r="U27" s="77">
        <v>1</v>
      </c>
    </row>
    <row r="28" spans="1:21" ht="10.5" customHeight="1">
      <c r="A28" s="311"/>
      <c r="B28" s="250" t="s">
        <v>55</v>
      </c>
      <c r="C28" s="344" t="s">
        <v>12</v>
      </c>
      <c r="D28" s="292">
        <v>2790</v>
      </c>
      <c r="E28" s="65">
        <f>SUM(F28:G28)</f>
        <v>2917</v>
      </c>
      <c r="F28" s="292">
        <v>1450</v>
      </c>
      <c r="G28" s="65">
        <v>1467</v>
      </c>
      <c r="H28" s="66">
        <v>2739</v>
      </c>
      <c r="I28" s="279">
        <v>1</v>
      </c>
      <c r="J28" s="279">
        <v>16</v>
      </c>
      <c r="K28" s="279">
        <v>8</v>
      </c>
      <c r="L28" s="279">
        <v>0</v>
      </c>
      <c r="M28" s="279">
        <v>15</v>
      </c>
      <c r="N28" s="279">
        <v>8</v>
      </c>
      <c r="O28" s="279">
        <v>4</v>
      </c>
      <c r="P28" s="279">
        <v>22</v>
      </c>
      <c r="Q28" s="279">
        <v>24</v>
      </c>
      <c r="R28" s="279">
        <v>12</v>
      </c>
      <c r="S28" s="279">
        <v>2</v>
      </c>
      <c r="T28" s="279">
        <v>3</v>
      </c>
      <c r="U28" s="290">
        <v>63</v>
      </c>
    </row>
    <row r="29" spans="1:21" ht="10.5" customHeight="1">
      <c r="A29" s="311"/>
      <c r="B29" s="253"/>
      <c r="C29" s="345"/>
      <c r="D29" s="293"/>
      <c r="E29" s="67">
        <f>G29</f>
        <v>2</v>
      </c>
      <c r="F29" s="293"/>
      <c r="G29" s="67">
        <v>2</v>
      </c>
      <c r="H29" s="68">
        <v>2</v>
      </c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91"/>
    </row>
    <row r="30" spans="1:21" ht="16.5" customHeight="1">
      <c r="A30" s="311"/>
      <c r="B30" s="253"/>
      <c r="C30" s="7" t="s">
        <v>13</v>
      </c>
      <c r="D30" s="69">
        <v>8</v>
      </c>
      <c r="E30" s="74">
        <f>SUM(F30:G30)</f>
        <v>2</v>
      </c>
      <c r="F30" s="74">
        <v>1</v>
      </c>
      <c r="G30" s="86">
        <v>1</v>
      </c>
      <c r="H30" s="75">
        <v>2</v>
      </c>
      <c r="I30" s="76">
        <v>0</v>
      </c>
      <c r="J30" s="75">
        <v>0</v>
      </c>
      <c r="K30" s="76"/>
      <c r="L30" s="75">
        <v>0</v>
      </c>
      <c r="M30" s="76">
        <v>0</v>
      </c>
      <c r="N30" s="75">
        <v>0</v>
      </c>
      <c r="O30" s="76">
        <v>0</v>
      </c>
      <c r="P30" s="75">
        <v>0</v>
      </c>
      <c r="Q30" s="76">
        <v>0</v>
      </c>
      <c r="R30" s="75">
        <v>0</v>
      </c>
      <c r="S30" s="76">
        <v>0</v>
      </c>
      <c r="T30" s="75">
        <v>0</v>
      </c>
      <c r="U30" s="77">
        <v>0</v>
      </c>
    </row>
    <row r="31" spans="1:21" ht="10.5" customHeight="1">
      <c r="A31" s="311"/>
      <c r="B31" s="253"/>
      <c r="C31" s="344" t="s">
        <v>14</v>
      </c>
      <c r="D31" s="292">
        <v>155</v>
      </c>
      <c r="E31" s="73">
        <f>SUM(F31:G31)</f>
        <v>239</v>
      </c>
      <c r="F31" s="292">
        <v>118</v>
      </c>
      <c r="G31" s="73">
        <v>121</v>
      </c>
      <c r="H31" s="66">
        <v>229</v>
      </c>
      <c r="I31" s="279">
        <v>0</v>
      </c>
      <c r="J31" s="279">
        <v>1</v>
      </c>
      <c r="K31" s="279">
        <v>0</v>
      </c>
      <c r="L31" s="279">
        <v>0</v>
      </c>
      <c r="M31" s="279">
        <v>1</v>
      </c>
      <c r="N31" s="279">
        <v>0</v>
      </c>
      <c r="O31" s="279">
        <v>0</v>
      </c>
      <c r="P31" s="279">
        <v>0</v>
      </c>
      <c r="Q31" s="279">
        <v>0</v>
      </c>
      <c r="R31" s="279"/>
      <c r="S31" s="279">
        <v>0</v>
      </c>
      <c r="T31" s="279">
        <v>0</v>
      </c>
      <c r="U31" s="290">
        <v>8</v>
      </c>
    </row>
    <row r="32" spans="1:21" ht="10.5" customHeight="1">
      <c r="A32" s="311"/>
      <c r="B32" s="349"/>
      <c r="C32" s="345"/>
      <c r="D32" s="293"/>
      <c r="E32" s="82">
        <f>G32</f>
        <v>1</v>
      </c>
      <c r="F32" s="293"/>
      <c r="G32" s="67">
        <v>1</v>
      </c>
      <c r="H32" s="68">
        <v>1</v>
      </c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91"/>
    </row>
    <row r="33" spans="1:21" ht="16.5" customHeight="1">
      <c r="A33" s="311"/>
      <c r="B33" s="299" t="s">
        <v>56</v>
      </c>
      <c r="C33" s="313"/>
      <c r="D33" s="65">
        <v>10</v>
      </c>
      <c r="E33" s="65">
        <f>SUM(F33:G33)</f>
        <v>4</v>
      </c>
      <c r="F33" s="69">
        <v>3</v>
      </c>
      <c r="G33" s="69">
        <v>1</v>
      </c>
      <c r="H33" s="70">
        <v>4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2"/>
    </row>
    <row r="34" spans="1:21" ht="16.5" customHeight="1">
      <c r="A34" s="311"/>
      <c r="B34" s="301" t="s">
        <v>57</v>
      </c>
      <c r="C34" s="162"/>
      <c r="D34" s="87">
        <v>0</v>
      </c>
      <c r="E34" s="65">
        <f>SUM(F34:G34)</f>
        <v>0</v>
      </c>
      <c r="F34" s="69">
        <v>0</v>
      </c>
      <c r="G34" s="69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2">
        <v>0</v>
      </c>
    </row>
    <row r="35" spans="1:21" ht="16.5" customHeight="1">
      <c r="A35" s="312"/>
      <c r="B35" s="314" t="s">
        <v>16</v>
      </c>
      <c r="C35" s="314"/>
      <c r="D35" s="88">
        <v>24</v>
      </c>
      <c r="E35" s="89">
        <f>SUM(F35:G35)</f>
        <v>37</v>
      </c>
      <c r="F35" s="89">
        <v>34</v>
      </c>
      <c r="G35" s="89">
        <v>3</v>
      </c>
      <c r="H35" s="90">
        <v>1</v>
      </c>
      <c r="I35" s="91">
        <v>0</v>
      </c>
      <c r="J35" s="90">
        <v>32</v>
      </c>
      <c r="K35" s="91">
        <v>0</v>
      </c>
      <c r="L35" s="90">
        <v>1</v>
      </c>
      <c r="M35" s="91">
        <v>0</v>
      </c>
      <c r="N35" s="90">
        <v>0</v>
      </c>
      <c r="O35" s="91">
        <v>0</v>
      </c>
      <c r="P35" s="90">
        <v>0</v>
      </c>
      <c r="Q35" s="91">
        <v>0</v>
      </c>
      <c r="R35" s="90">
        <v>1</v>
      </c>
      <c r="S35" s="91">
        <v>0</v>
      </c>
      <c r="T35" s="90">
        <v>0</v>
      </c>
      <c r="U35" s="92">
        <v>2</v>
      </c>
    </row>
    <row r="36" spans="1:21" ht="9" customHeight="1">
      <c r="A36" s="22"/>
      <c r="B36" s="22"/>
      <c r="C36" s="2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ht="15.75" customHeight="1">
      <c r="A37" s="22"/>
      <c r="B37" s="10" t="s">
        <v>84</v>
      </c>
      <c r="C37" s="2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ht="16.5" customHeight="1">
      <c r="A38" s="201" t="s">
        <v>60</v>
      </c>
      <c r="B38" s="202"/>
      <c r="C38" s="202"/>
      <c r="D38" s="202"/>
      <c r="E38" s="202"/>
      <c r="F38" s="202" t="s">
        <v>61</v>
      </c>
      <c r="G38" s="339"/>
      <c r="H38" s="339"/>
      <c r="I38" s="202" t="s">
        <v>62</v>
      </c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3"/>
      <c r="U38" s="22"/>
    </row>
    <row r="39" spans="1:21" ht="16.5" customHeight="1">
      <c r="A39" s="214"/>
      <c r="B39" s="163"/>
      <c r="C39" s="163"/>
      <c r="D39" s="163"/>
      <c r="E39" s="163"/>
      <c r="F39" s="340"/>
      <c r="G39" s="340"/>
      <c r="H39" s="340"/>
      <c r="I39" s="163" t="s">
        <v>63</v>
      </c>
      <c r="J39" s="163"/>
      <c r="K39" s="163" t="s">
        <v>64</v>
      </c>
      <c r="L39" s="163"/>
      <c r="M39" s="163" t="s">
        <v>65</v>
      </c>
      <c r="N39" s="163"/>
      <c r="O39" s="163" t="s">
        <v>66</v>
      </c>
      <c r="P39" s="163"/>
      <c r="Q39" s="163" t="s">
        <v>67</v>
      </c>
      <c r="R39" s="163"/>
      <c r="S39" s="163" t="s">
        <v>68</v>
      </c>
      <c r="T39" s="188"/>
      <c r="U39" s="22"/>
    </row>
    <row r="40" spans="1:21" ht="12" customHeight="1">
      <c r="A40" s="239" t="s">
        <v>79</v>
      </c>
      <c r="B40" s="187"/>
      <c r="C40" s="187"/>
      <c r="D40" s="187"/>
      <c r="E40" s="240"/>
      <c r="F40" s="341">
        <f>SUM(I40:T40)</f>
        <v>51765</v>
      </c>
      <c r="G40" s="342"/>
      <c r="H40" s="342"/>
      <c r="I40" s="244">
        <v>12903</v>
      </c>
      <c r="J40" s="245"/>
      <c r="K40" s="244">
        <v>12027</v>
      </c>
      <c r="L40" s="281"/>
      <c r="M40" s="244">
        <v>8739</v>
      </c>
      <c r="N40" s="281"/>
      <c r="O40" s="244">
        <v>3611</v>
      </c>
      <c r="P40" s="281"/>
      <c r="Q40" s="244">
        <v>6185</v>
      </c>
      <c r="R40" s="281"/>
      <c r="S40" s="244">
        <v>8300</v>
      </c>
      <c r="T40" s="294"/>
      <c r="U40" s="22"/>
    </row>
    <row r="41" spans="1:21" ht="12" customHeight="1">
      <c r="A41" s="241"/>
      <c r="B41" s="242"/>
      <c r="C41" s="242"/>
      <c r="D41" s="242"/>
      <c r="E41" s="243"/>
      <c r="F41" s="296">
        <f>I41</f>
        <v>32</v>
      </c>
      <c r="G41" s="297"/>
      <c r="H41" s="298"/>
      <c r="I41" s="284">
        <v>32</v>
      </c>
      <c r="J41" s="285"/>
      <c r="K41" s="282"/>
      <c r="L41" s="283"/>
      <c r="M41" s="282"/>
      <c r="N41" s="283"/>
      <c r="O41" s="282"/>
      <c r="P41" s="283"/>
      <c r="Q41" s="282"/>
      <c r="R41" s="283"/>
      <c r="S41" s="282"/>
      <c r="T41" s="295"/>
      <c r="U41" s="22"/>
    </row>
    <row r="42" spans="1:21" ht="7.5" customHeight="1">
      <c r="A42" s="239" t="s">
        <v>82</v>
      </c>
      <c r="B42" s="187"/>
      <c r="C42" s="187"/>
      <c r="D42" s="187"/>
      <c r="E42" s="240"/>
      <c r="F42" s="258">
        <f>SUM(I42:T42)</f>
        <v>51148</v>
      </c>
      <c r="G42" s="259"/>
      <c r="H42" s="259"/>
      <c r="I42" s="231">
        <f>I45+I60</f>
        <v>12791</v>
      </c>
      <c r="J42" s="245"/>
      <c r="K42" s="231">
        <f>K45+K60</f>
        <v>11858</v>
      </c>
      <c r="L42" s="232"/>
      <c r="M42" s="231">
        <f>M45+M60</f>
        <v>8649</v>
      </c>
      <c r="N42" s="232"/>
      <c r="O42" s="231">
        <f>O45+O60</f>
        <v>3556</v>
      </c>
      <c r="P42" s="232"/>
      <c r="Q42" s="231">
        <f>Q45+Q60</f>
        <v>6095</v>
      </c>
      <c r="R42" s="232"/>
      <c r="S42" s="231">
        <f>S45+S60</f>
        <v>8199</v>
      </c>
      <c r="T42" s="275"/>
      <c r="U42" s="22"/>
    </row>
    <row r="43" spans="1:21" ht="7.5" customHeight="1">
      <c r="A43" s="302"/>
      <c r="B43" s="303"/>
      <c r="C43" s="303"/>
      <c r="D43" s="303"/>
      <c r="E43" s="304"/>
      <c r="F43" s="305">
        <f>I43</f>
        <v>32</v>
      </c>
      <c r="G43" s="306"/>
      <c r="H43" s="307"/>
      <c r="I43" s="308">
        <f>I46+I61</f>
        <v>32</v>
      </c>
      <c r="J43" s="309"/>
      <c r="K43" s="237"/>
      <c r="L43" s="238"/>
      <c r="M43" s="237"/>
      <c r="N43" s="238"/>
      <c r="O43" s="237"/>
      <c r="P43" s="238"/>
      <c r="Q43" s="237"/>
      <c r="R43" s="238"/>
      <c r="S43" s="237"/>
      <c r="T43" s="276"/>
      <c r="U43" s="22"/>
    </row>
    <row r="44" spans="1:21" ht="12" customHeight="1">
      <c r="A44" s="287" t="s">
        <v>91</v>
      </c>
      <c r="B44" s="288"/>
      <c r="C44" s="288"/>
      <c r="D44" s="288"/>
      <c r="E44" s="288"/>
      <c r="F44" s="337">
        <f>(F42/F40*100)</f>
        <v>98.80807495411958</v>
      </c>
      <c r="G44" s="338"/>
      <c r="H44" s="338"/>
      <c r="I44" s="256">
        <f>(I42/I40*100)</f>
        <v>99.13198480973418</v>
      </c>
      <c r="J44" s="286"/>
      <c r="K44" s="256">
        <f>(K42/K40*100)</f>
        <v>98.59482830298495</v>
      </c>
      <c r="L44" s="286"/>
      <c r="M44" s="256">
        <f>(M42/M40*100)</f>
        <v>98.97013388259526</v>
      </c>
      <c r="N44" s="286"/>
      <c r="O44" s="256">
        <f>(O42/O40*100)</f>
        <v>98.47687621157574</v>
      </c>
      <c r="P44" s="286"/>
      <c r="Q44" s="256">
        <f>(Q42/Q40*100)</f>
        <v>98.54486661277284</v>
      </c>
      <c r="R44" s="286"/>
      <c r="S44" s="256">
        <f>(S42/S40*100)</f>
        <v>98.78313253012048</v>
      </c>
      <c r="T44" s="320"/>
      <c r="U44" s="22"/>
    </row>
    <row r="45" spans="1:21" ht="7.5" customHeight="1">
      <c r="A45" s="289" t="s">
        <v>53</v>
      </c>
      <c r="B45" s="250" t="s">
        <v>8</v>
      </c>
      <c r="C45" s="251"/>
      <c r="D45" s="251"/>
      <c r="E45" s="252"/>
      <c r="F45" s="258">
        <f>F48+F50+F51+F52+F54+F55+F57+F58+F59</f>
        <v>47520</v>
      </c>
      <c r="G45" s="259"/>
      <c r="H45" s="259"/>
      <c r="I45" s="231">
        <f>I48+I50+I51+I52+I54+I55+I57+I58+I59</f>
        <v>11391</v>
      </c>
      <c r="J45" s="245"/>
      <c r="K45" s="231">
        <f>SUM(K48:L59)</f>
        <v>10330</v>
      </c>
      <c r="L45" s="232"/>
      <c r="M45" s="231">
        <f>SUM(M48:N59)</f>
        <v>8397</v>
      </c>
      <c r="N45" s="232"/>
      <c r="O45" s="231">
        <f>SUM(O48:P59)</f>
        <v>3509</v>
      </c>
      <c r="P45" s="232"/>
      <c r="Q45" s="231">
        <f>SUM(Q48:R59)</f>
        <v>6013</v>
      </c>
      <c r="R45" s="232"/>
      <c r="S45" s="231">
        <f>SUM(S48:T59)</f>
        <v>7880</v>
      </c>
      <c r="T45" s="275"/>
      <c r="U45" s="22"/>
    </row>
    <row r="46" spans="1:21" ht="7.5" customHeight="1">
      <c r="A46" s="289"/>
      <c r="B46" s="253"/>
      <c r="C46" s="254"/>
      <c r="D46" s="254"/>
      <c r="E46" s="255"/>
      <c r="F46" s="272">
        <f>I46</f>
        <v>29</v>
      </c>
      <c r="G46" s="273"/>
      <c r="H46" s="274"/>
      <c r="I46" s="235">
        <f>I49+I53+I56</f>
        <v>29</v>
      </c>
      <c r="J46" s="236"/>
      <c r="K46" s="237"/>
      <c r="L46" s="238"/>
      <c r="M46" s="237"/>
      <c r="N46" s="238"/>
      <c r="O46" s="237"/>
      <c r="P46" s="238"/>
      <c r="Q46" s="237"/>
      <c r="R46" s="238"/>
      <c r="S46" s="237"/>
      <c r="T46" s="276"/>
      <c r="U46" s="22"/>
    </row>
    <row r="47" spans="1:21" ht="12" customHeight="1">
      <c r="A47" s="289"/>
      <c r="B47" s="288" t="s">
        <v>92</v>
      </c>
      <c r="C47" s="288"/>
      <c r="D47" s="288"/>
      <c r="E47" s="288"/>
      <c r="F47" s="337">
        <f>(F45/F42*100)</f>
        <v>92.90685852819269</v>
      </c>
      <c r="G47" s="338"/>
      <c r="H47" s="338"/>
      <c r="I47" s="256">
        <f>(I45/I42*100)</f>
        <v>89.05480415917441</v>
      </c>
      <c r="J47" s="257"/>
      <c r="K47" s="256">
        <f>(K45/K42*100)</f>
        <v>87.11418451678192</v>
      </c>
      <c r="L47" s="257"/>
      <c r="M47" s="256">
        <f>(M45/M42*100)</f>
        <v>97.08636836628513</v>
      </c>
      <c r="N47" s="257"/>
      <c r="O47" s="256">
        <f>(O45/O42*100)</f>
        <v>98.67829021372329</v>
      </c>
      <c r="P47" s="257"/>
      <c r="Q47" s="256">
        <f>(Q45/Q42*100)</f>
        <v>98.6546349466776</v>
      </c>
      <c r="R47" s="257"/>
      <c r="S47" s="256">
        <f>(S45/S42*100)</f>
        <v>96.10928161970972</v>
      </c>
      <c r="T47" s="278"/>
      <c r="U47" s="22"/>
    </row>
    <row r="48" spans="1:21" ht="7.5" customHeight="1">
      <c r="A48" s="289"/>
      <c r="B48" s="165" t="s">
        <v>54</v>
      </c>
      <c r="C48" s="240"/>
      <c r="D48" s="246" t="s">
        <v>12</v>
      </c>
      <c r="E48" s="247"/>
      <c r="F48" s="265">
        <f>SUM(I48:T48)</f>
        <v>33228</v>
      </c>
      <c r="G48" s="258"/>
      <c r="H48" s="258"/>
      <c r="I48" s="231">
        <v>7822</v>
      </c>
      <c r="J48" s="245"/>
      <c r="K48" s="231">
        <v>7641</v>
      </c>
      <c r="L48" s="232"/>
      <c r="M48" s="231">
        <v>6049</v>
      </c>
      <c r="N48" s="232"/>
      <c r="O48" s="231">
        <v>2646</v>
      </c>
      <c r="P48" s="232"/>
      <c r="Q48" s="231">
        <v>3923</v>
      </c>
      <c r="R48" s="232"/>
      <c r="S48" s="231">
        <v>5147</v>
      </c>
      <c r="T48" s="275"/>
      <c r="U48" s="22"/>
    </row>
    <row r="49" spans="1:21" ht="7.5" customHeight="1">
      <c r="A49" s="289"/>
      <c r="B49" s="315"/>
      <c r="C49" s="304"/>
      <c r="D49" s="248"/>
      <c r="E49" s="249"/>
      <c r="F49" s="260">
        <f>I49</f>
        <v>25</v>
      </c>
      <c r="G49" s="261"/>
      <c r="H49" s="262"/>
      <c r="I49" s="270">
        <v>25</v>
      </c>
      <c r="J49" s="271"/>
      <c r="K49" s="233"/>
      <c r="L49" s="234"/>
      <c r="M49" s="233"/>
      <c r="N49" s="234"/>
      <c r="O49" s="233"/>
      <c r="P49" s="234"/>
      <c r="Q49" s="233"/>
      <c r="R49" s="234"/>
      <c r="S49" s="233"/>
      <c r="T49" s="277"/>
      <c r="U49" s="22"/>
    </row>
    <row r="50" spans="1:21" ht="12" customHeight="1">
      <c r="A50" s="289"/>
      <c r="B50" s="315"/>
      <c r="C50" s="304"/>
      <c r="D50" s="185" t="s">
        <v>13</v>
      </c>
      <c r="E50" s="185"/>
      <c r="F50" s="266">
        <f aca="true" t="shared" si="5" ref="F50:F59">SUM(I50:T50)</f>
        <v>784</v>
      </c>
      <c r="G50" s="267"/>
      <c r="H50" s="267"/>
      <c r="I50" s="268">
        <v>161</v>
      </c>
      <c r="J50" s="269"/>
      <c r="K50" s="268">
        <v>225</v>
      </c>
      <c r="L50" s="269"/>
      <c r="M50" s="268">
        <v>78</v>
      </c>
      <c r="N50" s="269"/>
      <c r="O50" s="268">
        <v>27</v>
      </c>
      <c r="P50" s="269"/>
      <c r="Q50" s="268">
        <v>121</v>
      </c>
      <c r="R50" s="269"/>
      <c r="S50" s="268">
        <v>172</v>
      </c>
      <c r="T50" s="322"/>
      <c r="U50" s="22"/>
    </row>
    <row r="51" spans="1:21" ht="12" customHeight="1">
      <c r="A51" s="289"/>
      <c r="B51" s="315"/>
      <c r="C51" s="304"/>
      <c r="D51" s="165" t="s">
        <v>69</v>
      </c>
      <c r="E51" s="240"/>
      <c r="F51" s="316">
        <f t="shared" si="5"/>
        <v>111</v>
      </c>
      <c r="G51" s="317"/>
      <c r="H51" s="317"/>
      <c r="I51" s="237">
        <v>16</v>
      </c>
      <c r="J51" s="321"/>
      <c r="K51" s="231">
        <v>7</v>
      </c>
      <c r="L51" s="232"/>
      <c r="M51" s="231">
        <v>15</v>
      </c>
      <c r="N51" s="232"/>
      <c r="O51" s="231">
        <v>18</v>
      </c>
      <c r="P51" s="232"/>
      <c r="Q51" s="231">
        <v>21</v>
      </c>
      <c r="R51" s="232"/>
      <c r="S51" s="231">
        <v>34</v>
      </c>
      <c r="T51" s="275"/>
      <c r="U51" s="22"/>
    </row>
    <row r="52" spans="1:21" ht="7.5" customHeight="1">
      <c r="A52" s="289"/>
      <c r="B52" s="165" t="s">
        <v>55</v>
      </c>
      <c r="C52" s="240"/>
      <c r="D52" s="165" t="s">
        <v>12</v>
      </c>
      <c r="E52" s="240"/>
      <c r="F52" s="265">
        <f t="shared" si="5"/>
        <v>12034</v>
      </c>
      <c r="G52" s="258"/>
      <c r="H52" s="258"/>
      <c r="I52" s="231">
        <v>3123</v>
      </c>
      <c r="J52" s="245"/>
      <c r="K52" s="231">
        <v>2174</v>
      </c>
      <c r="L52" s="232"/>
      <c r="M52" s="231">
        <v>2006</v>
      </c>
      <c r="N52" s="232"/>
      <c r="O52" s="231">
        <v>731</v>
      </c>
      <c r="P52" s="232"/>
      <c r="Q52" s="231">
        <v>1702</v>
      </c>
      <c r="R52" s="232"/>
      <c r="S52" s="231">
        <v>2298</v>
      </c>
      <c r="T52" s="275"/>
      <c r="U52" s="22"/>
    </row>
    <row r="53" spans="1:21" ht="7.5" customHeight="1">
      <c r="A53" s="289"/>
      <c r="B53" s="315"/>
      <c r="C53" s="304"/>
      <c r="D53" s="319"/>
      <c r="E53" s="243"/>
      <c r="F53" s="260">
        <f>I53</f>
        <v>3</v>
      </c>
      <c r="G53" s="261"/>
      <c r="H53" s="262"/>
      <c r="I53" s="263">
        <v>3</v>
      </c>
      <c r="J53" s="264"/>
      <c r="K53" s="233"/>
      <c r="L53" s="234"/>
      <c r="M53" s="233"/>
      <c r="N53" s="234"/>
      <c r="O53" s="233"/>
      <c r="P53" s="234"/>
      <c r="Q53" s="233"/>
      <c r="R53" s="234"/>
      <c r="S53" s="233"/>
      <c r="T53" s="277"/>
      <c r="U53" s="22"/>
    </row>
    <row r="54" spans="1:21" ht="12" customHeight="1">
      <c r="A54" s="289"/>
      <c r="B54" s="315"/>
      <c r="C54" s="304"/>
      <c r="D54" s="185" t="s">
        <v>13</v>
      </c>
      <c r="E54" s="185"/>
      <c r="F54" s="266">
        <f t="shared" si="5"/>
        <v>0</v>
      </c>
      <c r="G54" s="267"/>
      <c r="H54" s="267"/>
      <c r="I54" s="237">
        <v>0</v>
      </c>
      <c r="J54" s="321"/>
      <c r="K54" s="237">
        <v>0</v>
      </c>
      <c r="L54" s="321"/>
      <c r="M54" s="237">
        <v>0</v>
      </c>
      <c r="N54" s="321"/>
      <c r="O54" s="237">
        <v>0</v>
      </c>
      <c r="P54" s="321"/>
      <c r="Q54" s="237">
        <v>0</v>
      </c>
      <c r="R54" s="321"/>
      <c r="S54" s="237">
        <v>0</v>
      </c>
      <c r="T54" s="323"/>
      <c r="U54" s="22"/>
    </row>
    <row r="55" spans="1:21" ht="7.5" customHeight="1">
      <c r="A55" s="289"/>
      <c r="B55" s="315"/>
      <c r="C55" s="304"/>
      <c r="D55" s="165" t="s">
        <v>69</v>
      </c>
      <c r="E55" s="240"/>
      <c r="F55" s="265">
        <f t="shared" si="5"/>
        <v>593</v>
      </c>
      <c r="G55" s="258"/>
      <c r="H55" s="258"/>
      <c r="I55" s="231">
        <v>120</v>
      </c>
      <c r="J55" s="245"/>
      <c r="K55" s="231">
        <v>130</v>
      </c>
      <c r="L55" s="232"/>
      <c r="M55" s="231">
        <v>140</v>
      </c>
      <c r="N55" s="232"/>
      <c r="O55" s="231">
        <v>35</v>
      </c>
      <c r="P55" s="232"/>
      <c r="Q55" s="231">
        <v>83</v>
      </c>
      <c r="R55" s="232"/>
      <c r="S55" s="231">
        <v>85</v>
      </c>
      <c r="T55" s="275"/>
      <c r="U55" s="22"/>
    </row>
    <row r="56" spans="1:21" ht="7.5" customHeight="1">
      <c r="A56" s="289"/>
      <c r="B56" s="319"/>
      <c r="C56" s="243"/>
      <c r="D56" s="319"/>
      <c r="E56" s="243"/>
      <c r="F56" s="260">
        <f>I56</f>
        <v>1</v>
      </c>
      <c r="G56" s="261"/>
      <c r="H56" s="262"/>
      <c r="I56" s="263">
        <v>1</v>
      </c>
      <c r="J56" s="264"/>
      <c r="K56" s="233"/>
      <c r="L56" s="234"/>
      <c r="M56" s="233"/>
      <c r="N56" s="234"/>
      <c r="O56" s="233"/>
      <c r="P56" s="234"/>
      <c r="Q56" s="233"/>
      <c r="R56" s="234"/>
      <c r="S56" s="233"/>
      <c r="T56" s="277"/>
      <c r="U56" s="22"/>
    </row>
    <row r="57" spans="1:21" ht="12" customHeight="1">
      <c r="A57" s="289"/>
      <c r="B57" s="185" t="s">
        <v>70</v>
      </c>
      <c r="C57" s="185"/>
      <c r="D57" s="185"/>
      <c r="E57" s="185"/>
      <c r="F57" s="266">
        <f t="shared" si="5"/>
        <v>580</v>
      </c>
      <c r="G57" s="267"/>
      <c r="H57" s="267"/>
      <c r="I57" s="237">
        <v>120</v>
      </c>
      <c r="J57" s="321"/>
      <c r="K57" s="237">
        <v>147</v>
      </c>
      <c r="L57" s="321"/>
      <c r="M57" s="237">
        <v>95</v>
      </c>
      <c r="N57" s="321"/>
      <c r="O57" s="237">
        <v>39</v>
      </c>
      <c r="P57" s="321"/>
      <c r="Q57" s="237">
        <v>71</v>
      </c>
      <c r="R57" s="321"/>
      <c r="S57" s="237">
        <v>108</v>
      </c>
      <c r="T57" s="323"/>
      <c r="U57" s="22"/>
    </row>
    <row r="58" spans="1:21" ht="12" customHeight="1">
      <c r="A58" s="289"/>
      <c r="B58" s="185" t="s">
        <v>75</v>
      </c>
      <c r="C58" s="185"/>
      <c r="D58" s="185"/>
      <c r="E58" s="185"/>
      <c r="F58" s="266">
        <f t="shared" si="5"/>
        <v>0</v>
      </c>
      <c r="G58" s="267"/>
      <c r="H58" s="267"/>
      <c r="I58" s="268">
        <v>0</v>
      </c>
      <c r="J58" s="269"/>
      <c r="K58" s="268"/>
      <c r="L58" s="269"/>
      <c r="M58" s="268"/>
      <c r="N58" s="269"/>
      <c r="O58" s="268">
        <v>0</v>
      </c>
      <c r="P58" s="269"/>
      <c r="Q58" s="268"/>
      <c r="R58" s="269"/>
      <c r="S58" s="268">
        <v>0</v>
      </c>
      <c r="T58" s="322"/>
      <c r="U58" s="22"/>
    </row>
    <row r="59" spans="1:21" ht="12" customHeight="1">
      <c r="A59" s="289"/>
      <c r="B59" s="185" t="s">
        <v>16</v>
      </c>
      <c r="C59" s="185"/>
      <c r="D59" s="185"/>
      <c r="E59" s="185"/>
      <c r="F59" s="266">
        <f t="shared" si="5"/>
        <v>190</v>
      </c>
      <c r="G59" s="267"/>
      <c r="H59" s="267"/>
      <c r="I59" s="237">
        <v>29</v>
      </c>
      <c r="J59" s="321"/>
      <c r="K59" s="237">
        <v>6</v>
      </c>
      <c r="L59" s="321"/>
      <c r="M59" s="237">
        <v>14</v>
      </c>
      <c r="N59" s="321"/>
      <c r="O59" s="237">
        <v>13</v>
      </c>
      <c r="P59" s="321"/>
      <c r="Q59" s="237">
        <v>92</v>
      </c>
      <c r="R59" s="321"/>
      <c r="S59" s="237">
        <v>36</v>
      </c>
      <c r="T59" s="323"/>
      <c r="U59" s="22"/>
    </row>
    <row r="60" spans="1:21" ht="7.5" customHeight="1">
      <c r="A60" s="289" t="s">
        <v>58</v>
      </c>
      <c r="B60" s="250" t="s">
        <v>8</v>
      </c>
      <c r="C60" s="251"/>
      <c r="D60" s="251"/>
      <c r="E60" s="252"/>
      <c r="F60" s="258">
        <f>F63+F64+F65+F66+F68+F69+F71+F72+F73</f>
        <v>3628</v>
      </c>
      <c r="G60" s="259"/>
      <c r="H60" s="259"/>
      <c r="I60" s="231">
        <f>I63+I64+I65+I66+I68+I69+I71+I72+I73</f>
        <v>1400</v>
      </c>
      <c r="J60" s="245"/>
      <c r="K60" s="231">
        <f>SUM(K63:L73)</f>
        <v>1528</v>
      </c>
      <c r="L60" s="232"/>
      <c r="M60" s="231">
        <f>SUM(M63:N73)</f>
        <v>252</v>
      </c>
      <c r="N60" s="232"/>
      <c r="O60" s="231">
        <f>SUM(O63:P73)</f>
        <v>47</v>
      </c>
      <c r="P60" s="232"/>
      <c r="Q60" s="231">
        <f>SUM(Q63:R73)</f>
        <v>82</v>
      </c>
      <c r="R60" s="232"/>
      <c r="S60" s="231">
        <f>SUM(S63:T73)</f>
        <v>319</v>
      </c>
      <c r="T60" s="275"/>
      <c r="U60" s="22"/>
    </row>
    <row r="61" spans="1:21" ht="7.5" customHeight="1">
      <c r="A61" s="289"/>
      <c r="B61" s="253"/>
      <c r="C61" s="254"/>
      <c r="D61" s="254"/>
      <c r="E61" s="255"/>
      <c r="F61" s="272">
        <f>F67+F70</f>
        <v>3</v>
      </c>
      <c r="G61" s="273"/>
      <c r="H61" s="274"/>
      <c r="I61" s="235">
        <f>I67+I70</f>
        <v>3</v>
      </c>
      <c r="J61" s="236"/>
      <c r="K61" s="237"/>
      <c r="L61" s="238"/>
      <c r="M61" s="237"/>
      <c r="N61" s="238"/>
      <c r="O61" s="237"/>
      <c r="P61" s="238"/>
      <c r="Q61" s="237"/>
      <c r="R61" s="238"/>
      <c r="S61" s="237"/>
      <c r="T61" s="276"/>
      <c r="U61" s="22"/>
    </row>
    <row r="62" spans="1:21" ht="12" customHeight="1">
      <c r="A62" s="289"/>
      <c r="B62" s="288" t="s">
        <v>93</v>
      </c>
      <c r="C62" s="288"/>
      <c r="D62" s="288"/>
      <c r="E62" s="288"/>
      <c r="F62" s="337">
        <f>(F60/F42*100)</f>
        <v>7.0931414718073045</v>
      </c>
      <c r="G62" s="338"/>
      <c r="H62" s="338"/>
      <c r="I62" s="256">
        <f>(I60/I42*100)</f>
        <v>10.94519584082558</v>
      </c>
      <c r="J62" s="257"/>
      <c r="K62" s="256">
        <f>(K60/K42*100)</f>
        <v>12.88581548321808</v>
      </c>
      <c r="L62" s="257"/>
      <c r="M62" s="256">
        <f>(M60/M42*100)</f>
        <v>2.91363163371488</v>
      </c>
      <c r="N62" s="257"/>
      <c r="O62" s="256">
        <f>(O60/O42*100)</f>
        <v>1.3217097862767153</v>
      </c>
      <c r="P62" s="257"/>
      <c r="Q62" s="256">
        <f>(Q60/Q42*100)</f>
        <v>1.3453650533223953</v>
      </c>
      <c r="R62" s="257"/>
      <c r="S62" s="256">
        <f>(S60/S42*100)</f>
        <v>3.890718380290279</v>
      </c>
      <c r="T62" s="278"/>
      <c r="U62" s="22"/>
    </row>
    <row r="63" spans="1:21" ht="12" customHeight="1">
      <c r="A63" s="289"/>
      <c r="B63" s="185" t="s">
        <v>71</v>
      </c>
      <c r="C63" s="185"/>
      <c r="D63" s="185" t="s">
        <v>12</v>
      </c>
      <c r="E63" s="185"/>
      <c r="F63" s="266">
        <f aca="true" t="shared" si="6" ref="F63:F73">SUM(I63:T63)</f>
        <v>409</v>
      </c>
      <c r="G63" s="267"/>
      <c r="H63" s="267"/>
      <c r="I63" s="237">
        <v>77</v>
      </c>
      <c r="J63" s="321"/>
      <c r="K63" s="237">
        <v>231</v>
      </c>
      <c r="L63" s="321"/>
      <c r="M63" s="237">
        <v>53</v>
      </c>
      <c r="N63" s="321"/>
      <c r="O63" s="237">
        <v>6</v>
      </c>
      <c r="P63" s="321"/>
      <c r="Q63" s="237">
        <v>15</v>
      </c>
      <c r="R63" s="321"/>
      <c r="S63" s="237">
        <v>27</v>
      </c>
      <c r="T63" s="323"/>
      <c r="U63" s="22"/>
    </row>
    <row r="64" spans="1:21" ht="12" customHeight="1">
      <c r="A64" s="289"/>
      <c r="B64" s="185"/>
      <c r="C64" s="185"/>
      <c r="D64" s="185" t="s">
        <v>13</v>
      </c>
      <c r="E64" s="185"/>
      <c r="F64" s="266">
        <f t="shared" si="6"/>
        <v>13</v>
      </c>
      <c r="G64" s="267"/>
      <c r="H64" s="267"/>
      <c r="I64" s="268">
        <v>7</v>
      </c>
      <c r="J64" s="269"/>
      <c r="K64" s="268">
        <v>2</v>
      </c>
      <c r="L64" s="269"/>
      <c r="M64" s="268">
        <v>1</v>
      </c>
      <c r="N64" s="269"/>
      <c r="O64" s="268"/>
      <c r="P64" s="269"/>
      <c r="Q64" s="268">
        <v>1</v>
      </c>
      <c r="R64" s="269"/>
      <c r="S64" s="268">
        <v>2</v>
      </c>
      <c r="T64" s="322"/>
      <c r="U64" s="22"/>
    </row>
    <row r="65" spans="1:21" ht="12" customHeight="1">
      <c r="A65" s="289"/>
      <c r="B65" s="185"/>
      <c r="C65" s="185"/>
      <c r="D65" s="185" t="s">
        <v>69</v>
      </c>
      <c r="E65" s="185"/>
      <c r="F65" s="266">
        <f t="shared" si="6"/>
        <v>7</v>
      </c>
      <c r="G65" s="267"/>
      <c r="H65" s="267"/>
      <c r="I65" s="237">
        <v>3</v>
      </c>
      <c r="J65" s="321"/>
      <c r="K65" s="237">
        <v>1</v>
      </c>
      <c r="L65" s="321"/>
      <c r="M65" s="237">
        <v>1</v>
      </c>
      <c r="N65" s="321"/>
      <c r="O65" s="237">
        <v>1</v>
      </c>
      <c r="P65" s="321"/>
      <c r="Q65" s="237">
        <v>1</v>
      </c>
      <c r="R65" s="321"/>
      <c r="S65" s="237">
        <v>0</v>
      </c>
      <c r="T65" s="323"/>
      <c r="U65" s="22"/>
    </row>
    <row r="66" spans="1:21" ht="7.5" customHeight="1">
      <c r="A66" s="289"/>
      <c r="B66" s="165" t="s">
        <v>55</v>
      </c>
      <c r="C66" s="240"/>
      <c r="D66" s="165" t="s">
        <v>12</v>
      </c>
      <c r="E66" s="240"/>
      <c r="F66" s="265">
        <f>SUM(I66:T66)</f>
        <v>2917</v>
      </c>
      <c r="G66" s="258"/>
      <c r="H66" s="258"/>
      <c r="I66" s="231">
        <v>1208</v>
      </c>
      <c r="J66" s="245"/>
      <c r="K66" s="231">
        <v>1227</v>
      </c>
      <c r="L66" s="232"/>
      <c r="M66" s="231">
        <v>146</v>
      </c>
      <c r="N66" s="232"/>
      <c r="O66" s="231">
        <v>30</v>
      </c>
      <c r="P66" s="232"/>
      <c r="Q66" s="231">
        <v>45</v>
      </c>
      <c r="R66" s="232"/>
      <c r="S66" s="231">
        <v>261</v>
      </c>
      <c r="T66" s="275"/>
      <c r="U66" s="22"/>
    </row>
    <row r="67" spans="1:21" ht="7.5" customHeight="1">
      <c r="A67" s="289"/>
      <c r="B67" s="315"/>
      <c r="C67" s="304"/>
      <c r="D67" s="319"/>
      <c r="E67" s="243"/>
      <c r="F67" s="260">
        <v>2</v>
      </c>
      <c r="G67" s="261"/>
      <c r="H67" s="262"/>
      <c r="I67" s="263">
        <v>2</v>
      </c>
      <c r="J67" s="264"/>
      <c r="K67" s="233"/>
      <c r="L67" s="234"/>
      <c r="M67" s="233"/>
      <c r="N67" s="234"/>
      <c r="O67" s="233"/>
      <c r="P67" s="234"/>
      <c r="Q67" s="233"/>
      <c r="R67" s="234"/>
      <c r="S67" s="233"/>
      <c r="T67" s="277"/>
      <c r="U67" s="22"/>
    </row>
    <row r="68" spans="1:21" ht="12" customHeight="1">
      <c r="A68" s="289"/>
      <c r="B68" s="315"/>
      <c r="C68" s="304"/>
      <c r="D68" s="185" t="s">
        <v>13</v>
      </c>
      <c r="E68" s="185"/>
      <c r="F68" s="335">
        <f t="shared" si="6"/>
        <v>2</v>
      </c>
      <c r="G68" s="336"/>
      <c r="H68" s="336"/>
      <c r="I68" s="237">
        <v>2</v>
      </c>
      <c r="J68" s="321"/>
      <c r="K68" s="237">
        <v>0</v>
      </c>
      <c r="L68" s="321"/>
      <c r="M68" s="237">
        <v>0</v>
      </c>
      <c r="N68" s="321"/>
      <c r="O68" s="237">
        <v>0</v>
      </c>
      <c r="P68" s="321"/>
      <c r="Q68" s="237">
        <v>0</v>
      </c>
      <c r="R68" s="321"/>
      <c r="S68" s="237">
        <v>0</v>
      </c>
      <c r="T68" s="323"/>
      <c r="U68" s="22"/>
    </row>
    <row r="69" spans="1:21" ht="7.5" customHeight="1">
      <c r="A69" s="289"/>
      <c r="B69" s="315"/>
      <c r="C69" s="304"/>
      <c r="D69" s="165" t="s">
        <v>69</v>
      </c>
      <c r="E69" s="240"/>
      <c r="F69" s="265">
        <f t="shared" si="6"/>
        <v>239</v>
      </c>
      <c r="G69" s="258"/>
      <c r="H69" s="258"/>
      <c r="I69" s="231">
        <v>88</v>
      </c>
      <c r="J69" s="245"/>
      <c r="K69" s="231">
        <v>51</v>
      </c>
      <c r="L69" s="232"/>
      <c r="M69" s="231">
        <v>47</v>
      </c>
      <c r="N69" s="232"/>
      <c r="O69" s="231">
        <v>10</v>
      </c>
      <c r="P69" s="232"/>
      <c r="Q69" s="231">
        <v>18</v>
      </c>
      <c r="R69" s="232"/>
      <c r="S69" s="231">
        <v>25</v>
      </c>
      <c r="T69" s="275"/>
      <c r="U69" s="22"/>
    </row>
    <row r="70" spans="1:21" ht="7.5" customHeight="1">
      <c r="A70" s="289"/>
      <c r="B70" s="319"/>
      <c r="C70" s="243"/>
      <c r="D70" s="319"/>
      <c r="E70" s="243"/>
      <c r="F70" s="260">
        <v>1</v>
      </c>
      <c r="G70" s="261"/>
      <c r="H70" s="262"/>
      <c r="I70" s="263">
        <v>1</v>
      </c>
      <c r="J70" s="264"/>
      <c r="K70" s="233"/>
      <c r="L70" s="234"/>
      <c r="M70" s="233"/>
      <c r="N70" s="234"/>
      <c r="O70" s="233"/>
      <c r="P70" s="234"/>
      <c r="Q70" s="233"/>
      <c r="R70" s="234"/>
      <c r="S70" s="233"/>
      <c r="T70" s="277"/>
      <c r="U70" s="22"/>
    </row>
    <row r="71" spans="1:21" ht="12" customHeight="1">
      <c r="A71" s="289"/>
      <c r="B71" s="185" t="s">
        <v>70</v>
      </c>
      <c r="C71" s="185"/>
      <c r="D71" s="185"/>
      <c r="E71" s="185"/>
      <c r="F71" s="266">
        <f t="shared" si="6"/>
        <v>4</v>
      </c>
      <c r="G71" s="267"/>
      <c r="H71" s="267"/>
      <c r="I71" s="268">
        <v>3</v>
      </c>
      <c r="J71" s="327"/>
      <c r="K71" s="268">
        <v>0</v>
      </c>
      <c r="L71" s="327"/>
      <c r="M71" s="268">
        <v>0</v>
      </c>
      <c r="N71" s="327"/>
      <c r="O71" s="268">
        <v>0</v>
      </c>
      <c r="P71" s="327"/>
      <c r="Q71" s="268">
        <v>1</v>
      </c>
      <c r="R71" s="327"/>
      <c r="S71" s="268">
        <v>0</v>
      </c>
      <c r="T71" s="334"/>
      <c r="U71" s="22"/>
    </row>
    <row r="72" spans="1:21" ht="12" customHeight="1">
      <c r="A72" s="289"/>
      <c r="B72" s="185" t="s">
        <v>75</v>
      </c>
      <c r="C72" s="185"/>
      <c r="D72" s="185"/>
      <c r="E72" s="185"/>
      <c r="F72" s="266">
        <f t="shared" si="6"/>
        <v>0</v>
      </c>
      <c r="G72" s="267"/>
      <c r="H72" s="267"/>
      <c r="I72" s="325">
        <v>0</v>
      </c>
      <c r="J72" s="328"/>
      <c r="K72" s="324"/>
      <c r="L72" s="324"/>
      <c r="M72" s="324">
        <v>0</v>
      </c>
      <c r="N72" s="324"/>
      <c r="O72" s="324">
        <v>0</v>
      </c>
      <c r="P72" s="324"/>
      <c r="Q72" s="324">
        <v>0</v>
      </c>
      <c r="R72" s="324"/>
      <c r="S72" s="325">
        <v>0</v>
      </c>
      <c r="T72" s="326"/>
      <c r="U72" s="22"/>
    </row>
    <row r="73" spans="1:21" ht="12" customHeight="1">
      <c r="A73" s="318"/>
      <c r="B73" s="314" t="s">
        <v>16</v>
      </c>
      <c r="C73" s="314"/>
      <c r="D73" s="314"/>
      <c r="E73" s="314"/>
      <c r="F73" s="332">
        <f t="shared" si="6"/>
        <v>37</v>
      </c>
      <c r="G73" s="333"/>
      <c r="H73" s="333"/>
      <c r="I73" s="329">
        <v>12</v>
      </c>
      <c r="J73" s="331"/>
      <c r="K73" s="329">
        <v>16</v>
      </c>
      <c r="L73" s="331"/>
      <c r="M73" s="329">
        <v>4</v>
      </c>
      <c r="N73" s="331"/>
      <c r="O73" s="329">
        <v>0</v>
      </c>
      <c r="P73" s="331"/>
      <c r="Q73" s="329">
        <v>1</v>
      </c>
      <c r="R73" s="331"/>
      <c r="S73" s="329">
        <v>4</v>
      </c>
      <c r="T73" s="330"/>
      <c r="U73" s="22"/>
    </row>
    <row r="74" ht="18.75" customHeight="1"/>
  </sheetData>
  <sheetProtection/>
  <mergeCells count="369">
    <mergeCell ref="R15:R16"/>
    <mergeCell ref="S15:S16"/>
    <mergeCell ref="U15:U16"/>
    <mergeCell ref="R31:R32"/>
    <mergeCell ref="S31:S32"/>
    <mergeCell ref="T31:T32"/>
    <mergeCell ref="U31:U32"/>
    <mergeCell ref="R28:R29"/>
    <mergeCell ref="S28:S29"/>
    <mergeCell ref="T28:T29"/>
    <mergeCell ref="I15:I16"/>
    <mergeCell ref="J15:J16"/>
    <mergeCell ref="K15:K16"/>
    <mergeCell ref="L15:L16"/>
    <mergeCell ref="M15:M16"/>
    <mergeCell ref="N15:N16"/>
    <mergeCell ref="L31:L32"/>
    <mergeCell ref="M31:M32"/>
    <mergeCell ref="N31:N32"/>
    <mergeCell ref="O31:O32"/>
    <mergeCell ref="P31:P32"/>
    <mergeCell ref="Q31:Q32"/>
    <mergeCell ref="U28:U29"/>
    <mergeCell ref="B28:B32"/>
    <mergeCell ref="C31:C32"/>
    <mergeCell ref="D31:D32"/>
    <mergeCell ref="F31:F32"/>
    <mergeCell ref="I31:I32"/>
    <mergeCell ref="J31:J32"/>
    <mergeCell ref="L28:L29"/>
    <mergeCell ref="M28:M29"/>
    <mergeCell ref="N28:N29"/>
    <mergeCell ref="P28:P29"/>
    <mergeCell ref="Q28:Q29"/>
    <mergeCell ref="R23:R24"/>
    <mergeCell ref="S23:S24"/>
    <mergeCell ref="T23:T24"/>
    <mergeCell ref="O23:O24"/>
    <mergeCell ref="P23:P24"/>
    <mergeCell ref="Q23:Q24"/>
    <mergeCell ref="U23:U24"/>
    <mergeCell ref="C28:C29"/>
    <mergeCell ref="D28:D29"/>
    <mergeCell ref="I28:I29"/>
    <mergeCell ref="J28:J29"/>
    <mergeCell ref="K28:K29"/>
    <mergeCell ref="L23:L24"/>
    <mergeCell ref="M23:M24"/>
    <mergeCell ref="N23:N24"/>
    <mergeCell ref="O28:O29"/>
    <mergeCell ref="B23:C24"/>
    <mergeCell ref="F23:F24"/>
    <mergeCell ref="I23:I24"/>
    <mergeCell ref="J23:J24"/>
    <mergeCell ref="K23:K24"/>
    <mergeCell ref="L11:L12"/>
    <mergeCell ref="B22:C22"/>
    <mergeCell ref="J18:J19"/>
    <mergeCell ref="K18:K19"/>
    <mergeCell ref="L18:L19"/>
    <mergeCell ref="U11:U12"/>
    <mergeCell ref="C15:C16"/>
    <mergeCell ref="D15:D16"/>
    <mergeCell ref="B15:B19"/>
    <mergeCell ref="C18:C19"/>
    <mergeCell ref="D18:D19"/>
    <mergeCell ref="G18:G19"/>
    <mergeCell ref="O15:O16"/>
    <mergeCell ref="P15:P16"/>
    <mergeCell ref="I18:I19"/>
    <mergeCell ref="T9:T10"/>
    <mergeCell ref="O9:O10"/>
    <mergeCell ref="O11:O12"/>
    <mergeCell ref="P11:P12"/>
    <mergeCell ref="Q11:Q12"/>
    <mergeCell ref="R11:R12"/>
    <mergeCell ref="S11:S12"/>
    <mergeCell ref="N9:N10"/>
    <mergeCell ref="M11:M12"/>
    <mergeCell ref="P9:P10"/>
    <mergeCell ref="Q9:Q10"/>
    <mergeCell ref="R9:R10"/>
    <mergeCell ref="S9:S10"/>
    <mergeCell ref="N11:N12"/>
    <mergeCell ref="S6:S7"/>
    <mergeCell ref="U9:U10"/>
    <mergeCell ref="T6:T7"/>
    <mergeCell ref="U6:U7"/>
    <mergeCell ref="B9:C10"/>
    <mergeCell ref="D9:D10"/>
    <mergeCell ref="I9:I10"/>
    <mergeCell ref="K9:K10"/>
    <mergeCell ref="L9:L10"/>
    <mergeCell ref="M9:M10"/>
    <mergeCell ref="M6:M7"/>
    <mergeCell ref="N6:N7"/>
    <mergeCell ref="O6:O7"/>
    <mergeCell ref="P6:P7"/>
    <mergeCell ref="Q6:Q7"/>
    <mergeCell ref="R6:R7"/>
    <mergeCell ref="C6:C7"/>
    <mergeCell ref="I6:I7"/>
    <mergeCell ref="K6:K7"/>
    <mergeCell ref="L6:L7"/>
    <mergeCell ref="C11:C12"/>
    <mergeCell ref="D11:D12"/>
    <mergeCell ref="I11:I12"/>
    <mergeCell ref="K11:K12"/>
    <mergeCell ref="F71:H71"/>
    <mergeCell ref="F72:H72"/>
    <mergeCell ref="D6:D7"/>
    <mergeCell ref="F47:H47"/>
    <mergeCell ref="F48:H48"/>
    <mergeCell ref="F50:H50"/>
    <mergeCell ref="F38:H39"/>
    <mergeCell ref="F40:H40"/>
    <mergeCell ref="F44:H44"/>
    <mergeCell ref="F49:H49"/>
    <mergeCell ref="Q73:R73"/>
    <mergeCell ref="S71:T71"/>
    <mergeCell ref="F63:H63"/>
    <mergeCell ref="F64:H64"/>
    <mergeCell ref="F65:H65"/>
    <mergeCell ref="F58:H58"/>
    <mergeCell ref="F59:H59"/>
    <mergeCell ref="F68:H68"/>
    <mergeCell ref="F60:H60"/>
    <mergeCell ref="F62:H62"/>
    <mergeCell ref="O68:P68"/>
    <mergeCell ref="O64:P64"/>
    <mergeCell ref="M63:N63"/>
    <mergeCell ref="O63:P63"/>
    <mergeCell ref="M68:N68"/>
    <mergeCell ref="K64:L64"/>
    <mergeCell ref="M64:N64"/>
    <mergeCell ref="F57:H57"/>
    <mergeCell ref="S73:T73"/>
    <mergeCell ref="I73:J73"/>
    <mergeCell ref="K73:L73"/>
    <mergeCell ref="M73:N73"/>
    <mergeCell ref="O73:P73"/>
    <mergeCell ref="Q71:R71"/>
    <mergeCell ref="O71:P71"/>
    <mergeCell ref="I69:J69"/>
    <mergeCell ref="F73:H73"/>
    <mergeCell ref="Q72:R72"/>
    <mergeCell ref="S72:T72"/>
    <mergeCell ref="I71:J71"/>
    <mergeCell ref="K71:L71"/>
    <mergeCell ref="M71:N71"/>
    <mergeCell ref="I72:J72"/>
    <mergeCell ref="K72:L72"/>
    <mergeCell ref="M72:N72"/>
    <mergeCell ref="O72:P72"/>
    <mergeCell ref="Q68:R68"/>
    <mergeCell ref="S68:T68"/>
    <mergeCell ref="I68:J68"/>
    <mergeCell ref="K68:L68"/>
    <mergeCell ref="I66:J66"/>
    <mergeCell ref="I65:J65"/>
    <mergeCell ref="K65:L65"/>
    <mergeCell ref="M65:N65"/>
    <mergeCell ref="O65:P65"/>
    <mergeCell ref="Q65:R65"/>
    <mergeCell ref="I62:J62"/>
    <mergeCell ref="K62:L62"/>
    <mergeCell ref="S62:T62"/>
    <mergeCell ref="Q63:R63"/>
    <mergeCell ref="S63:T63"/>
    <mergeCell ref="Q64:R64"/>
    <mergeCell ref="S64:T64"/>
    <mergeCell ref="O62:P62"/>
    <mergeCell ref="M62:N62"/>
    <mergeCell ref="S55:T56"/>
    <mergeCell ref="Q59:R59"/>
    <mergeCell ref="S59:T59"/>
    <mergeCell ref="I60:J60"/>
    <mergeCell ref="Q62:R62"/>
    <mergeCell ref="I58:J58"/>
    <mergeCell ref="K58:L58"/>
    <mergeCell ref="I59:J59"/>
    <mergeCell ref="K59:L59"/>
    <mergeCell ref="M59:N59"/>
    <mergeCell ref="S69:T70"/>
    <mergeCell ref="O60:P61"/>
    <mergeCell ref="Q60:R61"/>
    <mergeCell ref="S60:T61"/>
    <mergeCell ref="Q57:R57"/>
    <mergeCell ref="S57:T57"/>
    <mergeCell ref="Q58:R58"/>
    <mergeCell ref="S58:T58"/>
    <mergeCell ref="O59:P59"/>
    <mergeCell ref="S65:T65"/>
    <mergeCell ref="S54:T54"/>
    <mergeCell ref="I52:J52"/>
    <mergeCell ref="I54:J54"/>
    <mergeCell ref="K54:L54"/>
    <mergeCell ref="M54:N54"/>
    <mergeCell ref="O54:P54"/>
    <mergeCell ref="F70:H70"/>
    <mergeCell ref="I70:J70"/>
    <mergeCell ref="K69:L70"/>
    <mergeCell ref="M69:N70"/>
    <mergeCell ref="O69:P70"/>
    <mergeCell ref="Q69:R70"/>
    <mergeCell ref="F69:H69"/>
    <mergeCell ref="S66:T67"/>
    <mergeCell ref="M60:N61"/>
    <mergeCell ref="I51:J51"/>
    <mergeCell ref="I50:J50"/>
    <mergeCell ref="K50:L50"/>
    <mergeCell ref="O50:P50"/>
    <mergeCell ref="S50:T50"/>
    <mergeCell ref="Q52:R53"/>
    <mergeCell ref="S52:T53"/>
    <mergeCell ref="Q54:R54"/>
    <mergeCell ref="Q66:R67"/>
    <mergeCell ref="I57:J57"/>
    <mergeCell ref="K57:L57"/>
    <mergeCell ref="M57:N57"/>
    <mergeCell ref="O57:P57"/>
    <mergeCell ref="M58:N58"/>
    <mergeCell ref="O58:P58"/>
    <mergeCell ref="I63:J63"/>
    <mergeCell ref="K63:L63"/>
    <mergeCell ref="I64:J64"/>
    <mergeCell ref="I61:J61"/>
    <mergeCell ref="K60:L61"/>
    <mergeCell ref="F66:H66"/>
    <mergeCell ref="I48:J48"/>
    <mergeCell ref="M66:N67"/>
    <mergeCell ref="O66:P67"/>
    <mergeCell ref="F53:H53"/>
    <mergeCell ref="I53:J53"/>
    <mergeCell ref="K52:L53"/>
    <mergeCell ref="M52:N53"/>
    <mergeCell ref="D69:E70"/>
    <mergeCell ref="D65:E65"/>
    <mergeCell ref="D68:E68"/>
    <mergeCell ref="B60:E61"/>
    <mergeCell ref="Q44:R44"/>
    <mergeCell ref="S44:T44"/>
    <mergeCell ref="F67:H67"/>
    <mergeCell ref="K66:L67"/>
    <mergeCell ref="I67:J67"/>
    <mergeCell ref="F61:H61"/>
    <mergeCell ref="D52:E53"/>
    <mergeCell ref="B52:C56"/>
    <mergeCell ref="D55:E56"/>
    <mergeCell ref="B57:E57"/>
    <mergeCell ref="B58:E58"/>
    <mergeCell ref="B59:E59"/>
    <mergeCell ref="A60:A73"/>
    <mergeCell ref="B62:E62"/>
    <mergeCell ref="B63:C65"/>
    <mergeCell ref="D63:E63"/>
    <mergeCell ref="D64:E64"/>
    <mergeCell ref="B71:E71"/>
    <mergeCell ref="B72:E72"/>
    <mergeCell ref="B73:E73"/>
    <mergeCell ref="D66:E67"/>
    <mergeCell ref="B66:C70"/>
    <mergeCell ref="B47:E47"/>
    <mergeCell ref="D50:E50"/>
    <mergeCell ref="O47:P47"/>
    <mergeCell ref="M44:N44"/>
    <mergeCell ref="S45:T46"/>
    <mergeCell ref="Q47:R47"/>
    <mergeCell ref="B48:C51"/>
    <mergeCell ref="D51:E51"/>
    <mergeCell ref="F51:H51"/>
    <mergeCell ref="K51:L51"/>
    <mergeCell ref="B33:C33"/>
    <mergeCell ref="B35:C35"/>
    <mergeCell ref="B34:C34"/>
    <mergeCell ref="M39:N39"/>
    <mergeCell ref="S39:T39"/>
    <mergeCell ref="O39:P39"/>
    <mergeCell ref="Q39:R39"/>
    <mergeCell ref="B21:C21"/>
    <mergeCell ref="T11:T12"/>
    <mergeCell ref="Q15:Q16"/>
    <mergeCell ref="B25:B27"/>
    <mergeCell ref="K31:K32"/>
    <mergeCell ref="A42:E43"/>
    <mergeCell ref="F43:H43"/>
    <mergeCell ref="I43:J43"/>
    <mergeCell ref="A23:A35"/>
    <mergeCell ref="A38:E39"/>
    <mergeCell ref="F41:H41"/>
    <mergeCell ref="K40:L41"/>
    <mergeCell ref="M40:N41"/>
    <mergeCell ref="A6:B8"/>
    <mergeCell ref="E4:G4"/>
    <mergeCell ref="A4:C5"/>
    <mergeCell ref="H4:U4"/>
    <mergeCell ref="A9:A22"/>
    <mergeCell ref="B11:B14"/>
    <mergeCell ref="B20:C20"/>
    <mergeCell ref="A44:E44"/>
    <mergeCell ref="A45:A59"/>
    <mergeCell ref="D54:E54"/>
    <mergeCell ref="U18:U19"/>
    <mergeCell ref="F28:F29"/>
    <mergeCell ref="S40:T41"/>
    <mergeCell ref="O18:O19"/>
    <mergeCell ref="P18:P19"/>
    <mergeCell ref="M18:M19"/>
    <mergeCell ref="N18:N19"/>
    <mergeCell ref="O40:P41"/>
    <mergeCell ref="I41:J41"/>
    <mergeCell ref="K42:L43"/>
    <mergeCell ref="M42:N43"/>
    <mergeCell ref="M47:N47"/>
    <mergeCell ref="O44:P44"/>
    <mergeCell ref="I44:J44"/>
    <mergeCell ref="K44:L44"/>
    <mergeCell ref="I45:J45"/>
    <mergeCell ref="I47:J47"/>
    <mergeCell ref="Q18:Q19"/>
    <mergeCell ref="R18:R19"/>
    <mergeCell ref="S18:S19"/>
    <mergeCell ref="T18:T19"/>
    <mergeCell ref="Q40:R41"/>
    <mergeCell ref="Q55:R56"/>
    <mergeCell ref="Q50:R50"/>
    <mergeCell ref="I38:T38"/>
    <mergeCell ref="I39:J39"/>
    <mergeCell ref="K39:L39"/>
    <mergeCell ref="S42:T43"/>
    <mergeCell ref="Q45:R46"/>
    <mergeCell ref="Q51:R51"/>
    <mergeCell ref="O48:P49"/>
    <mergeCell ref="Q48:R49"/>
    <mergeCell ref="S51:T51"/>
    <mergeCell ref="S48:T49"/>
    <mergeCell ref="O51:P51"/>
    <mergeCell ref="S47:T47"/>
    <mergeCell ref="O42:P43"/>
    <mergeCell ref="F55:H55"/>
    <mergeCell ref="M48:N49"/>
    <mergeCell ref="M50:N50"/>
    <mergeCell ref="Q42:R43"/>
    <mergeCell ref="I42:J42"/>
    <mergeCell ref="I49:J49"/>
    <mergeCell ref="F46:H46"/>
    <mergeCell ref="O52:P53"/>
    <mergeCell ref="O45:P46"/>
    <mergeCell ref="F42:H42"/>
    <mergeCell ref="K47:L47"/>
    <mergeCell ref="I55:J55"/>
    <mergeCell ref="F45:H45"/>
    <mergeCell ref="O55:P56"/>
    <mergeCell ref="F56:H56"/>
    <mergeCell ref="I56:J56"/>
    <mergeCell ref="K55:L56"/>
    <mergeCell ref="F52:H52"/>
    <mergeCell ref="M51:N51"/>
    <mergeCell ref="F54:H54"/>
    <mergeCell ref="D23:D24"/>
    <mergeCell ref="K48:L49"/>
    <mergeCell ref="M55:N56"/>
    <mergeCell ref="I46:J46"/>
    <mergeCell ref="K45:L46"/>
    <mergeCell ref="M45:N46"/>
    <mergeCell ref="A40:E41"/>
    <mergeCell ref="I40:J40"/>
    <mergeCell ref="D48:E49"/>
    <mergeCell ref="B45:E46"/>
  </mergeCells>
  <printOptions/>
  <pageMargins left="0.5905511811023623" right="0.5905511811023623" top="0.3937007874015748" bottom="0.3937007874015748" header="0.5118110236220472" footer="0.3937007874015748"/>
  <pageSetup blackAndWhite="1" firstPageNumber="7" useFirstPageNumber="1" horizontalDpi="600" verticalDpi="600" orientation="portrait" paperSize="9" scale="95" r:id="rId1"/>
  <headerFooter alignWithMargins="0">
    <oddFooter>&amp;C&amp;8-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千葉県</cp:lastModifiedBy>
  <cp:lastPrinted>2018-06-24T23:08:43Z</cp:lastPrinted>
  <dcterms:created xsi:type="dcterms:W3CDTF">2010-01-04T01:45:37Z</dcterms:created>
  <dcterms:modified xsi:type="dcterms:W3CDTF">2018-06-24T23:10:14Z</dcterms:modified>
  <cp:category/>
  <cp:version/>
  <cp:contentType/>
  <cp:contentStatus/>
</cp:coreProperties>
</file>