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000" activeTab="0"/>
  </bookViews>
  <sheets>
    <sheet name="14輸移出入２" sheetId="1" r:id="rId1"/>
    <sheet name="元データ" sheetId="2" r:id="rId2"/>
  </sheets>
  <definedNames>
    <definedName name="_xlnm.Print_Area" localSheetId="0">'14輸移出入２'!$A$1:$K$54</definedName>
  </definedNames>
  <calcPr fullCalcOnLoad="1"/>
</workbook>
</file>

<file path=xl/sharedStrings.xml><?xml version="1.0" encoding="utf-8"?>
<sst xmlns="http://schemas.openxmlformats.org/spreadsheetml/2006/main" count="110" uniqueCount="69">
  <si>
    <t>セメント</t>
  </si>
  <si>
    <t>取扱貨物量 ６，４７７万トン、対前年比２．９％減少</t>
  </si>
  <si>
    <t>■取扱貨物主要品種別表（外貿・内貿）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</si>
  <si>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</si>
  <si>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</si>
  <si>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</si>
  <si>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</si>
  <si>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</si>
  <si>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</si>
  <si>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数　　量</t>
  </si>
  <si>
    <t>構成比％</t>
  </si>
  <si>
    <t>LNG（液化天然ガス）</t>
  </si>
  <si>
    <t>アラブ首長国、マレーシア、ブルネイ</t>
  </si>
  <si>
    <t>鉄鉱石</t>
  </si>
  <si>
    <t>オーストラリア、ブラジル、南アフリカ共和国</t>
  </si>
  <si>
    <t>砂利・砂</t>
  </si>
  <si>
    <t>神奈川県、東京都、千葉県</t>
  </si>
  <si>
    <t>石炭</t>
  </si>
  <si>
    <t>オーストラリア、カナダ、ロシア</t>
  </si>
  <si>
    <t>鋼材</t>
  </si>
  <si>
    <t>千葉県、神奈川県、韓国</t>
  </si>
  <si>
    <t>その他輸送機械</t>
  </si>
  <si>
    <t>神奈川県、千葉県</t>
  </si>
  <si>
    <t>鉄鋼</t>
  </si>
  <si>
    <t>大阪府、岩手県、中国</t>
  </si>
  <si>
    <t>石灰石</t>
  </si>
  <si>
    <t>高知県、大分県</t>
  </si>
  <si>
    <t>東京都、シンガポール、北海道</t>
  </si>
  <si>
    <t>非金属鉱物</t>
  </si>
  <si>
    <t>高知県、神奈川県、千葉県</t>
  </si>
  <si>
    <t>そ　　の　　他</t>
  </si>
  <si>
    <t>合　　　　　計</t>
  </si>
  <si>
    <t>■外貿貨物主要品種別表</t>
  </si>
  <si>
    <t>韓国、中国、タイ</t>
  </si>
  <si>
    <t>中国、台湾、ベトナム</t>
  </si>
  <si>
    <t>セメント</t>
  </si>
  <si>
    <t>シンガポール、台湾、韓国</t>
  </si>
  <si>
    <t>コークス</t>
  </si>
  <si>
    <t>中国、韓国</t>
  </si>
  <si>
    <t>原木</t>
  </si>
  <si>
    <t>マレーシア、ロシア、カナダ</t>
  </si>
  <si>
    <t>中国、タイ</t>
  </si>
  <si>
    <t>石炭製品</t>
  </si>
  <si>
    <t>中国</t>
  </si>
  <si>
    <t>■内貿貨物主要品種別表</t>
  </si>
  <si>
    <t>千葉県、神奈川県、北海道</t>
  </si>
  <si>
    <t>大阪府、岩手県、兵庫県</t>
  </si>
  <si>
    <t>高知県、神奈川県、千葉県</t>
  </si>
  <si>
    <t>セメント</t>
  </si>
  <si>
    <t>東京都、北海道、千葉県</t>
  </si>
  <si>
    <t>廃土砂</t>
  </si>
  <si>
    <t>神奈川県、東京都、千葉県</t>
  </si>
  <si>
    <t>重油</t>
  </si>
  <si>
    <t>相手海上、千葉県、神奈川県</t>
  </si>
  <si>
    <t>化学薬品</t>
  </si>
  <si>
    <t>千葉県、福岡県、兵庫県</t>
  </si>
  <si>
    <t>◎共通</t>
  </si>
  <si>
    <t>17年</t>
  </si>
  <si>
    <t>16年</t>
  </si>
  <si>
    <t>平成１7年</t>
  </si>
  <si>
    <t>平成１6年</t>
  </si>
  <si>
    <t>（17/16年）</t>
  </si>
  <si>
    <t>（17－16年）</t>
  </si>
  <si>
    <t>木更津港</t>
  </si>
  <si>
    <t>その他</t>
  </si>
  <si>
    <t>（１）取扱貨物主要品種（外貿・内貿）</t>
  </si>
  <si>
    <t>区　　分</t>
  </si>
  <si>
    <t>構成比</t>
  </si>
  <si>
    <t>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</si>
</sst>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20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ＭＳ 明朝"/>
      <family val="1"/>
    </font>
    <font>
      <sz val="13"/>
      <color indexed="10"/>
      <name val="ＭＳ Ｐ明朝"/>
      <family val="1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14"/>
      <name val="ＭＳ Ｐ明朝"/>
      <family val="1"/>
    </font>
    <font>
      <sz val="4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>
      <alignment vertical="center"/>
    </xf>
    <xf numFmtId="181" fontId="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horizontal="distributed" vertical="center"/>
    </xf>
    <xf numFmtId="176" fontId="8" fillId="0" borderId="3" xfId="0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distributed" vertical="center" shrinkToFit="1"/>
    </xf>
    <xf numFmtId="176" fontId="8" fillId="0" borderId="8" xfId="0" applyNumberFormat="1" applyFont="1" applyFill="1" applyBorder="1" applyAlignment="1">
      <alignment vertical="center"/>
    </xf>
    <xf numFmtId="181" fontId="8" fillId="0" borderId="8" xfId="0" applyNumberFormat="1" applyFont="1" applyFill="1" applyBorder="1" applyAlignment="1">
      <alignment vertical="center"/>
    </xf>
    <xf numFmtId="180" fontId="8" fillId="0" borderId="8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176" fontId="8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180" fontId="8" fillId="0" borderId="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1" fillId="0" borderId="1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176" fontId="13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/>
    </xf>
    <xf numFmtId="177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distributed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平成17年　64,756,033トン</a:t>
            </a:r>
          </a:p>
        </c:rich>
      </c:tx>
      <c:layout>
        <c:manualLayout>
          <c:xMode val="factor"/>
          <c:yMode val="factor"/>
          <c:x val="-0.36975"/>
          <c:y val="-0.009"/>
        </c:manualLayout>
      </c:layout>
      <c:spPr>
        <a:noFill/>
        <a:ln>
          <a:noFill/>
        </a:ln>
      </c:spPr>
    </c:title>
    <c:view3D>
      <c:rotX val="10"/>
      <c:rotY val="10"/>
      <c:depthPercent val="100"/>
      <c:rAngAx val="1"/>
    </c:view3D>
    <c:plotArea>
      <c:layout>
        <c:manualLayout>
          <c:xMode val="edge"/>
          <c:yMode val="edge"/>
          <c:x val="0"/>
          <c:y val="0"/>
          <c:w val="0.9805"/>
          <c:h val="0.90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'元データ'!$B$6</c:f>
              <c:strCache>
                <c:ptCount val="1"/>
                <c:pt idx="0">
                  <c:v>LNG（液化天然ガス）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'元データ'!$D$6</c:f>
              <c:numCache>
                <c:ptCount val="1"/>
                <c:pt idx="0">
                  <c:v>0.24698251667145824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'元データ'!$B$7</c:f>
              <c:strCache>
                <c:ptCount val="1"/>
                <c:pt idx="0">
                  <c:v>鉄鉱石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000000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'元データ'!$D$7</c:f>
              <c:numCache>
                <c:ptCount val="1"/>
                <c:pt idx="0">
                  <c:v>0.239790105734241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'元データ'!$B$8</c:f>
              <c:strCache>
                <c:ptCount val="1"/>
                <c:pt idx="0">
                  <c:v>砂利・砂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'元データ'!$D$8</c:f>
              <c:numCache>
                <c:ptCount val="1"/>
                <c:pt idx="0">
                  <c:v>0.1150761659535259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'元データ'!$B$9</c:f>
              <c:strCache>
                <c:ptCount val="1"/>
                <c:pt idx="0">
                  <c:v>石炭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'元データ'!$D$9</c:f>
              <c:numCache>
                <c:ptCount val="1"/>
                <c:pt idx="0">
                  <c:v>0.11296244783864386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'元データ'!$B$10</c:f>
              <c:strCache>
                <c:ptCount val="1"/>
                <c:pt idx="0">
                  <c:v>鋼材</c:v>
                </c:pt>
              </c:strCache>
            </c:strRef>
          </c:tx>
          <c:spPr>
            <a:pattFill prst="dashDn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'元データ'!$D$10</c:f>
              <c:numCache>
                <c:ptCount val="1"/>
                <c:pt idx="0">
                  <c:v>0.07626158940279743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'元データ'!$B$11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'元データ'!$D$11</c:f>
              <c:numCache>
                <c:ptCount val="1"/>
                <c:pt idx="0">
                  <c:v>0.20892717439933356</c:v>
                </c:pt>
              </c:numCache>
            </c:numRef>
          </c:val>
          <c:shape val="box"/>
        </c:ser>
        <c:overlap val="100"/>
        <c:shape val="box"/>
        <c:axId val="30084008"/>
        <c:axId val="2320617"/>
      </c:bar3DChart>
      <c:catAx>
        <c:axId val="30084008"/>
        <c:scaling>
          <c:orientation val="minMax"/>
        </c:scaling>
        <c:axPos val="l"/>
        <c:delete val="1"/>
        <c:majorTickMark val="in"/>
        <c:minorTickMark val="none"/>
        <c:tickLblPos val="low"/>
        <c:crossAx val="2320617"/>
        <c:crosses val="autoZero"/>
        <c:auto val="1"/>
        <c:lblOffset val="100"/>
        <c:noMultiLvlLbl val="0"/>
      </c:catAx>
      <c:valAx>
        <c:axId val="2320617"/>
        <c:scaling>
          <c:orientation val="minMax"/>
        </c:scaling>
        <c:axPos val="b"/>
        <c:delete val="1"/>
        <c:majorTickMark val="in"/>
        <c:minorTickMark val="none"/>
        <c:tickLblPos val="nextTo"/>
        <c:crossAx val="300840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25"/>
          <c:y val="0.70475"/>
          <c:w val="0.7245"/>
          <c:h val="0.221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'14輸移出入２'!#REF!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'14輸移出入２'!#REF!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'14輸移出入２'!#REF!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'14輸移出入２'!#REF!</c:f>
              <c:numCache>
                <c:ptCount val="1"/>
                <c:pt idx="0">
                  <c:v>0</c:v>
                </c:pt>
              </c:numCache>
            </c:numRef>
          </c:val>
        </c:ser>
        <c:axId val="20885554"/>
        <c:axId val="53752259"/>
      </c:barChart>
      <c:catAx>
        <c:axId val="20885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53752259"/>
        <c:crosses val="autoZero"/>
        <c:auto val="1"/>
        <c:lblOffset val="100"/>
        <c:noMultiLvlLbl val="0"/>
      </c:catAx>
      <c:valAx>
        <c:axId val="53752259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8855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'14輸移出入２'!#REF!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'14輸移出入２'!#REF!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'14輸移出入２'!#REF!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'14輸移出入２'!#REF!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'14輸移出入２'!#REF!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0</c:v>
                </c:pt>
              </c:numCache>
            </c:numRef>
          </c:val>
        </c:ser>
        <c:axId val="14008284"/>
        <c:axId val="58965693"/>
      </c:bar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58965693"/>
        <c:crosses val="autoZero"/>
        <c:auto val="1"/>
        <c:lblOffset val="100"/>
        <c:noMultiLvlLbl val="0"/>
      </c:catAx>
      <c:valAx>
        <c:axId val="58965693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08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'14輸移出入２'!#REF!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'14輸移出入２'!#REF!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9</xdr:col>
      <xdr:colOff>1866900</xdr:colOff>
      <xdr:row>6</xdr:row>
      <xdr:rowOff>142875</xdr:rowOff>
    </xdr:to>
    <xdr:graphicFrame>
      <xdr:nvGraphicFramePr>
        <xdr:cNvPr id="1" name="Chart 1"/>
        <xdr:cNvGraphicFramePr/>
      </xdr:nvGraphicFramePr>
      <xdr:xfrm>
        <a:off x="209550" y="371475"/>
        <a:ext cx="7658100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6</xdr:col>
      <xdr:colOff>371475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76250" y="5248275"/>
        <a:ext cx="3305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400050</xdr:colOff>
      <xdr:row>24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3810000" y="5248275"/>
        <a:ext cx="2219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13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7953375" y="5248275"/>
        <a:ext cx="1295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409575</xdr:colOff>
      <xdr:row>40</xdr:row>
      <xdr:rowOff>0</xdr:rowOff>
    </xdr:from>
    <xdr:to>
      <xdr:col>7</xdr:col>
      <xdr:colOff>47625</xdr:colOff>
      <xdr:row>40</xdr:row>
      <xdr:rowOff>0</xdr:rowOff>
    </xdr:to>
    <xdr:graphicFrame>
      <xdr:nvGraphicFramePr>
        <xdr:cNvPr id="5" name="Chart 5"/>
        <xdr:cNvGraphicFramePr/>
      </xdr:nvGraphicFramePr>
      <xdr:xfrm>
        <a:off x="2276475" y="8296275"/>
        <a:ext cx="2143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</sheetPr>
  <dimension ref="B1:R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3" width="3.625" style="2" customWidth="1"/>
    <col min="4" max="4" width="14.625" style="2" customWidth="1"/>
    <col min="5" max="5" width="12.625" style="2" customWidth="1"/>
    <col min="6" max="6" width="7.625" style="2" customWidth="1"/>
    <col min="7" max="7" width="12.625" style="2" customWidth="1"/>
    <col min="8" max="8" width="9.75390625" style="2" customWidth="1"/>
    <col min="9" max="9" width="11.625" style="2" customWidth="1"/>
    <col min="10" max="10" width="24.625" style="2" customWidth="1"/>
    <col min="11" max="11" width="1.00390625" style="2" customWidth="1"/>
    <col min="12" max="12" width="13.375" style="2" customWidth="1"/>
    <col min="13" max="13" width="3.625" style="2" customWidth="1"/>
    <col min="14" max="14" width="7.625" style="2" customWidth="1"/>
    <col min="15" max="15" width="12.625" style="2" customWidth="1"/>
    <col min="16" max="16" width="9.625" style="2" customWidth="1"/>
    <col min="17" max="17" width="11.625" style="2" customWidth="1"/>
    <col min="18" max="18" width="24.625" style="2" customWidth="1"/>
    <col min="19" max="16384" width="9.00390625" style="2" customWidth="1"/>
  </cols>
  <sheetData>
    <row r="1" ht="27.75" customHeight="1">
      <c r="B1" s="1" t="s">
        <v>1</v>
      </c>
    </row>
    <row r="2" ht="21.75" customHeight="1">
      <c r="M2" s="1"/>
    </row>
    <row r="3" ht="21.75" customHeight="1"/>
    <row r="4" ht="21.75" customHeight="1"/>
    <row r="5" ht="21.75" customHeight="1"/>
    <row r="6" ht="21.75" customHeight="1"/>
    <row r="7" ht="21.75" customHeight="1"/>
    <row r="8" spans="2:10" ht="15" customHeight="1">
      <c r="B8" s="3" t="s">
        <v>2</v>
      </c>
      <c r="C8" s="4"/>
      <c r="D8" s="4"/>
      <c r="E8" s="3"/>
      <c r="F8" s="3"/>
      <c r="G8" s="3"/>
      <c r="H8" s="3"/>
      <c r="I8" s="5"/>
      <c r="J8" s="6" t="s">
        <v>3</v>
      </c>
    </row>
    <row r="9" spans="2:11" ht="15" customHeight="1">
      <c r="B9" s="58" t="s">
        <v>4</v>
      </c>
      <c r="C9" s="58"/>
      <c r="D9" s="59" t="s">
        <v>5</v>
      </c>
      <c r="E9" s="61" t="str">
        <f>'元データ'!$D$1</f>
        <v>平成１7年</v>
      </c>
      <c r="F9" s="62"/>
      <c r="G9" s="7" t="str">
        <f>'元データ'!$E$1</f>
        <v>平成１6年</v>
      </c>
      <c r="H9" s="9" t="s">
        <v>6</v>
      </c>
      <c r="I9" s="8" t="s">
        <v>7</v>
      </c>
      <c r="J9" s="59" t="s">
        <v>8</v>
      </c>
      <c r="K9" s="10"/>
    </row>
    <row r="10" spans="2:11" ht="15" customHeight="1">
      <c r="B10" s="11" t="str">
        <f>'元データ'!$B$1</f>
        <v>17年</v>
      </c>
      <c r="C10" s="11" t="str">
        <f>'元データ'!$C$1</f>
        <v>16年</v>
      </c>
      <c r="D10" s="60"/>
      <c r="E10" s="12" t="s">
        <v>9</v>
      </c>
      <c r="F10" s="11" t="s">
        <v>10</v>
      </c>
      <c r="G10" s="7" t="s">
        <v>9</v>
      </c>
      <c r="H10" s="13" t="str">
        <f>'元データ'!$F$1</f>
        <v>（17/16年）</v>
      </c>
      <c r="I10" s="13" t="str">
        <f>'元データ'!$G$1</f>
        <v>（17－16年）</v>
      </c>
      <c r="J10" s="60"/>
      <c r="K10" s="10"/>
    </row>
    <row r="11" spans="2:11" ht="15" customHeight="1">
      <c r="B11" s="14">
        <v>1</v>
      </c>
      <c r="C11" s="14">
        <v>1</v>
      </c>
      <c r="D11" s="15" t="s">
        <v>11</v>
      </c>
      <c r="E11" s="16">
        <v>15993608</v>
      </c>
      <c r="F11" s="17">
        <f aca="true" t="shared" si="0" ref="F11:F21">E11/E$22*100</f>
        <v>24.698251667145822</v>
      </c>
      <c r="G11" s="16">
        <v>16389377</v>
      </c>
      <c r="H11" s="17">
        <f aca="true" t="shared" si="1" ref="H11:H22">(E11/G11-1)*100</f>
        <v>-2.4147897751085945</v>
      </c>
      <c r="I11" s="16">
        <f aca="true" t="shared" si="2" ref="I11:I22">E11-G11</f>
        <v>-395769</v>
      </c>
      <c r="J11" s="18" t="s">
        <v>12</v>
      </c>
      <c r="K11" s="19"/>
    </row>
    <row r="12" spans="2:11" ht="15" customHeight="1">
      <c r="B12" s="14">
        <v>2</v>
      </c>
      <c r="C12" s="14">
        <v>2</v>
      </c>
      <c r="D12" s="20" t="s">
        <v>13</v>
      </c>
      <c r="E12" s="16">
        <v>15527856</v>
      </c>
      <c r="F12" s="17">
        <f t="shared" si="0"/>
        <v>23.9790105734241</v>
      </c>
      <c r="G12" s="16">
        <v>15781601</v>
      </c>
      <c r="H12" s="17">
        <f t="shared" si="1"/>
        <v>-1.6078533477053458</v>
      </c>
      <c r="I12" s="16">
        <f t="shared" si="2"/>
        <v>-253745</v>
      </c>
      <c r="J12" s="18" t="s">
        <v>14</v>
      </c>
      <c r="K12" s="19"/>
    </row>
    <row r="13" spans="2:11" ht="15" customHeight="1">
      <c r="B13" s="14">
        <v>3</v>
      </c>
      <c r="C13" s="14">
        <v>3</v>
      </c>
      <c r="D13" s="21" t="s">
        <v>15</v>
      </c>
      <c r="E13" s="16">
        <v>7451876</v>
      </c>
      <c r="F13" s="17">
        <f t="shared" si="0"/>
        <v>11.50761659535259</v>
      </c>
      <c r="G13" s="16">
        <v>7905634</v>
      </c>
      <c r="H13" s="17">
        <f t="shared" si="1"/>
        <v>-5.739678816398531</v>
      </c>
      <c r="I13" s="16">
        <f t="shared" si="2"/>
        <v>-453758</v>
      </c>
      <c r="J13" s="18" t="s">
        <v>16</v>
      </c>
      <c r="K13" s="19"/>
    </row>
    <row r="14" spans="2:11" ht="15" customHeight="1">
      <c r="B14" s="14">
        <v>4</v>
      </c>
      <c r="C14" s="14">
        <v>4</v>
      </c>
      <c r="D14" s="21" t="s">
        <v>17</v>
      </c>
      <c r="E14" s="22">
        <v>7315000</v>
      </c>
      <c r="F14" s="17">
        <f t="shared" si="0"/>
        <v>11.296244783864386</v>
      </c>
      <c r="G14" s="22">
        <v>7329578</v>
      </c>
      <c r="H14" s="17">
        <f t="shared" si="1"/>
        <v>-0.19889276026532343</v>
      </c>
      <c r="I14" s="23">
        <f t="shared" si="2"/>
        <v>-14578</v>
      </c>
      <c r="J14" s="24" t="s">
        <v>18</v>
      </c>
      <c r="K14" s="19"/>
    </row>
    <row r="15" spans="2:11" ht="15" customHeight="1">
      <c r="B15" s="14">
        <v>5</v>
      </c>
      <c r="C15" s="14">
        <v>5</v>
      </c>
      <c r="D15" s="25" t="s">
        <v>19</v>
      </c>
      <c r="E15" s="16">
        <v>4938398</v>
      </c>
      <c r="F15" s="17">
        <f t="shared" si="0"/>
        <v>7.626158940279742</v>
      </c>
      <c r="G15" s="16">
        <v>4908131</v>
      </c>
      <c r="H15" s="17">
        <f t="shared" si="1"/>
        <v>0.6166705819384166</v>
      </c>
      <c r="I15" s="16">
        <f t="shared" si="2"/>
        <v>30267</v>
      </c>
      <c r="J15" s="26" t="s">
        <v>20</v>
      </c>
      <c r="K15" s="19"/>
    </row>
    <row r="16" spans="2:11" ht="15" customHeight="1">
      <c r="B16" s="14">
        <v>6</v>
      </c>
      <c r="C16" s="14">
        <v>6</v>
      </c>
      <c r="D16" s="15" t="s">
        <v>21</v>
      </c>
      <c r="E16" s="16">
        <v>3072720</v>
      </c>
      <c r="F16" s="17">
        <f t="shared" si="0"/>
        <v>4.745071397440297</v>
      </c>
      <c r="G16" s="16">
        <v>3136620</v>
      </c>
      <c r="H16" s="17">
        <f t="shared" si="1"/>
        <v>-2.037224783365532</v>
      </c>
      <c r="I16" s="16">
        <f t="shared" si="2"/>
        <v>-63900</v>
      </c>
      <c r="J16" s="27" t="s">
        <v>22</v>
      </c>
      <c r="K16" s="19"/>
    </row>
    <row r="17" spans="2:11" ht="15" customHeight="1">
      <c r="B17" s="14">
        <v>7</v>
      </c>
      <c r="C17" s="14">
        <v>8</v>
      </c>
      <c r="D17" s="21" t="s">
        <v>23</v>
      </c>
      <c r="E17" s="16">
        <v>2675154</v>
      </c>
      <c r="F17" s="17">
        <f t="shared" si="0"/>
        <v>4.131127056532324</v>
      </c>
      <c r="G17" s="16">
        <v>2465551</v>
      </c>
      <c r="H17" s="17">
        <f t="shared" si="1"/>
        <v>8.501264017657718</v>
      </c>
      <c r="I17" s="16">
        <f t="shared" si="2"/>
        <v>209603</v>
      </c>
      <c r="J17" s="27" t="s">
        <v>24</v>
      </c>
      <c r="K17" s="19"/>
    </row>
    <row r="18" spans="2:11" ht="15" customHeight="1">
      <c r="B18" s="14">
        <v>8</v>
      </c>
      <c r="C18" s="14">
        <v>7</v>
      </c>
      <c r="D18" s="20" t="s">
        <v>25</v>
      </c>
      <c r="E18" s="16">
        <v>2582858</v>
      </c>
      <c r="F18" s="17">
        <f t="shared" si="0"/>
        <v>3.9885982515327956</v>
      </c>
      <c r="G18" s="16">
        <v>2512071</v>
      </c>
      <c r="H18" s="17">
        <f t="shared" si="1"/>
        <v>2.8178741763270176</v>
      </c>
      <c r="I18" s="16">
        <f t="shared" si="2"/>
        <v>70787</v>
      </c>
      <c r="J18" s="27" t="s">
        <v>26</v>
      </c>
      <c r="K18" s="19"/>
    </row>
    <row r="19" spans="2:11" ht="15" customHeight="1">
      <c r="B19" s="14">
        <v>9</v>
      </c>
      <c r="C19" s="14">
        <v>9</v>
      </c>
      <c r="D19" s="20" t="s">
        <v>0</v>
      </c>
      <c r="E19" s="16">
        <v>1344173</v>
      </c>
      <c r="F19" s="17">
        <f t="shared" si="0"/>
        <v>2.075749451792391</v>
      </c>
      <c r="G19" s="16">
        <v>1372837</v>
      </c>
      <c r="H19" s="17">
        <f t="shared" si="1"/>
        <v>-2.087939063413935</v>
      </c>
      <c r="I19" s="16">
        <f t="shared" si="2"/>
        <v>-28664</v>
      </c>
      <c r="J19" s="24" t="s">
        <v>27</v>
      </c>
      <c r="K19" s="19"/>
    </row>
    <row r="20" spans="2:11" ht="15" customHeight="1">
      <c r="B20" s="14">
        <v>10</v>
      </c>
      <c r="C20" s="14">
        <v>10</v>
      </c>
      <c r="D20" s="20" t="s">
        <v>28</v>
      </c>
      <c r="E20" s="16">
        <v>1171104</v>
      </c>
      <c r="F20" s="17">
        <f t="shared" si="0"/>
        <v>1.8084863228110346</v>
      </c>
      <c r="G20" s="16">
        <v>1335660</v>
      </c>
      <c r="H20" s="17">
        <f t="shared" si="1"/>
        <v>-12.320201248820805</v>
      </c>
      <c r="I20" s="16">
        <f t="shared" si="2"/>
        <v>-164556</v>
      </c>
      <c r="J20" s="18" t="s">
        <v>29</v>
      </c>
      <c r="K20" s="19"/>
    </row>
    <row r="21" spans="2:11" ht="15" customHeight="1">
      <c r="B21" s="28"/>
      <c r="C21" s="29" t="s">
        <v>30</v>
      </c>
      <c r="D21" s="30"/>
      <c r="E21" s="16">
        <f>E22-SUM(E11:E20)</f>
        <v>2683286</v>
      </c>
      <c r="F21" s="17">
        <f t="shared" si="0"/>
        <v>4.143684959824515</v>
      </c>
      <c r="G21" s="16">
        <f>G22-SUM(G11:G20)</f>
        <v>3524726</v>
      </c>
      <c r="H21" s="17">
        <f t="shared" si="1"/>
        <v>-23.87249391867623</v>
      </c>
      <c r="I21" s="16">
        <f t="shared" si="2"/>
        <v>-841440</v>
      </c>
      <c r="J21" s="27"/>
      <c r="K21" s="19"/>
    </row>
    <row r="22" spans="2:11" ht="15" customHeight="1">
      <c r="B22" s="28"/>
      <c r="C22" s="29" t="s">
        <v>31</v>
      </c>
      <c r="D22" s="31"/>
      <c r="E22" s="16">
        <v>64756033</v>
      </c>
      <c r="F22" s="17">
        <f>SUM(F11:F21)</f>
        <v>99.99999999999999</v>
      </c>
      <c r="G22" s="16">
        <v>66661786</v>
      </c>
      <c r="H22" s="17">
        <f t="shared" si="1"/>
        <v>-2.8588387955882255</v>
      </c>
      <c r="I22" s="16">
        <f t="shared" si="2"/>
        <v>-1905753</v>
      </c>
      <c r="J22" s="27"/>
      <c r="K22" s="19"/>
    </row>
    <row r="23" spans="4:10" ht="15" customHeight="1">
      <c r="D23" s="32"/>
      <c r="E23" s="33"/>
      <c r="F23" s="34"/>
      <c r="G23" s="33"/>
      <c r="H23" s="35"/>
      <c r="I23" s="33"/>
      <c r="J23" s="36"/>
    </row>
    <row r="24" spans="2:10" ht="15" customHeight="1">
      <c r="B24" s="3" t="s">
        <v>32</v>
      </c>
      <c r="C24" s="4"/>
      <c r="D24" s="4"/>
      <c r="E24" s="3"/>
      <c r="F24" s="3"/>
      <c r="G24" s="3"/>
      <c r="H24" s="3"/>
      <c r="I24" s="5"/>
      <c r="J24" s="6" t="s">
        <v>3</v>
      </c>
    </row>
    <row r="25" spans="2:10" ht="15" customHeight="1">
      <c r="B25" s="58" t="s">
        <v>4</v>
      </c>
      <c r="C25" s="58"/>
      <c r="D25" s="59" t="s">
        <v>5</v>
      </c>
      <c r="E25" s="61" t="str">
        <f>'元データ'!$D$1</f>
        <v>平成１7年</v>
      </c>
      <c r="F25" s="62"/>
      <c r="G25" s="7" t="str">
        <f>'元データ'!$E$1</f>
        <v>平成１6年</v>
      </c>
      <c r="H25" s="9" t="s">
        <v>6</v>
      </c>
      <c r="I25" s="8" t="s">
        <v>7</v>
      </c>
      <c r="J25" s="59" t="s">
        <v>8</v>
      </c>
    </row>
    <row r="26" spans="2:10" ht="15" customHeight="1">
      <c r="B26" s="11" t="str">
        <f>'元データ'!$B$1</f>
        <v>17年</v>
      </c>
      <c r="C26" s="11" t="str">
        <f>'元データ'!$C$1</f>
        <v>16年</v>
      </c>
      <c r="D26" s="60"/>
      <c r="E26" s="12" t="s">
        <v>9</v>
      </c>
      <c r="F26" s="11" t="s">
        <v>10</v>
      </c>
      <c r="G26" s="7" t="s">
        <v>9</v>
      </c>
      <c r="H26" s="13" t="str">
        <f>'元データ'!$F$1</f>
        <v>（17/16年）</v>
      </c>
      <c r="I26" s="13" t="str">
        <f>'元データ'!$G$1</f>
        <v>（17－16年）</v>
      </c>
      <c r="J26" s="60"/>
    </row>
    <row r="27" spans="2:10" ht="15" customHeight="1">
      <c r="B27" s="14">
        <v>1</v>
      </c>
      <c r="C27" s="14">
        <v>1</v>
      </c>
      <c r="D27" s="15" t="s">
        <v>11</v>
      </c>
      <c r="E27" s="16">
        <v>15993608</v>
      </c>
      <c r="F27" s="17">
        <f aca="true" t="shared" si="3" ref="F27:F37">E27/E$38*100</f>
        <v>37.69166921579893</v>
      </c>
      <c r="G27" s="16">
        <v>16389377</v>
      </c>
      <c r="H27" s="17">
        <f aca="true" t="shared" si="4" ref="H27:H38">(E27/G27-1)*100</f>
        <v>-2.4147897751085945</v>
      </c>
      <c r="I27" s="37">
        <f aca="true" t="shared" si="5" ref="I27:I38">E27-G27</f>
        <v>-395769</v>
      </c>
      <c r="J27" s="18" t="s">
        <v>12</v>
      </c>
    </row>
    <row r="28" spans="2:10" ht="15" customHeight="1">
      <c r="B28" s="14">
        <v>2</v>
      </c>
      <c r="C28" s="14">
        <v>2</v>
      </c>
      <c r="D28" s="20" t="s">
        <v>13</v>
      </c>
      <c r="E28" s="16">
        <v>15527856</v>
      </c>
      <c r="F28" s="17">
        <f t="shared" si="3"/>
        <v>36.59404506991535</v>
      </c>
      <c r="G28" s="16">
        <v>15781601</v>
      </c>
      <c r="H28" s="17">
        <f t="shared" si="4"/>
        <v>-1.6078533477053458</v>
      </c>
      <c r="I28" s="16">
        <f t="shared" si="5"/>
        <v>-253745</v>
      </c>
      <c r="J28" s="18" t="s">
        <v>14</v>
      </c>
    </row>
    <row r="29" spans="2:10" ht="15" customHeight="1">
      <c r="B29" s="14">
        <v>3</v>
      </c>
      <c r="C29" s="14">
        <v>3</v>
      </c>
      <c r="D29" s="21" t="s">
        <v>17</v>
      </c>
      <c r="E29" s="16">
        <v>7315000</v>
      </c>
      <c r="F29" s="17">
        <f t="shared" si="3"/>
        <v>17.23904701888212</v>
      </c>
      <c r="G29" s="16">
        <v>7319480</v>
      </c>
      <c r="H29" s="17">
        <f t="shared" si="4"/>
        <v>-0.06120653379748653</v>
      </c>
      <c r="I29" s="16">
        <f t="shared" si="5"/>
        <v>-4480</v>
      </c>
      <c r="J29" s="24" t="s">
        <v>18</v>
      </c>
    </row>
    <row r="30" spans="2:10" ht="15" customHeight="1">
      <c r="B30" s="14">
        <v>4</v>
      </c>
      <c r="C30" s="14">
        <v>4</v>
      </c>
      <c r="D30" s="21" t="s">
        <v>19</v>
      </c>
      <c r="E30" s="22">
        <v>2077031</v>
      </c>
      <c r="F30" s="17">
        <f t="shared" si="3"/>
        <v>4.894878341582467</v>
      </c>
      <c r="G30" s="22">
        <v>2244851</v>
      </c>
      <c r="H30" s="17">
        <f t="shared" si="4"/>
        <v>-7.475774561429693</v>
      </c>
      <c r="I30" s="16">
        <f t="shared" si="5"/>
        <v>-167820</v>
      </c>
      <c r="J30" s="27" t="s">
        <v>33</v>
      </c>
    </row>
    <row r="31" spans="2:10" ht="15" customHeight="1">
      <c r="B31" s="14">
        <v>5</v>
      </c>
      <c r="C31" s="14">
        <v>5</v>
      </c>
      <c r="D31" s="20" t="s">
        <v>23</v>
      </c>
      <c r="E31" s="16">
        <v>648593</v>
      </c>
      <c r="F31" s="17">
        <f t="shared" si="3"/>
        <v>1.5285201945478892</v>
      </c>
      <c r="G31" s="16">
        <v>574214</v>
      </c>
      <c r="H31" s="17">
        <f t="shared" si="4"/>
        <v>12.953184701174125</v>
      </c>
      <c r="I31" s="16">
        <f t="shared" si="5"/>
        <v>74379</v>
      </c>
      <c r="J31" s="27" t="s">
        <v>34</v>
      </c>
    </row>
    <row r="32" spans="2:10" ht="15" customHeight="1">
      <c r="B32" s="14">
        <v>6</v>
      </c>
      <c r="C32" s="14">
        <v>6</v>
      </c>
      <c r="D32" s="21" t="s">
        <v>35</v>
      </c>
      <c r="E32" s="16">
        <v>305720</v>
      </c>
      <c r="F32" s="17">
        <f t="shared" si="3"/>
        <v>0.7204814018609216</v>
      </c>
      <c r="G32" s="16">
        <v>272679</v>
      </c>
      <c r="H32" s="17">
        <f t="shared" si="4"/>
        <v>12.117178073852397</v>
      </c>
      <c r="I32" s="16">
        <f t="shared" si="5"/>
        <v>33041</v>
      </c>
      <c r="J32" s="27" t="s">
        <v>36</v>
      </c>
    </row>
    <row r="33" spans="2:10" ht="15" customHeight="1">
      <c r="B33" s="14">
        <v>7</v>
      </c>
      <c r="C33" s="14">
        <v>7</v>
      </c>
      <c r="D33" s="20" t="s">
        <v>37</v>
      </c>
      <c r="E33" s="16">
        <v>147247</v>
      </c>
      <c r="F33" s="17">
        <f t="shared" si="3"/>
        <v>0.3470127076403739</v>
      </c>
      <c r="G33" s="16">
        <v>225927</v>
      </c>
      <c r="H33" s="17">
        <f t="shared" si="4"/>
        <v>-34.82540820707574</v>
      </c>
      <c r="I33" s="16">
        <f t="shared" si="5"/>
        <v>-78680</v>
      </c>
      <c r="J33" s="27" t="s">
        <v>38</v>
      </c>
    </row>
    <row r="34" spans="2:18" ht="15" customHeight="1">
      <c r="B34" s="14">
        <v>8</v>
      </c>
      <c r="C34" s="14">
        <v>10</v>
      </c>
      <c r="D34" s="20" t="s">
        <v>39</v>
      </c>
      <c r="E34" s="16">
        <v>73277</v>
      </c>
      <c r="F34" s="17">
        <f t="shared" si="3"/>
        <v>0.17268976738245045</v>
      </c>
      <c r="G34" s="16">
        <v>53856</v>
      </c>
      <c r="H34" s="17">
        <f t="shared" si="4"/>
        <v>36.060977421271545</v>
      </c>
      <c r="I34" s="16">
        <f t="shared" si="5"/>
        <v>19421</v>
      </c>
      <c r="J34" s="18" t="s">
        <v>40</v>
      </c>
      <c r="L34" s="38"/>
      <c r="M34" s="39"/>
      <c r="N34" s="40"/>
      <c r="O34" s="39"/>
      <c r="P34" s="40"/>
      <c r="Q34" s="39"/>
      <c r="R34" s="41"/>
    </row>
    <row r="35" spans="2:10" ht="15" customHeight="1">
      <c r="B35" s="14">
        <v>9</v>
      </c>
      <c r="C35" s="14">
        <v>8</v>
      </c>
      <c r="D35" s="21" t="s">
        <v>28</v>
      </c>
      <c r="E35" s="16">
        <v>70903</v>
      </c>
      <c r="F35" s="17">
        <f t="shared" si="3"/>
        <v>0.16709503086531768</v>
      </c>
      <c r="G35" s="16">
        <v>121669</v>
      </c>
      <c r="H35" s="17">
        <f t="shared" si="4"/>
        <v>-41.72467925272666</v>
      </c>
      <c r="I35" s="16">
        <f t="shared" si="5"/>
        <v>-50766</v>
      </c>
      <c r="J35" s="18" t="s">
        <v>41</v>
      </c>
    </row>
    <row r="36" spans="2:10" ht="15" customHeight="1">
      <c r="B36" s="14">
        <v>10</v>
      </c>
      <c r="C36" s="14">
        <v>9</v>
      </c>
      <c r="D36" s="20" t="s">
        <v>42</v>
      </c>
      <c r="E36" s="16">
        <v>64861</v>
      </c>
      <c r="F36" s="17">
        <f t="shared" si="3"/>
        <v>0.1528560257951761</v>
      </c>
      <c r="G36" s="16">
        <v>117177</v>
      </c>
      <c r="H36" s="17">
        <f t="shared" si="4"/>
        <v>-44.646987036705156</v>
      </c>
      <c r="I36" s="16">
        <f t="shared" si="5"/>
        <v>-52316</v>
      </c>
      <c r="J36" s="42" t="s">
        <v>43</v>
      </c>
    </row>
    <row r="37" spans="2:10" ht="15" customHeight="1">
      <c r="B37" s="28"/>
      <c r="C37" s="29" t="s">
        <v>30</v>
      </c>
      <c r="D37" s="30"/>
      <c r="E37" s="16">
        <f>E38-SUM(E27:E36)</f>
        <v>208644</v>
      </c>
      <c r="F37" s="17">
        <f t="shared" si="3"/>
        <v>0.49170522572900077</v>
      </c>
      <c r="G37" s="16">
        <f>G38-SUM(G27:G36)</f>
        <v>230688</v>
      </c>
      <c r="H37" s="17">
        <f t="shared" si="4"/>
        <v>-9.555763628797331</v>
      </c>
      <c r="I37" s="16">
        <f t="shared" si="5"/>
        <v>-22044</v>
      </c>
      <c r="J37" s="27"/>
    </row>
    <row r="38" spans="2:10" ht="15" customHeight="1">
      <c r="B38" s="28"/>
      <c r="C38" s="29" t="s">
        <v>31</v>
      </c>
      <c r="D38" s="31"/>
      <c r="E38" s="16">
        <v>42432740</v>
      </c>
      <c r="F38" s="17">
        <f>SUM(F27:F37)</f>
        <v>100</v>
      </c>
      <c r="G38" s="16">
        <v>43331519</v>
      </c>
      <c r="H38" s="17">
        <f t="shared" si="4"/>
        <v>-2.0741922294485016</v>
      </c>
      <c r="I38" s="16">
        <f t="shared" si="5"/>
        <v>-898779</v>
      </c>
      <c r="J38" s="27"/>
    </row>
    <row r="39" spans="4:10" ht="15" customHeight="1">
      <c r="D39" s="32"/>
      <c r="E39" s="33"/>
      <c r="F39" s="34"/>
      <c r="G39" s="33"/>
      <c r="H39" s="43"/>
      <c r="I39" s="33"/>
      <c r="J39" s="36"/>
    </row>
    <row r="40" spans="2:10" ht="15" customHeight="1">
      <c r="B40" s="3" t="s">
        <v>44</v>
      </c>
      <c r="C40" s="4"/>
      <c r="D40" s="4"/>
      <c r="E40" s="3"/>
      <c r="F40" s="3"/>
      <c r="G40" s="3"/>
      <c r="H40" s="3"/>
      <c r="I40" s="5"/>
      <c r="J40" s="6" t="s">
        <v>3</v>
      </c>
    </row>
    <row r="41" spans="2:10" ht="15" customHeight="1">
      <c r="B41" s="58" t="s">
        <v>4</v>
      </c>
      <c r="C41" s="58"/>
      <c r="D41" s="59" t="s">
        <v>5</v>
      </c>
      <c r="E41" s="61" t="str">
        <f>'元データ'!$D$1</f>
        <v>平成１7年</v>
      </c>
      <c r="F41" s="62"/>
      <c r="G41" s="7" t="str">
        <f>'元データ'!$E$1</f>
        <v>平成１6年</v>
      </c>
      <c r="H41" s="9" t="s">
        <v>6</v>
      </c>
      <c r="I41" s="8" t="s">
        <v>7</v>
      </c>
      <c r="J41" s="59" t="s">
        <v>8</v>
      </c>
    </row>
    <row r="42" spans="2:10" ht="15" customHeight="1">
      <c r="B42" s="11" t="str">
        <f>'元データ'!$B$1</f>
        <v>17年</v>
      </c>
      <c r="C42" s="11" t="str">
        <f>'元データ'!$C$1</f>
        <v>16年</v>
      </c>
      <c r="D42" s="60"/>
      <c r="E42" s="12" t="s">
        <v>9</v>
      </c>
      <c r="F42" s="11" t="s">
        <v>10</v>
      </c>
      <c r="G42" s="7" t="s">
        <v>9</v>
      </c>
      <c r="H42" s="13" t="str">
        <f>'元データ'!$F$1</f>
        <v>（17/16年）</v>
      </c>
      <c r="I42" s="13" t="str">
        <f>'元データ'!$G$1</f>
        <v>（17－16年）</v>
      </c>
      <c r="J42" s="60"/>
    </row>
    <row r="43" spans="2:10" ht="15" customHeight="1">
      <c r="B43" s="14">
        <v>1</v>
      </c>
      <c r="C43" s="14">
        <v>1</v>
      </c>
      <c r="D43" s="20" t="s">
        <v>15</v>
      </c>
      <c r="E43" s="16">
        <v>7444218</v>
      </c>
      <c r="F43" s="17">
        <f aca="true" t="shared" si="6" ref="F43:F53">E43/E$54*100</f>
        <v>33.347311259140845</v>
      </c>
      <c r="G43" s="16">
        <v>7881036</v>
      </c>
      <c r="H43" s="17">
        <f aca="true" t="shared" si="7" ref="H43:H54">(E43/G43-1)*100</f>
        <v>-5.542646931190265</v>
      </c>
      <c r="I43" s="16">
        <f aca="true" t="shared" si="8" ref="I43:I54">E43-G43</f>
        <v>-436818</v>
      </c>
      <c r="J43" s="18" t="s">
        <v>16</v>
      </c>
    </row>
    <row r="44" spans="2:10" ht="15" customHeight="1">
      <c r="B44" s="14">
        <v>2</v>
      </c>
      <c r="C44" s="14">
        <v>2</v>
      </c>
      <c r="D44" s="15" t="s">
        <v>21</v>
      </c>
      <c r="E44" s="16">
        <v>3072720</v>
      </c>
      <c r="F44" s="17">
        <f t="shared" si="6"/>
        <v>13.764635889516837</v>
      </c>
      <c r="G44" s="16">
        <v>3136620</v>
      </c>
      <c r="H44" s="17">
        <f t="shared" si="7"/>
        <v>-2.037224783365532</v>
      </c>
      <c r="I44" s="16">
        <f t="shared" si="8"/>
        <v>-63900</v>
      </c>
      <c r="J44" s="27" t="s">
        <v>22</v>
      </c>
    </row>
    <row r="45" spans="2:10" ht="15" customHeight="1">
      <c r="B45" s="14">
        <v>3</v>
      </c>
      <c r="C45" s="14">
        <v>3</v>
      </c>
      <c r="D45" s="20" t="s">
        <v>19</v>
      </c>
      <c r="E45" s="22">
        <v>2861367</v>
      </c>
      <c r="F45" s="17">
        <f t="shared" si="6"/>
        <v>12.81785353083884</v>
      </c>
      <c r="G45" s="22">
        <v>2663280</v>
      </c>
      <c r="H45" s="17">
        <f t="shared" si="7"/>
        <v>7.437708389654851</v>
      </c>
      <c r="I45" s="16">
        <f t="shared" si="8"/>
        <v>198087</v>
      </c>
      <c r="J45" s="27" t="s">
        <v>45</v>
      </c>
    </row>
    <row r="46" spans="2:10" ht="15" customHeight="1">
      <c r="B46" s="14">
        <v>4</v>
      </c>
      <c r="C46" s="14">
        <v>4</v>
      </c>
      <c r="D46" s="21" t="s">
        <v>25</v>
      </c>
      <c r="E46" s="16">
        <v>2582858</v>
      </c>
      <c r="F46" s="17">
        <f t="shared" si="6"/>
        <v>11.570237419721185</v>
      </c>
      <c r="G46" s="16">
        <v>2512071</v>
      </c>
      <c r="H46" s="17">
        <f t="shared" si="7"/>
        <v>2.8178741763270176</v>
      </c>
      <c r="I46" s="16">
        <f t="shared" si="8"/>
        <v>70787</v>
      </c>
      <c r="J46" s="27" t="s">
        <v>26</v>
      </c>
    </row>
    <row r="47" spans="2:10" ht="15" customHeight="1">
      <c r="B47" s="14">
        <v>5</v>
      </c>
      <c r="C47" s="14">
        <v>5</v>
      </c>
      <c r="D47" s="20" t="s">
        <v>23</v>
      </c>
      <c r="E47" s="16">
        <v>2026561</v>
      </c>
      <c r="F47" s="17">
        <f t="shared" si="6"/>
        <v>9.078235007711452</v>
      </c>
      <c r="G47" s="16">
        <v>1891337</v>
      </c>
      <c r="H47" s="17">
        <f t="shared" si="7"/>
        <v>7.149651278434255</v>
      </c>
      <c r="I47" s="16">
        <f t="shared" si="8"/>
        <v>135224</v>
      </c>
      <c r="J47" s="27" t="s">
        <v>46</v>
      </c>
    </row>
    <row r="48" spans="2:10" ht="15" customHeight="1">
      <c r="B48" s="14">
        <v>6</v>
      </c>
      <c r="C48" s="14">
        <v>6</v>
      </c>
      <c r="D48" s="20" t="s">
        <v>28</v>
      </c>
      <c r="E48" s="16">
        <v>1100201</v>
      </c>
      <c r="F48" s="17">
        <f t="shared" si="6"/>
        <v>4.928488821071335</v>
      </c>
      <c r="G48" s="16">
        <v>1213991</v>
      </c>
      <c r="H48" s="17">
        <f t="shared" si="7"/>
        <v>-9.373216111157333</v>
      </c>
      <c r="I48" s="16">
        <f t="shared" si="8"/>
        <v>-113790</v>
      </c>
      <c r="J48" s="18" t="s">
        <v>47</v>
      </c>
    </row>
    <row r="49" spans="2:10" ht="15" customHeight="1">
      <c r="B49" s="14">
        <v>7</v>
      </c>
      <c r="C49" s="14">
        <v>8</v>
      </c>
      <c r="D49" s="20" t="s">
        <v>48</v>
      </c>
      <c r="E49" s="16">
        <v>1038453</v>
      </c>
      <c r="F49" s="17">
        <f t="shared" si="6"/>
        <v>4.6518808851364355</v>
      </c>
      <c r="G49" s="16">
        <v>1100158</v>
      </c>
      <c r="H49" s="17">
        <f t="shared" si="7"/>
        <v>-5.608739835550891</v>
      </c>
      <c r="I49" s="16">
        <f t="shared" si="8"/>
        <v>-61705</v>
      </c>
      <c r="J49" s="27" t="s">
        <v>49</v>
      </c>
    </row>
    <row r="50" spans="2:10" ht="15" customHeight="1">
      <c r="B50" s="14">
        <v>8</v>
      </c>
      <c r="C50" s="14">
        <v>7</v>
      </c>
      <c r="D50" s="20" t="s">
        <v>50</v>
      </c>
      <c r="E50" s="16">
        <v>754390</v>
      </c>
      <c r="F50" s="17">
        <f t="shared" si="6"/>
        <v>3.379384932142404</v>
      </c>
      <c r="G50" s="16">
        <v>1116790</v>
      </c>
      <c r="H50" s="17">
        <f t="shared" si="7"/>
        <v>-32.450147297164186</v>
      </c>
      <c r="I50" s="16">
        <f t="shared" si="8"/>
        <v>-362400</v>
      </c>
      <c r="J50" s="27" t="s">
        <v>51</v>
      </c>
    </row>
    <row r="51" spans="2:10" ht="15" customHeight="1">
      <c r="B51" s="14">
        <v>9</v>
      </c>
      <c r="C51" s="14">
        <v>9</v>
      </c>
      <c r="D51" s="20" t="s">
        <v>52</v>
      </c>
      <c r="E51" s="16">
        <v>653068</v>
      </c>
      <c r="F51" s="17">
        <f t="shared" si="6"/>
        <v>2.925500283493121</v>
      </c>
      <c r="G51" s="16">
        <v>672814</v>
      </c>
      <c r="H51" s="17">
        <f t="shared" si="7"/>
        <v>-2.9348378600920877</v>
      </c>
      <c r="I51" s="16">
        <f t="shared" si="8"/>
        <v>-19746</v>
      </c>
      <c r="J51" s="18" t="s">
        <v>53</v>
      </c>
    </row>
    <row r="52" spans="2:10" ht="15" customHeight="1">
      <c r="B52" s="14">
        <v>10</v>
      </c>
      <c r="C52" s="14">
        <v>11</v>
      </c>
      <c r="D52" s="20" t="s">
        <v>54</v>
      </c>
      <c r="E52" s="16">
        <v>269121</v>
      </c>
      <c r="F52" s="17">
        <f t="shared" si="6"/>
        <v>1.2055613837976324</v>
      </c>
      <c r="G52" s="16">
        <v>289020</v>
      </c>
      <c r="H52" s="17">
        <f t="shared" si="7"/>
        <v>-6.884990658085943</v>
      </c>
      <c r="I52" s="16">
        <f t="shared" si="8"/>
        <v>-19899</v>
      </c>
      <c r="J52" s="27" t="s">
        <v>55</v>
      </c>
    </row>
    <row r="53" spans="2:10" ht="15" customHeight="1">
      <c r="B53" s="28"/>
      <c r="C53" s="29" t="s">
        <v>30</v>
      </c>
      <c r="D53" s="30"/>
      <c r="E53" s="16">
        <f>E54-SUM(E43:E52)</f>
        <v>520336</v>
      </c>
      <c r="F53" s="17">
        <f t="shared" si="6"/>
        <v>2.3309105874299103</v>
      </c>
      <c r="G53" s="16">
        <f>G54-SUM(G43:G52)</f>
        <v>853150</v>
      </c>
      <c r="H53" s="17">
        <f t="shared" si="7"/>
        <v>-39.01002168434624</v>
      </c>
      <c r="I53" s="16">
        <f t="shared" si="8"/>
        <v>-332814</v>
      </c>
      <c r="J53" s="27"/>
    </row>
    <row r="54" spans="2:10" ht="15" customHeight="1">
      <c r="B54" s="28"/>
      <c r="C54" s="29" t="s">
        <v>31</v>
      </c>
      <c r="D54" s="31"/>
      <c r="E54" s="16">
        <v>22323293</v>
      </c>
      <c r="F54" s="17">
        <f>SUM(F43:F53)</f>
        <v>100</v>
      </c>
      <c r="G54" s="16">
        <v>23330267</v>
      </c>
      <c r="H54" s="17">
        <f t="shared" si="7"/>
        <v>-4.316170063548775</v>
      </c>
      <c r="I54" s="16">
        <f t="shared" si="8"/>
        <v>-1006974</v>
      </c>
      <c r="J54" s="27"/>
    </row>
    <row r="56" ht="13.5">
      <c r="K56" s="44"/>
    </row>
  </sheetData>
  <mergeCells count="12">
    <mergeCell ref="B9:C9"/>
    <mergeCell ref="D9:D10"/>
    <mergeCell ref="E9:F9"/>
    <mergeCell ref="J9:J10"/>
    <mergeCell ref="B25:C25"/>
    <mergeCell ref="D25:D26"/>
    <mergeCell ref="E25:F25"/>
    <mergeCell ref="J25:J26"/>
    <mergeCell ref="B41:C41"/>
    <mergeCell ref="D41:D42"/>
    <mergeCell ref="E41:F41"/>
    <mergeCell ref="J41:J42"/>
  </mergeCells>
  <printOptions horizontalCentered="1"/>
  <pageMargins left="0.7874015748031497" right="0.5905511811023623" top="0.984251968503937" bottom="0.984251968503937" header="0.5118110236220472" footer="0.5118110236220472"/>
  <pageSetup firstPageNumber="14" useFirstPageNumber="1" horizontalDpi="300" verticalDpi="300" orientation="portrait" paperSize="9" scale="80" r:id="rId2"/>
  <headerFooter alignWithMargins="0">
    <oddFooter>&amp;C&amp;P</oddFooter>
  </headerFooter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2"/>
  <sheetViews>
    <sheetView workbookViewId="0" topLeftCell="A1">
      <selection activeCell="A5" sqref="A5"/>
    </sheetView>
  </sheetViews>
  <sheetFormatPr defaultColWidth="9.00390625" defaultRowHeight="13.5"/>
  <cols>
    <col min="2" max="7" width="10.625" style="0" customWidth="1"/>
  </cols>
  <sheetData>
    <row r="1" spans="1:7" ht="15">
      <c r="A1" t="s">
        <v>56</v>
      </c>
      <c r="B1" s="45" t="s">
        <v>57</v>
      </c>
      <c r="C1" s="45" t="s">
        <v>58</v>
      </c>
      <c r="D1" s="46" t="s">
        <v>59</v>
      </c>
      <c r="E1" s="46" t="s">
        <v>60</v>
      </c>
      <c r="F1" s="47" t="s">
        <v>61</v>
      </c>
      <c r="G1" s="47" t="s">
        <v>62</v>
      </c>
    </row>
    <row r="2" ht="13.5">
      <c r="B2" s="48"/>
    </row>
    <row r="3" ht="13.5">
      <c r="A3" t="s">
        <v>63</v>
      </c>
    </row>
    <row r="4" spans="2:4" ht="13.5">
      <c r="B4" s="49" t="s">
        <v>65</v>
      </c>
      <c r="C4" s="49"/>
      <c r="D4" s="49"/>
    </row>
    <row r="5" spans="1:4" ht="13.5">
      <c r="A5" s="50">
        <v>14</v>
      </c>
      <c r="B5" s="52" t="s">
        <v>66</v>
      </c>
      <c r="C5" s="54" t="str">
        <f>'14輸移出入２'!E9</f>
        <v>平成１7年</v>
      </c>
      <c r="D5" s="52" t="s">
        <v>67</v>
      </c>
    </row>
    <row r="6" spans="2:4" ht="13.5">
      <c r="B6" s="51" t="str">
        <f>'14輸移出入２'!D11</f>
        <v>LNG（液化天然ガス）</v>
      </c>
      <c r="C6" s="51">
        <f>'14輸移出入２'!E11</f>
        <v>15993608</v>
      </c>
      <c r="D6" s="55">
        <f aca="true" t="shared" si="0" ref="D6:D11">C6/$C$12</f>
        <v>0.24698251667145824</v>
      </c>
    </row>
    <row r="7" spans="2:4" ht="13.5">
      <c r="B7" s="51" t="str">
        <f>'14輸移出入２'!D12</f>
        <v>鉄鉱石</v>
      </c>
      <c r="C7" s="51">
        <f>'14輸移出入２'!E12</f>
        <v>15527856</v>
      </c>
      <c r="D7" s="55">
        <f t="shared" si="0"/>
        <v>0.239790105734241</v>
      </c>
    </row>
    <row r="8" spans="2:4" ht="13.5">
      <c r="B8" s="51" t="str">
        <f>'14輸移出入２'!D13</f>
        <v>砂利・砂</v>
      </c>
      <c r="C8" s="51">
        <f>'14輸移出入２'!E13</f>
        <v>7451876</v>
      </c>
      <c r="D8" s="55">
        <f t="shared" si="0"/>
        <v>0.1150761659535259</v>
      </c>
    </row>
    <row r="9" spans="2:4" ht="13.5">
      <c r="B9" s="51" t="str">
        <f>'14輸移出入２'!D14</f>
        <v>石炭</v>
      </c>
      <c r="C9" s="51">
        <f>'14輸移出入２'!E14</f>
        <v>7315000</v>
      </c>
      <c r="D9" s="55">
        <f t="shared" si="0"/>
        <v>0.11296244783864386</v>
      </c>
    </row>
    <row r="10" spans="2:4" ht="13.5">
      <c r="B10" s="51" t="str">
        <f>'14輸移出入２'!D15</f>
        <v>鋼材</v>
      </c>
      <c r="C10" s="51">
        <f>'14輸移出入２'!E15</f>
        <v>4938398</v>
      </c>
      <c r="D10" s="55">
        <f t="shared" si="0"/>
        <v>0.07626158940279743</v>
      </c>
    </row>
    <row r="11" spans="2:4" ht="13.5">
      <c r="B11" s="56" t="s">
        <v>64</v>
      </c>
      <c r="C11" s="53">
        <f>C12-SUM(C6:C10)</f>
        <v>13529295</v>
      </c>
      <c r="D11" s="55">
        <f t="shared" si="0"/>
        <v>0.20892717439933356</v>
      </c>
    </row>
    <row r="12" spans="2:4" ht="13.5">
      <c r="B12" s="57" t="s">
        <v>68</v>
      </c>
      <c r="C12" s="51">
        <v>64756033</v>
      </c>
      <c r="D12" s="55">
        <f>SUM(D6:D11)</f>
        <v>1</v>
      </c>
    </row>
  </sheetData>
  <printOptions/>
  <pageMargins left="0.75" right="0.75" top="1" bottom="1" header="0.512" footer="0.512"/>
  <pageSetup fitToWidth="2" fitToHeight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2006-10-25T04:27:39Z</dcterms:created>
  <dcterms:modified xsi:type="dcterms:W3CDTF">2006-10-25T05:36:19Z</dcterms:modified>
  <cp:category/>
  <cp:version/>
  <cp:contentType/>
  <cp:contentStatus/>
</cp:coreProperties>
</file>