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8移出入" sheetId="1" r:id="rId1"/>
    <sheet name="データ" sheetId="2" r:id="rId2"/>
  </sheets>
  <definedNames>
    <definedName name="_xlnm.Print_Area" localSheetId="0">'8移出入'!$A$1:$K$46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<sst xmlns="http://schemas.openxmlformats.org/spreadsheetml/2006/main" count="84" uniqueCount="64">
  <si>
    <t>相手先（上位３つ）</t>
  </si>
  <si>
    <t>区　　分</t>
  </si>
  <si>
    <t>（４）移入貨物主要品種前年比較</t>
  </si>
  <si>
    <t>その他</t>
  </si>
  <si>
    <t>計</t>
  </si>
  <si>
    <t>構成比</t>
  </si>
  <si>
    <t>　　　　（単位：トン）</t>
  </si>
  <si>
    <t>順位</t>
  </si>
  <si>
    <t>増減率％</t>
  </si>
  <si>
    <t>数　　量</t>
  </si>
  <si>
    <t>数　　量</t>
  </si>
  <si>
    <t>　　　　（単位：トン）</t>
  </si>
  <si>
    <t>そ　　の　　他</t>
  </si>
  <si>
    <t>合　　　　　計</t>
  </si>
  <si>
    <t>■移出貨物主要品種別表</t>
  </si>
  <si>
    <t>■移入貨物主要品種別表</t>
  </si>
  <si>
    <t>（３）移出貨物主要品種</t>
  </si>
  <si>
    <t>増減数</t>
  </si>
  <si>
    <t>構成比％</t>
  </si>
  <si>
    <t>◎千葉港</t>
  </si>
  <si>
    <t>◎共通</t>
  </si>
  <si>
    <t>品　　　種</t>
  </si>
  <si>
    <t>セメント</t>
  </si>
  <si>
    <t>化学薬品</t>
  </si>
  <si>
    <t>重油</t>
  </si>
  <si>
    <t>石炭</t>
  </si>
  <si>
    <t>非金属鉱物</t>
  </si>
  <si>
    <t>石油製品</t>
  </si>
  <si>
    <t>鋼材</t>
  </si>
  <si>
    <t>砂利・砂</t>
  </si>
  <si>
    <t>その他石油製品</t>
  </si>
  <si>
    <t>LPG(液化石油ガス)</t>
  </si>
  <si>
    <t>石灰石</t>
  </si>
  <si>
    <t>完成自動車</t>
  </si>
  <si>
    <t>廃土砂</t>
  </si>
  <si>
    <t>石灰石</t>
  </si>
  <si>
    <t>神奈川県、東京都、千葉県</t>
  </si>
  <si>
    <t>神奈川県、静岡県、茨城県</t>
  </si>
  <si>
    <t>東京都、神奈川県、千葉県</t>
  </si>
  <si>
    <t>東京都、神奈川県</t>
  </si>
  <si>
    <t>15年</t>
  </si>
  <si>
    <t>平成15年</t>
  </si>
  <si>
    <t>その他輸送機械</t>
  </si>
  <si>
    <t>東京都、北海道、静岡県</t>
  </si>
  <si>
    <t>神奈川県、三重県、山口県</t>
  </si>
  <si>
    <t>16年</t>
  </si>
  <si>
    <t>平成16年</t>
  </si>
  <si>
    <t>（16/15年）</t>
  </si>
  <si>
    <t>（16-15年）</t>
  </si>
  <si>
    <t>兵庫県、岡山県、大阪府</t>
  </si>
  <si>
    <t>神奈川県、茨城県、福島県</t>
  </si>
  <si>
    <t>岡山県、大阪府、愛知県</t>
  </si>
  <si>
    <t>神奈川県、愛知県、静岡県</t>
  </si>
  <si>
    <t>兵庫県、茨城県、北海道</t>
  </si>
  <si>
    <t>移出：石油製品 ３７％、重油 ２２％を占める</t>
  </si>
  <si>
    <t>移入：鋼材 ２６％、石油製品 １４％を占める</t>
  </si>
  <si>
    <t>神奈川県、三重県、愛知県</t>
  </si>
  <si>
    <t>高知県、山口県、大分県</t>
  </si>
  <si>
    <t>愛知県、広島県、岡山県</t>
  </si>
  <si>
    <t>北海道、千葉県、青森県</t>
  </si>
  <si>
    <t>神奈川県、山口県、茨城県</t>
  </si>
  <si>
    <t>山口県、北海道、福岡県</t>
  </si>
  <si>
    <t>北海道、静岡県、福島県</t>
  </si>
  <si>
    <t>千葉県、愛媛県、大阪府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</si>
</sst>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4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 quotePrefix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81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37,966,832トン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24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0.3650019574980604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重油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0.21855700259637148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化学薬品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0.09531925128754487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砂利・砂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0.05648798930603428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その他輸送機械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0.04108678332708929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0.22354701598489965</c:v>
                </c:pt>
              </c:numCache>
            </c:numRef>
          </c:val>
          <c:shape val="box"/>
        </c:ser>
        <c:overlap val="100"/>
        <c:shape val="box"/>
        <c:axId val="28369256"/>
        <c:axId val="53996713"/>
      </c:bar3DChart>
      <c:catAx>
        <c:axId val="28369256"/>
        <c:scaling>
          <c:orientation val="minMax"/>
        </c:scaling>
        <c:axPos val="l"/>
        <c:delete val="1"/>
        <c:majorTickMark val="in"/>
        <c:minorTickMark val="none"/>
        <c:tickLblPos val="low"/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</c:scaling>
        <c:axPos val="b"/>
        <c:delete val="1"/>
        <c:majorTickMark val="in"/>
        <c:minorTickMark val="none"/>
        <c:tickLblPos val="nextTo"/>
        <c:crossAx val="2836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25"/>
          <c:y val="0.7465"/>
          <c:w val="0.79675"/>
          <c:h val="0.19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08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8移出入!#REF!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9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8移出入!#REF!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30,059,551トン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.00125"/>
          <c:y val="0"/>
          <c:w val="1"/>
          <c:h val="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データ!$B$16</c:f>
              <c:strCache>
                <c:ptCount val="1"/>
                <c:pt idx="0">
                  <c:v>鋼材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データ!$D$16</c:f>
              <c:numCache>
                <c:ptCount val="1"/>
                <c:pt idx="0">
                  <c:v>0.2548324823614298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データ!$B$17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データ!$D$17</c:f>
              <c:numCache>
                <c:ptCount val="1"/>
                <c:pt idx="0">
                  <c:v>0.1366092926670794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データ!$B$18</c:f>
              <c:strCache>
                <c:ptCount val="1"/>
                <c:pt idx="0">
                  <c:v>石灰石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データ!$D$18</c:f>
              <c:numCache>
                <c:ptCount val="1"/>
                <c:pt idx="0">
                  <c:v>0.11223507629904385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データ!$B$19</c:f>
              <c:strCache>
                <c:ptCount val="1"/>
                <c:pt idx="0">
                  <c:v>完成自動車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データ!$D$19</c:f>
              <c:numCache>
                <c:ptCount val="1"/>
                <c:pt idx="0">
                  <c:v>0.10769422337678963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データ!$B$20</c:f>
              <c:strCache>
                <c:ptCount val="1"/>
                <c:pt idx="0">
                  <c:v>砂利・砂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データ!$D$20</c:f>
              <c:numCache>
                <c:ptCount val="1"/>
                <c:pt idx="0">
                  <c:v>0.08279401778156965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データ!$B$21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データ!$D$21</c:f>
              <c:numCache>
                <c:ptCount val="1"/>
                <c:pt idx="0">
                  <c:v>0.3058349075140876</c:v>
                </c:pt>
              </c:numCache>
            </c:numRef>
          </c:val>
          <c:shape val="box"/>
        </c:ser>
        <c:overlap val="100"/>
        <c:shape val="box"/>
        <c:axId val="42675814"/>
        <c:axId val="48538007"/>
      </c:bar3DChart>
      <c:catAx>
        <c:axId val="42675814"/>
        <c:scaling>
          <c:orientation val="minMax"/>
        </c:scaling>
        <c:axPos val="l"/>
        <c:delete val="1"/>
        <c:majorTickMark val="in"/>
        <c:minorTickMark val="none"/>
        <c:tickLblPos val="low"/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b"/>
        <c:delete val="1"/>
        <c:majorTickMark val="in"/>
        <c:minorTickMark val="none"/>
        <c:tickLblPos val="nextTo"/>
        <c:crossAx val="42675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7835"/>
          <c:w val="0.822"/>
          <c:h val="0.21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10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90500" y="381000"/>
        <a:ext cx="75819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6</xdr:col>
      <xdr:colOff>371475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476250" y="6372225"/>
        <a:ext cx="3248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26</xdr:row>
      <xdr:rowOff>0</xdr:rowOff>
    </xdr:from>
    <xdr:to>
      <xdr:col>9</xdr:col>
      <xdr:colOff>28575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3752850" y="6372225"/>
        <a:ext cx="2171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15</xdr:col>
      <xdr:colOff>381000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8048625" y="6372225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409575</xdr:colOff>
      <xdr:row>26</xdr:row>
      <xdr:rowOff>0</xdr:rowOff>
    </xdr:from>
    <xdr:to>
      <xdr:col>18</xdr:col>
      <xdr:colOff>47625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10553700" y="6372225"/>
        <a:ext cx="199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66675</xdr:rowOff>
    </xdr:from>
    <xdr:to>
      <xdr:col>9</xdr:col>
      <xdr:colOff>1609725</xdr:colOff>
      <xdr:row>31</xdr:row>
      <xdr:rowOff>0</xdr:rowOff>
    </xdr:to>
    <xdr:graphicFrame>
      <xdr:nvGraphicFramePr>
        <xdr:cNvPr id="6" name="Chart 7"/>
        <xdr:cNvGraphicFramePr/>
      </xdr:nvGraphicFramePr>
      <xdr:xfrm>
        <a:off x="200025" y="6200775"/>
        <a:ext cx="7305675" cy="1362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1.875" style="0" customWidth="1"/>
    <col min="6" max="6" width="7.625" style="0" customWidth="1"/>
    <col min="7" max="7" width="12.00390625" style="0" customWidth="1"/>
    <col min="8" max="8" width="9.625" style="0" customWidth="1"/>
    <col min="9" max="9" width="11.75390625" style="0" customWidth="1"/>
    <col min="10" max="10" width="24.625" style="0" customWidth="1"/>
    <col min="11" max="11" width="3.625" style="0" customWidth="1"/>
    <col min="12" max="12" width="5.625" style="0" customWidth="1"/>
    <col min="13" max="14" width="3.625" style="0" customWidth="1"/>
    <col min="15" max="15" width="14.625" style="0" customWidth="1"/>
    <col min="16" max="16" width="11.625" style="0" customWidth="1"/>
    <col min="17" max="17" width="7.625" style="0" customWidth="1"/>
    <col min="18" max="18" width="11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4.75" customHeight="1">
      <c r="B1" s="8" t="s">
        <v>54</v>
      </c>
    </row>
    <row r="2" ht="19.5" customHeight="1"/>
    <row r="3" ht="18.75" customHeight="1"/>
    <row r="4" ht="18.75" customHeight="1"/>
    <row r="5" ht="18.75" customHeight="1"/>
    <row r="6" ht="18.75" customHeight="1"/>
    <row r="7" ht="27" customHeight="1"/>
    <row r="8" spans="2:10" ht="18.75" customHeight="1">
      <c r="B8" s="9" t="s">
        <v>14</v>
      </c>
      <c r="C8" s="10"/>
      <c r="D8" s="10"/>
      <c r="E8" s="9"/>
      <c r="F8" s="9"/>
      <c r="G8" s="9"/>
      <c r="H8" s="9"/>
      <c r="I8" s="11"/>
      <c r="J8" s="28" t="s">
        <v>6</v>
      </c>
    </row>
    <row r="9" spans="2:11" ht="18.75" customHeight="1">
      <c r="B9" s="57" t="s">
        <v>7</v>
      </c>
      <c r="C9" s="57"/>
      <c r="D9" s="58" t="s">
        <v>21</v>
      </c>
      <c r="E9" s="60" t="str">
        <f>データ!$D$1</f>
        <v>平成16年</v>
      </c>
      <c r="F9" s="56"/>
      <c r="G9" s="12" t="str">
        <f>データ!$E$1</f>
        <v>平成15年</v>
      </c>
      <c r="H9" s="14" t="s">
        <v>8</v>
      </c>
      <c r="I9" s="13" t="s">
        <v>17</v>
      </c>
      <c r="J9" s="58" t="s">
        <v>0</v>
      </c>
      <c r="K9" s="4"/>
    </row>
    <row r="10" spans="2:11" ht="18.75" customHeight="1">
      <c r="B10" s="15" t="str">
        <f>データ!$B$1</f>
        <v>16年</v>
      </c>
      <c r="C10" s="15" t="str">
        <f>データ!$C$1</f>
        <v>15年</v>
      </c>
      <c r="D10" s="59"/>
      <c r="E10" s="16" t="s">
        <v>9</v>
      </c>
      <c r="F10" s="15" t="s">
        <v>18</v>
      </c>
      <c r="G10" s="12" t="s">
        <v>10</v>
      </c>
      <c r="H10" s="29" t="str">
        <f>データ!$F$1</f>
        <v>（16/15年）</v>
      </c>
      <c r="I10" s="29" t="str">
        <f>データ!$G$1</f>
        <v>（16-15年）</v>
      </c>
      <c r="J10" s="59"/>
      <c r="K10" s="4"/>
    </row>
    <row r="11" spans="2:16" ht="18.75" customHeight="1">
      <c r="B11" s="49">
        <v>1</v>
      </c>
      <c r="C11" s="30">
        <f>RANK(G11,$G$11:$G$20)</f>
        <v>1</v>
      </c>
      <c r="D11" s="17" t="s">
        <v>27</v>
      </c>
      <c r="E11" s="24">
        <v>13857968</v>
      </c>
      <c r="F11" s="25">
        <f>E11/E22*100</f>
        <v>36.50019574980604</v>
      </c>
      <c r="G11" s="24">
        <v>13079677</v>
      </c>
      <c r="H11" s="26">
        <f aca="true" t="shared" si="0" ref="H11:H22">(E11/G11-1)*100</f>
        <v>5.950383942967408</v>
      </c>
      <c r="I11" s="24">
        <f aca="true" t="shared" si="1" ref="I11:I22">E11-G11</f>
        <v>778291</v>
      </c>
      <c r="J11" s="54" t="s">
        <v>43</v>
      </c>
      <c r="K11" s="7"/>
      <c r="N11" s="42"/>
      <c r="O11" s="43"/>
      <c r="P11" s="38"/>
    </row>
    <row r="12" spans="2:16" ht="18.75" customHeight="1">
      <c r="B12" s="49">
        <v>2</v>
      </c>
      <c r="C12" s="30">
        <f aca="true" t="shared" si="2" ref="C12:C20">RANK(G12,$G$11:$G$20)</f>
        <v>2</v>
      </c>
      <c r="D12" s="18" t="s">
        <v>24</v>
      </c>
      <c r="E12" s="24">
        <v>8297917</v>
      </c>
      <c r="F12" s="25">
        <f>E12/E22*100</f>
        <v>21.85570025963715</v>
      </c>
      <c r="G12" s="24">
        <v>8815391</v>
      </c>
      <c r="H12" s="26">
        <f t="shared" si="0"/>
        <v>-5.870119657766737</v>
      </c>
      <c r="I12" s="24">
        <f t="shared" si="1"/>
        <v>-517474</v>
      </c>
      <c r="J12" s="55" t="s">
        <v>50</v>
      </c>
      <c r="K12" s="7"/>
      <c r="N12" s="42"/>
      <c r="O12" s="45"/>
      <c r="P12" s="38"/>
    </row>
    <row r="13" spans="2:16" ht="18.75" customHeight="1">
      <c r="B13" s="49">
        <v>3</v>
      </c>
      <c r="C13" s="30">
        <f t="shared" si="2"/>
        <v>3</v>
      </c>
      <c r="D13" s="17" t="s">
        <v>23</v>
      </c>
      <c r="E13" s="24">
        <v>3618970</v>
      </c>
      <c r="F13" s="25">
        <f>E13/E22*100</f>
        <v>9.531925128754487</v>
      </c>
      <c r="G13" s="24">
        <v>3402889</v>
      </c>
      <c r="H13" s="26">
        <f t="shared" si="0"/>
        <v>6.349927958273094</v>
      </c>
      <c r="I13" s="24">
        <f t="shared" si="1"/>
        <v>216081</v>
      </c>
      <c r="J13" s="55" t="s">
        <v>44</v>
      </c>
      <c r="K13" s="7"/>
      <c r="N13" s="42"/>
      <c r="O13" s="43"/>
      <c r="P13" s="38"/>
    </row>
    <row r="14" spans="2:11" ht="18.75" customHeight="1">
      <c r="B14" s="49">
        <v>4</v>
      </c>
      <c r="C14" s="30">
        <f t="shared" si="2"/>
        <v>4</v>
      </c>
      <c r="D14" s="17" t="s">
        <v>29</v>
      </c>
      <c r="E14" s="24">
        <v>2144670</v>
      </c>
      <c r="F14" s="25">
        <f>E14/E22*100</f>
        <v>5.648798930603427</v>
      </c>
      <c r="G14" s="24">
        <v>1921286</v>
      </c>
      <c r="H14" s="26">
        <f>(E14/G14-1)*100</f>
        <v>11.626795802394852</v>
      </c>
      <c r="I14" s="24">
        <f>E14-G14</f>
        <v>223384</v>
      </c>
      <c r="J14" s="55" t="s">
        <v>38</v>
      </c>
      <c r="K14" s="7"/>
    </row>
    <row r="15" spans="2:16" ht="18.75" customHeight="1">
      <c r="B15" s="49">
        <v>5</v>
      </c>
      <c r="C15" s="30">
        <f t="shared" si="2"/>
        <v>7</v>
      </c>
      <c r="D15" s="34" t="s">
        <v>42</v>
      </c>
      <c r="E15" s="24">
        <v>1559935</v>
      </c>
      <c r="F15" s="25">
        <f>E15/E22*100</f>
        <v>4.108678332708929</v>
      </c>
      <c r="G15" s="24">
        <v>1242441</v>
      </c>
      <c r="H15" s="26">
        <f>(E15/G15-1)*100</f>
        <v>25.554050453904864</v>
      </c>
      <c r="I15" s="24">
        <f>E15-G15</f>
        <v>317494</v>
      </c>
      <c r="J15" s="50" t="s">
        <v>63</v>
      </c>
      <c r="K15" s="7"/>
      <c r="N15" s="42"/>
      <c r="O15" s="46"/>
      <c r="P15" s="38"/>
    </row>
    <row r="16" spans="2:11" ht="18.75" customHeight="1">
      <c r="B16" s="49">
        <v>6</v>
      </c>
      <c r="C16" s="30">
        <f t="shared" si="2"/>
        <v>6</v>
      </c>
      <c r="D16" s="17" t="s">
        <v>28</v>
      </c>
      <c r="E16" s="24">
        <v>1553681</v>
      </c>
      <c r="F16" s="25">
        <f>E16/E22*100</f>
        <v>4.09220606027914</v>
      </c>
      <c r="G16" s="24">
        <v>1383870</v>
      </c>
      <c r="H16" s="26">
        <f>(E16/G16-1)*100</f>
        <v>12.270733522657483</v>
      </c>
      <c r="I16" s="24">
        <f>E16-G16</f>
        <v>169811</v>
      </c>
      <c r="J16" s="55" t="s">
        <v>51</v>
      </c>
      <c r="K16" s="7"/>
    </row>
    <row r="17" spans="2:21" ht="18.75" customHeight="1">
      <c r="B17" s="49">
        <v>7</v>
      </c>
      <c r="C17" s="30">
        <f t="shared" si="2"/>
        <v>5</v>
      </c>
      <c r="D17" s="48" t="s">
        <v>31</v>
      </c>
      <c r="E17" s="24">
        <v>1440694</v>
      </c>
      <c r="F17" s="25">
        <f>E17/E22*100</f>
        <v>3.7946120972115875</v>
      </c>
      <c r="G17" s="24">
        <v>1435228</v>
      </c>
      <c r="H17" s="26">
        <f>(E17/G17-1)*100</f>
        <v>0.380845412714903</v>
      </c>
      <c r="I17" s="24">
        <f>E17-G17</f>
        <v>5466</v>
      </c>
      <c r="J17" s="55" t="s">
        <v>37</v>
      </c>
      <c r="K17" s="7"/>
      <c r="N17" s="42"/>
      <c r="O17" s="44"/>
      <c r="P17" s="38"/>
      <c r="Q17" s="51"/>
      <c r="R17" s="38"/>
      <c r="S17" s="37"/>
      <c r="T17" s="38"/>
      <c r="U17" s="52"/>
    </row>
    <row r="18" spans="2:21" ht="18.75" customHeight="1">
      <c r="B18" s="49">
        <v>8</v>
      </c>
      <c r="C18" s="30">
        <f t="shared" si="2"/>
        <v>8</v>
      </c>
      <c r="D18" s="17" t="s">
        <v>25</v>
      </c>
      <c r="E18" s="24">
        <v>1020800</v>
      </c>
      <c r="F18" s="25">
        <f>E18/E22*100</f>
        <v>2.6886625673693287</v>
      </c>
      <c r="G18" s="24">
        <v>1017568</v>
      </c>
      <c r="H18" s="26">
        <f t="shared" si="0"/>
        <v>0.317620050945</v>
      </c>
      <c r="I18" s="24">
        <f t="shared" si="1"/>
        <v>3232</v>
      </c>
      <c r="J18" s="55" t="s">
        <v>52</v>
      </c>
      <c r="K18" s="7"/>
      <c r="N18" s="42"/>
      <c r="O18" s="43"/>
      <c r="P18" s="38"/>
      <c r="Q18" s="51"/>
      <c r="R18" s="38"/>
      <c r="S18" s="37"/>
      <c r="T18" s="38"/>
      <c r="U18" s="7"/>
    </row>
    <row r="19" spans="2:16" ht="19.5" customHeight="1">
      <c r="B19" s="49">
        <v>9</v>
      </c>
      <c r="C19" s="30">
        <f t="shared" si="2"/>
        <v>9</v>
      </c>
      <c r="D19" s="17" t="s">
        <v>35</v>
      </c>
      <c r="E19" s="24">
        <v>771689</v>
      </c>
      <c r="F19" s="25">
        <f>E19/E22*100</f>
        <v>2.0325346081021456</v>
      </c>
      <c r="G19" s="24">
        <v>998770</v>
      </c>
      <c r="H19" s="26">
        <f>(E19/G19-1)*100</f>
        <v>-22.736065360393287</v>
      </c>
      <c r="I19" s="24">
        <f>E19-G19</f>
        <v>-227081</v>
      </c>
      <c r="J19" s="55" t="s">
        <v>39</v>
      </c>
      <c r="K19" s="7"/>
      <c r="N19" s="42"/>
      <c r="O19" s="47"/>
      <c r="P19" s="38"/>
    </row>
    <row r="20" spans="2:16" ht="18.75" customHeight="1">
      <c r="B20" s="49">
        <v>10</v>
      </c>
      <c r="C20" s="30">
        <f t="shared" si="2"/>
        <v>10</v>
      </c>
      <c r="D20" s="48" t="s">
        <v>30</v>
      </c>
      <c r="E20" s="24">
        <v>635171</v>
      </c>
      <c r="F20" s="25">
        <f>E20/E22*100</f>
        <v>1.6729628640071943</v>
      </c>
      <c r="G20" s="24">
        <v>640593</v>
      </c>
      <c r="H20" s="26">
        <f t="shared" si="0"/>
        <v>-0.8464032544845179</v>
      </c>
      <c r="I20" s="24">
        <f t="shared" si="1"/>
        <v>-5422</v>
      </c>
      <c r="J20" s="55" t="s">
        <v>53</v>
      </c>
      <c r="K20" s="7"/>
      <c r="N20" s="42"/>
      <c r="O20" s="45"/>
      <c r="P20" s="38"/>
    </row>
    <row r="21" spans="2:11" ht="18.75" customHeight="1">
      <c r="B21" s="19"/>
      <c r="C21" s="20" t="s">
        <v>12</v>
      </c>
      <c r="D21" s="21"/>
      <c r="E21" s="24">
        <f>E22-SUM(E11:E20)</f>
        <v>3065337</v>
      </c>
      <c r="F21" s="25">
        <f>E21/E22*100</f>
        <v>8.073723401520569</v>
      </c>
      <c r="G21" s="24">
        <f>G22-SUM(G11:G20)</f>
        <v>2885985</v>
      </c>
      <c r="H21" s="26">
        <f t="shared" si="0"/>
        <v>6.214585314892496</v>
      </c>
      <c r="I21" s="24">
        <f t="shared" si="1"/>
        <v>179352</v>
      </c>
      <c r="J21" s="55"/>
      <c r="K21" s="7"/>
    </row>
    <row r="22" spans="2:11" ht="18.75" customHeight="1">
      <c r="B22" s="19"/>
      <c r="C22" s="20" t="s">
        <v>13</v>
      </c>
      <c r="D22" s="22"/>
      <c r="E22" s="53">
        <v>37966832</v>
      </c>
      <c r="F22" s="25">
        <f>E22/E22*100</f>
        <v>100</v>
      </c>
      <c r="G22" s="24">
        <v>36823698</v>
      </c>
      <c r="H22" s="26">
        <f t="shared" si="0"/>
        <v>3.1043432954506622</v>
      </c>
      <c r="I22" s="24">
        <f t="shared" si="1"/>
        <v>1143134</v>
      </c>
      <c r="J22" s="55"/>
      <c r="K22" s="7"/>
    </row>
    <row r="23" ht="18.75" customHeight="1"/>
    <row r="24" ht="24.75" customHeight="1">
      <c r="B24" s="8" t="s">
        <v>55</v>
      </c>
    </row>
    <row r="25" ht="11.2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spans="2:10" ht="18.75" customHeight="1">
      <c r="B32" s="9" t="s">
        <v>15</v>
      </c>
      <c r="C32" s="10"/>
      <c r="D32" s="10"/>
      <c r="E32" s="9"/>
      <c r="F32" s="9"/>
      <c r="G32" s="9"/>
      <c r="H32" s="9"/>
      <c r="I32" s="11"/>
      <c r="J32" s="28" t="s">
        <v>11</v>
      </c>
    </row>
    <row r="33" spans="2:10" ht="18.75" customHeight="1">
      <c r="B33" s="57" t="s">
        <v>7</v>
      </c>
      <c r="C33" s="57"/>
      <c r="D33" s="58" t="s">
        <v>21</v>
      </c>
      <c r="E33" s="60" t="str">
        <f>データ!$D$1</f>
        <v>平成16年</v>
      </c>
      <c r="F33" s="56"/>
      <c r="G33" s="12" t="str">
        <f>データ!$E$1</f>
        <v>平成15年</v>
      </c>
      <c r="H33" s="14" t="s">
        <v>8</v>
      </c>
      <c r="I33" s="13" t="s">
        <v>17</v>
      </c>
      <c r="J33" s="58" t="s">
        <v>0</v>
      </c>
    </row>
    <row r="34" spans="2:10" ht="18.75" customHeight="1">
      <c r="B34" s="15" t="str">
        <f>データ!$B$1</f>
        <v>16年</v>
      </c>
      <c r="C34" s="15" t="str">
        <f>データ!$C$1</f>
        <v>15年</v>
      </c>
      <c r="D34" s="59"/>
      <c r="E34" s="16" t="s">
        <v>9</v>
      </c>
      <c r="F34" s="15" t="s">
        <v>18</v>
      </c>
      <c r="G34" s="12" t="s">
        <v>10</v>
      </c>
      <c r="H34" s="29" t="str">
        <f>データ!$F$1</f>
        <v>（16/15年）</v>
      </c>
      <c r="I34" s="29" t="str">
        <f>データ!$G$1</f>
        <v>（16-15年）</v>
      </c>
      <c r="J34" s="59"/>
    </row>
    <row r="35" spans="2:16" ht="18.75" customHeight="1">
      <c r="B35" s="49">
        <v>1</v>
      </c>
      <c r="C35" s="30">
        <f>RANK(G35,$G$35:$G$44)</f>
        <v>1</v>
      </c>
      <c r="D35" s="17" t="s">
        <v>28</v>
      </c>
      <c r="E35" s="24">
        <v>7660150</v>
      </c>
      <c r="F35" s="25">
        <f>E35/E$46*100</f>
        <v>25.48324823614298</v>
      </c>
      <c r="G35" s="24">
        <v>7207770</v>
      </c>
      <c r="H35" s="26">
        <f aca="true" t="shared" si="3" ref="H35:H46">(E35/G35-1)*100</f>
        <v>6.276282400798028</v>
      </c>
      <c r="I35" s="24">
        <f aca="true" t="shared" si="4" ref="I35:I46">E35-G35</f>
        <v>452380</v>
      </c>
      <c r="J35" s="54" t="s">
        <v>49</v>
      </c>
      <c r="N35" s="42"/>
      <c r="O35" s="43"/>
      <c r="P35" s="38"/>
    </row>
    <row r="36" spans="2:16" ht="18.75" customHeight="1">
      <c r="B36" s="49">
        <v>2</v>
      </c>
      <c r="C36" s="30">
        <f aca="true" t="shared" si="5" ref="C36:C44">RANK(G36,$G$35:$G$44)</f>
        <v>2</v>
      </c>
      <c r="D36" s="18" t="s">
        <v>27</v>
      </c>
      <c r="E36" s="24">
        <v>4106414</v>
      </c>
      <c r="F36" s="25">
        <f aca="true" t="shared" si="6" ref="F36:F44">E36/E$46*100</f>
        <v>13.66092926670794</v>
      </c>
      <c r="G36" s="24">
        <v>4108529</v>
      </c>
      <c r="H36" s="26">
        <f t="shared" si="3"/>
        <v>-0.051478278478744866</v>
      </c>
      <c r="I36" s="24">
        <f t="shared" si="4"/>
        <v>-2115</v>
      </c>
      <c r="J36" s="54" t="s">
        <v>56</v>
      </c>
      <c r="N36" s="42"/>
      <c r="O36" s="45"/>
      <c r="P36" s="38"/>
    </row>
    <row r="37" spans="2:16" ht="18.75" customHeight="1">
      <c r="B37" s="49">
        <v>3</v>
      </c>
      <c r="C37" s="30">
        <f t="shared" si="5"/>
        <v>3</v>
      </c>
      <c r="D37" s="17" t="s">
        <v>32</v>
      </c>
      <c r="E37" s="24">
        <v>3373736</v>
      </c>
      <c r="F37" s="25">
        <f t="shared" si="6"/>
        <v>11.223507629904384</v>
      </c>
      <c r="G37" s="24">
        <v>3596416</v>
      </c>
      <c r="H37" s="26">
        <f t="shared" si="3"/>
        <v>-6.191719756557634</v>
      </c>
      <c r="I37" s="24">
        <f t="shared" si="4"/>
        <v>-222680</v>
      </c>
      <c r="J37" s="55" t="s">
        <v>57</v>
      </c>
      <c r="N37" s="42"/>
      <c r="O37" s="43"/>
      <c r="P37" s="38"/>
    </row>
    <row r="38" spans="2:16" ht="18.75" customHeight="1">
      <c r="B38" s="49">
        <v>4</v>
      </c>
      <c r="C38" s="30">
        <f t="shared" si="5"/>
        <v>4</v>
      </c>
      <c r="D38" s="17" t="s">
        <v>33</v>
      </c>
      <c r="E38" s="24">
        <v>3237240</v>
      </c>
      <c r="F38" s="25">
        <f>E38/E$46*100</f>
        <v>10.769422337678963</v>
      </c>
      <c r="G38" s="24">
        <v>3491937</v>
      </c>
      <c r="H38" s="26">
        <f aca="true" t="shared" si="7" ref="H38:H43">(E38/G38-1)*100</f>
        <v>-7.293860112596528</v>
      </c>
      <c r="I38" s="24">
        <f aca="true" t="shared" si="8" ref="I38:I43">E38-G38</f>
        <v>-254697</v>
      </c>
      <c r="J38" s="55" t="s">
        <v>58</v>
      </c>
      <c r="N38" s="42"/>
      <c r="O38" s="45"/>
      <c r="P38" s="38"/>
    </row>
    <row r="39" spans="2:16" ht="18.75" customHeight="1">
      <c r="B39" s="49">
        <v>5</v>
      </c>
      <c r="C39" s="30">
        <f t="shared" si="5"/>
        <v>5</v>
      </c>
      <c r="D39" s="17" t="s">
        <v>29</v>
      </c>
      <c r="E39" s="24">
        <v>2488751</v>
      </c>
      <c r="F39" s="25">
        <f t="shared" si="6"/>
        <v>8.279401778156965</v>
      </c>
      <c r="G39" s="24">
        <v>2925200</v>
      </c>
      <c r="H39" s="26">
        <f t="shared" si="7"/>
        <v>-14.920313140981811</v>
      </c>
      <c r="I39" s="24">
        <f t="shared" si="8"/>
        <v>-436449</v>
      </c>
      <c r="J39" s="55" t="s">
        <v>59</v>
      </c>
      <c r="N39" s="42"/>
      <c r="O39" s="36"/>
      <c r="P39" s="38"/>
    </row>
    <row r="40" spans="2:16" ht="18.75" customHeight="1">
      <c r="B40" s="49">
        <v>6</v>
      </c>
      <c r="C40" s="30">
        <f t="shared" si="5"/>
        <v>6</v>
      </c>
      <c r="D40" s="18" t="s">
        <v>23</v>
      </c>
      <c r="E40" s="24">
        <v>2088516</v>
      </c>
      <c r="F40" s="25">
        <f t="shared" si="6"/>
        <v>6.947928131062237</v>
      </c>
      <c r="G40" s="24">
        <v>2046400</v>
      </c>
      <c r="H40" s="26">
        <f t="shared" si="7"/>
        <v>2.0580531665363555</v>
      </c>
      <c r="I40" s="24">
        <f t="shared" si="8"/>
        <v>42116</v>
      </c>
      <c r="J40" s="55" t="s">
        <v>60</v>
      </c>
      <c r="N40" s="42"/>
      <c r="O40" s="43"/>
      <c r="P40" s="38"/>
    </row>
    <row r="41" spans="2:10" ht="18.75" customHeight="1">
      <c r="B41" s="49">
        <v>7</v>
      </c>
      <c r="C41" s="30">
        <f t="shared" si="5"/>
        <v>8</v>
      </c>
      <c r="D41" s="17" t="s">
        <v>22</v>
      </c>
      <c r="E41" s="24">
        <v>1894699</v>
      </c>
      <c r="F41" s="25">
        <f>E41/E$46*100</f>
        <v>6.303151367763278</v>
      </c>
      <c r="G41" s="24">
        <v>1819444</v>
      </c>
      <c r="H41" s="26">
        <f t="shared" si="7"/>
        <v>4.136153682113886</v>
      </c>
      <c r="I41" s="24">
        <f t="shared" si="8"/>
        <v>75255</v>
      </c>
      <c r="J41" s="55" t="s">
        <v>61</v>
      </c>
    </row>
    <row r="42" spans="2:16" ht="18.75" customHeight="1">
      <c r="B42" s="49">
        <v>8</v>
      </c>
      <c r="C42" s="30">
        <f t="shared" si="5"/>
        <v>7</v>
      </c>
      <c r="D42" s="17" t="s">
        <v>34</v>
      </c>
      <c r="E42" s="24">
        <v>1080336</v>
      </c>
      <c r="F42" s="25">
        <f>E42/E$46*100</f>
        <v>3.593985818351046</v>
      </c>
      <c r="G42" s="24">
        <v>2012070</v>
      </c>
      <c r="H42" s="26">
        <f t="shared" si="7"/>
        <v>-46.30723583175536</v>
      </c>
      <c r="I42" s="24">
        <f t="shared" si="8"/>
        <v>-931734</v>
      </c>
      <c r="J42" s="55" t="s">
        <v>36</v>
      </c>
      <c r="N42" s="42"/>
      <c r="O42" s="43"/>
      <c r="P42" s="38"/>
    </row>
    <row r="43" spans="2:16" ht="18.75" customHeight="1">
      <c r="B43" s="49">
        <v>9</v>
      </c>
      <c r="C43" s="30">
        <f t="shared" si="5"/>
        <v>9</v>
      </c>
      <c r="D43" s="17" t="s">
        <v>24</v>
      </c>
      <c r="E43" s="24">
        <v>1060678</v>
      </c>
      <c r="F43" s="25">
        <f t="shared" si="6"/>
        <v>3.5285889666149703</v>
      </c>
      <c r="G43" s="24">
        <v>894288</v>
      </c>
      <c r="H43" s="26">
        <f t="shared" si="7"/>
        <v>18.60586298820961</v>
      </c>
      <c r="I43" s="24">
        <f t="shared" si="8"/>
        <v>166390</v>
      </c>
      <c r="J43" s="54" t="s">
        <v>56</v>
      </c>
      <c r="N43" s="42"/>
      <c r="O43" s="43"/>
      <c r="P43" s="38"/>
    </row>
    <row r="44" spans="2:16" ht="18.75" customHeight="1">
      <c r="B44" s="49">
        <v>10</v>
      </c>
      <c r="C44" s="30">
        <f t="shared" si="5"/>
        <v>10</v>
      </c>
      <c r="D44" s="17" t="s">
        <v>26</v>
      </c>
      <c r="E44" s="24">
        <v>808342</v>
      </c>
      <c r="F44" s="25">
        <f t="shared" si="6"/>
        <v>2.6891353101049313</v>
      </c>
      <c r="G44" s="24">
        <v>581143</v>
      </c>
      <c r="H44" s="26">
        <f t="shared" si="3"/>
        <v>39.09519687925347</v>
      </c>
      <c r="I44" s="24">
        <f t="shared" si="4"/>
        <v>227199</v>
      </c>
      <c r="J44" s="55" t="s">
        <v>62</v>
      </c>
      <c r="N44" s="42"/>
      <c r="O44" s="45"/>
      <c r="P44" s="38"/>
    </row>
    <row r="45" spans="2:10" ht="18.75" customHeight="1">
      <c r="B45" s="19"/>
      <c r="C45" s="20" t="s">
        <v>12</v>
      </c>
      <c r="D45" s="21"/>
      <c r="E45" s="24">
        <f>E46-SUM(E35:E44)</f>
        <v>2260689</v>
      </c>
      <c r="F45" s="25">
        <f>E45/E$46*100</f>
        <v>7.520701157512299</v>
      </c>
      <c r="G45" s="24">
        <f>G46-SUM(G35:G44)</f>
        <v>2928708</v>
      </c>
      <c r="H45" s="26">
        <f t="shared" si="3"/>
        <v>-22.809341183894063</v>
      </c>
      <c r="I45" s="24">
        <f t="shared" si="4"/>
        <v>-668019</v>
      </c>
      <c r="J45" s="27"/>
    </row>
    <row r="46" spans="2:10" ht="18.75" customHeight="1">
      <c r="B46" s="19"/>
      <c r="C46" s="20" t="s">
        <v>13</v>
      </c>
      <c r="D46" s="22"/>
      <c r="E46" s="24">
        <v>30059551</v>
      </c>
      <c r="F46" s="25">
        <f>SUM(F35:F45)</f>
        <v>100</v>
      </c>
      <c r="G46" s="24">
        <v>31611905</v>
      </c>
      <c r="H46" s="26">
        <f t="shared" si="3"/>
        <v>-4.910662612708727</v>
      </c>
      <c r="I46" s="24">
        <f t="shared" si="4"/>
        <v>-1552354</v>
      </c>
      <c r="J46" s="27"/>
    </row>
    <row r="48" ht="14.25">
      <c r="C48" s="42"/>
    </row>
  </sheetData>
  <mergeCells count="8">
    <mergeCell ref="B33:C33"/>
    <mergeCell ref="D33:D34"/>
    <mergeCell ref="E33:F33"/>
    <mergeCell ref="J33:J34"/>
    <mergeCell ref="B9:C9"/>
    <mergeCell ref="D9:D10"/>
    <mergeCell ref="E9:F9"/>
    <mergeCell ref="J9:J10"/>
  </mergeCells>
  <printOptions/>
  <pageMargins left="0.5905511811023623" right="0.5905511811023623" top="0.984251968503937" bottom="0.984251968503937" header="0.5118110236220472" footer="0.5118110236220472"/>
  <pageSetup firstPageNumber="8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F15" sqref="F15"/>
    </sheetView>
  </sheetViews>
  <sheetFormatPr defaultColWidth="9.00390625" defaultRowHeight="13.5"/>
  <cols>
    <col min="2" max="2" width="14.75390625" style="0" customWidth="1"/>
    <col min="3" max="7" width="10.625" style="0" customWidth="1"/>
  </cols>
  <sheetData>
    <row r="1" spans="1:7" ht="15">
      <c r="A1" t="s">
        <v>20</v>
      </c>
      <c r="B1" s="15" t="s">
        <v>45</v>
      </c>
      <c r="C1" s="15" t="s">
        <v>40</v>
      </c>
      <c r="D1" s="39" t="s">
        <v>46</v>
      </c>
      <c r="E1" s="12" t="s">
        <v>41</v>
      </c>
      <c r="F1" s="40" t="s">
        <v>47</v>
      </c>
      <c r="G1" s="40" t="s">
        <v>48</v>
      </c>
    </row>
    <row r="2" ht="13.5">
      <c r="B2" s="41"/>
    </row>
    <row r="3" ht="13.5">
      <c r="A3" t="s">
        <v>19</v>
      </c>
    </row>
    <row r="4" spans="2:7" ht="13.5">
      <c r="B4" s="2" t="s">
        <v>16</v>
      </c>
      <c r="C4" s="2"/>
      <c r="D4" s="2"/>
      <c r="E4" s="2"/>
      <c r="F4" s="2"/>
      <c r="G4" s="1"/>
    </row>
    <row r="5" spans="1:7" ht="13.5">
      <c r="A5">
        <v>8</v>
      </c>
      <c r="B5" s="3" t="s">
        <v>1</v>
      </c>
      <c r="C5" s="32" t="str">
        <f>'8移出入'!E9</f>
        <v>平成16年</v>
      </c>
      <c r="D5" s="3" t="s">
        <v>5</v>
      </c>
      <c r="E5" s="4"/>
      <c r="F5" s="4"/>
      <c r="G5" s="4"/>
    </row>
    <row r="6" spans="2:7" ht="13.5">
      <c r="B6" s="32" t="str">
        <f>'8移出入'!D11</f>
        <v>石油製品</v>
      </c>
      <c r="C6" s="32">
        <f>'8移出入'!E11</f>
        <v>13857968</v>
      </c>
      <c r="D6" s="33">
        <f aca="true" t="shared" si="0" ref="D6:D12">C6/$C$12</f>
        <v>0.3650019574980604</v>
      </c>
      <c r="E6" s="5"/>
      <c r="F6" s="6"/>
      <c r="G6" s="5"/>
    </row>
    <row r="7" spans="2:7" ht="13.5">
      <c r="B7" s="32" t="str">
        <f>'8移出入'!D12</f>
        <v>重油</v>
      </c>
      <c r="C7" s="32">
        <f>'8移出入'!E12</f>
        <v>8297917</v>
      </c>
      <c r="D7" s="33">
        <f t="shared" si="0"/>
        <v>0.21855700259637148</v>
      </c>
      <c r="E7" s="5"/>
      <c r="F7" s="6"/>
      <c r="G7" s="5"/>
    </row>
    <row r="8" spans="2:7" ht="13.5">
      <c r="B8" s="32" t="str">
        <f>'8移出入'!D13</f>
        <v>化学薬品</v>
      </c>
      <c r="C8" s="32">
        <f>'8移出入'!E13</f>
        <v>3618970</v>
      </c>
      <c r="D8" s="33">
        <f t="shared" si="0"/>
        <v>0.09531925128754487</v>
      </c>
      <c r="E8" s="5"/>
      <c r="F8" s="6"/>
      <c r="G8" s="5"/>
    </row>
    <row r="9" spans="2:7" ht="13.5">
      <c r="B9" s="32" t="str">
        <f>'8移出入'!D14</f>
        <v>砂利・砂</v>
      </c>
      <c r="C9" s="32">
        <f>'8移出入'!E14</f>
        <v>2144670</v>
      </c>
      <c r="D9" s="33">
        <f t="shared" si="0"/>
        <v>0.05648798930603428</v>
      </c>
      <c r="E9" s="5"/>
      <c r="F9" s="6"/>
      <c r="G9" s="5"/>
    </row>
    <row r="10" spans="2:7" ht="13.5">
      <c r="B10" s="32" t="str">
        <f>'8移出入'!D15</f>
        <v>その他輸送機械</v>
      </c>
      <c r="C10" s="32">
        <f>'8移出入'!E15</f>
        <v>1559935</v>
      </c>
      <c r="D10" s="33">
        <f t="shared" si="0"/>
        <v>0.04108678332708929</v>
      </c>
      <c r="E10" s="5"/>
      <c r="F10" s="6"/>
      <c r="G10" s="5"/>
    </row>
    <row r="11" spans="2:7" ht="13.5">
      <c r="B11" s="23" t="s">
        <v>3</v>
      </c>
      <c r="C11" s="35">
        <f>C12-SUM(C6:C10)</f>
        <v>8487372</v>
      </c>
      <c r="D11" s="33">
        <f t="shared" si="0"/>
        <v>0.22354701598489965</v>
      </c>
      <c r="E11" s="5"/>
      <c r="F11" s="6"/>
      <c r="G11" s="5"/>
    </row>
    <row r="12" spans="2:7" ht="13.5">
      <c r="B12" s="31" t="s">
        <v>4</v>
      </c>
      <c r="C12" s="32">
        <f>'8移出入'!E22</f>
        <v>37966832</v>
      </c>
      <c r="D12" s="33">
        <f t="shared" si="0"/>
        <v>1</v>
      </c>
      <c r="E12" s="5"/>
      <c r="F12" s="6"/>
      <c r="G12" s="5"/>
    </row>
    <row r="14" spans="2:7" ht="13.5">
      <c r="B14" s="2" t="s">
        <v>2</v>
      </c>
      <c r="C14" s="2"/>
      <c r="D14" s="2"/>
      <c r="E14" s="2"/>
      <c r="F14" s="2"/>
      <c r="G14" s="1"/>
    </row>
    <row r="15" spans="1:7" ht="13.5">
      <c r="A15">
        <v>8</v>
      </c>
      <c r="B15" s="3" t="s">
        <v>1</v>
      </c>
      <c r="C15" s="32" t="str">
        <f>'8移出入'!E33</f>
        <v>平成16年</v>
      </c>
      <c r="D15" s="3" t="s">
        <v>5</v>
      </c>
      <c r="E15" s="4"/>
      <c r="F15" s="4"/>
      <c r="G15" s="4"/>
    </row>
    <row r="16" spans="2:7" ht="13.5">
      <c r="B16" s="32" t="str">
        <f>'8移出入'!D35</f>
        <v>鋼材</v>
      </c>
      <c r="C16" s="32">
        <f>'8移出入'!E35</f>
        <v>7660150</v>
      </c>
      <c r="D16" s="33">
        <f aca="true" t="shared" si="1" ref="D16:D22">C16/$C$22</f>
        <v>0.2548324823614298</v>
      </c>
      <c r="E16" s="5"/>
      <c r="F16" s="6"/>
      <c r="G16" s="5"/>
    </row>
    <row r="17" spans="2:7" ht="13.5">
      <c r="B17" s="32" t="str">
        <f>'8移出入'!D36</f>
        <v>石油製品</v>
      </c>
      <c r="C17" s="32">
        <f>'8移出入'!E36</f>
        <v>4106414</v>
      </c>
      <c r="D17" s="33">
        <f t="shared" si="1"/>
        <v>0.1366092926670794</v>
      </c>
      <c r="E17" s="5"/>
      <c r="F17" s="6"/>
      <c r="G17" s="5"/>
    </row>
    <row r="18" spans="2:7" ht="13.5">
      <c r="B18" s="32" t="str">
        <f>'8移出入'!D37</f>
        <v>石灰石</v>
      </c>
      <c r="C18" s="32">
        <f>'8移出入'!E37</f>
        <v>3373736</v>
      </c>
      <c r="D18" s="33">
        <f t="shared" si="1"/>
        <v>0.11223507629904385</v>
      </c>
      <c r="E18" s="5"/>
      <c r="F18" s="6"/>
      <c r="G18" s="5"/>
    </row>
    <row r="19" spans="2:7" ht="13.5">
      <c r="B19" s="32" t="str">
        <f>'8移出入'!D38</f>
        <v>完成自動車</v>
      </c>
      <c r="C19" s="32">
        <f>'8移出入'!E38</f>
        <v>3237240</v>
      </c>
      <c r="D19" s="33">
        <f t="shared" si="1"/>
        <v>0.10769422337678963</v>
      </c>
      <c r="E19" s="5"/>
      <c r="F19" s="6"/>
      <c r="G19" s="5"/>
    </row>
    <row r="20" spans="2:7" ht="13.5">
      <c r="B20" s="32" t="str">
        <f>'8移出入'!D39</f>
        <v>砂利・砂</v>
      </c>
      <c r="C20" s="32">
        <f>'8移出入'!E39</f>
        <v>2488751</v>
      </c>
      <c r="D20" s="33">
        <f t="shared" si="1"/>
        <v>0.08279401778156965</v>
      </c>
      <c r="E20" s="5"/>
      <c r="F20" s="6"/>
      <c r="G20" s="5"/>
    </row>
    <row r="21" spans="2:7" ht="13.5">
      <c r="B21" s="23" t="s">
        <v>3</v>
      </c>
      <c r="C21" s="35">
        <f>C22-SUM(C16:C20)</f>
        <v>9193260</v>
      </c>
      <c r="D21" s="33">
        <f t="shared" si="1"/>
        <v>0.3058349075140876</v>
      </c>
      <c r="E21" s="5"/>
      <c r="F21" s="6"/>
      <c r="G21" s="5"/>
    </row>
    <row r="22" spans="2:7" ht="13.5">
      <c r="B22" s="31" t="s">
        <v>4</v>
      </c>
      <c r="C22" s="32">
        <f>'8移出入'!E46</f>
        <v>30059551</v>
      </c>
      <c r="D22" s="33">
        <f t="shared" si="1"/>
        <v>1</v>
      </c>
      <c r="E22" s="5"/>
      <c r="F22" s="6"/>
      <c r="G22" s="5"/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2005-09-05T02:21:14Z</dcterms:modified>
  <cp:category/>
  <cp:version/>
  <cp:contentType/>
  <cp:contentStatus/>
</cp:coreProperties>
</file>