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6輸出入" sheetId="1" r:id="rId1"/>
    <sheet name="データ" sheetId="2" r:id="rId2"/>
  </sheets>
  <definedNames>
    <definedName name="_xlnm.Print_Area" localSheetId="0">'6輸出入'!$A$1:$K$52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<sst xmlns="http://schemas.openxmlformats.org/spreadsheetml/2006/main" count="84" uniqueCount="67">
  <si>
    <t>相手先（上位３つ）</t>
  </si>
  <si>
    <t>区　　分</t>
  </si>
  <si>
    <t>その他</t>
  </si>
  <si>
    <t>計</t>
  </si>
  <si>
    <t>構成比</t>
  </si>
  <si>
    <t>構成比</t>
  </si>
  <si>
    <t>その他</t>
  </si>
  <si>
    <t>　　　　（単位：トン）</t>
  </si>
  <si>
    <t>順位</t>
  </si>
  <si>
    <t>増減率％</t>
  </si>
  <si>
    <t>数　　量</t>
  </si>
  <si>
    <t>数　　量</t>
  </si>
  <si>
    <t>そ　　の　　他</t>
  </si>
  <si>
    <t>合　　　　　計</t>
  </si>
  <si>
    <t>■輸出貨物主要品種別表</t>
  </si>
  <si>
    <t>■輸入貨物主要品種別表</t>
  </si>
  <si>
    <t>（１）輸出貨物主要品種</t>
  </si>
  <si>
    <t>（２）輸入貨物主要品種</t>
  </si>
  <si>
    <t>増減数</t>
  </si>
  <si>
    <t>構成比％</t>
  </si>
  <si>
    <t>品　　　種</t>
  </si>
  <si>
    <t>◎千葉港</t>
  </si>
  <si>
    <t>◎共通</t>
  </si>
  <si>
    <t>化学薬品</t>
  </si>
  <si>
    <t>鉄鉱石</t>
  </si>
  <si>
    <t>重油</t>
  </si>
  <si>
    <t>原油</t>
  </si>
  <si>
    <t>金属くず</t>
  </si>
  <si>
    <t>石炭</t>
  </si>
  <si>
    <t>鉄鋼</t>
  </si>
  <si>
    <t>非金属鉱物</t>
  </si>
  <si>
    <t>石油製品</t>
  </si>
  <si>
    <t>LNG(液化天然ガス)</t>
  </si>
  <si>
    <t>鋼材</t>
  </si>
  <si>
    <t>完成自動車</t>
  </si>
  <si>
    <t>LPG(液化石油ガス)</t>
  </si>
  <si>
    <t>麦</t>
  </si>
  <si>
    <t>韓国、台湾、中国</t>
  </si>
  <si>
    <t>ブルネイ、マレーシア、オーストラリア</t>
  </si>
  <si>
    <t>オーストラリア、フィリピン、ブラジル</t>
  </si>
  <si>
    <t>オーストラリア、中国、カナダ</t>
  </si>
  <si>
    <t>15年</t>
  </si>
  <si>
    <t>平成15年</t>
  </si>
  <si>
    <t>LPG(液化石油ｶﾞｽ)</t>
  </si>
  <si>
    <t>中国、タイ、台湾</t>
  </si>
  <si>
    <t>韓国、中国、台湾</t>
  </si>
  <si>
    <t>オーストラリア、タイ、中国</t>
  </si>
  <si>
    <t>アメリカ、オーストラリア、カナダ</t>
  </si>
  <si>
    <t>その他石油製品</t>
  </si>
  <si>
    <t>16年</t>
  </si>
  <si>
    <t>平成16年</t>
  </si>
  <si>
    <t>（16/15年）</t>
  </si>
  <si>
    <t>（16-15年）</t>
  </si>
  <si>
    <t>中国、韓国、台湾</t>
  </si>
  <si>
    <t>サウジアラビア、アラブ首長国、イラン</t>
  </si>
  <si>
    <t>染料・塗料・合成樹脂・その他化学工業品</t>
  </si>
  <si>
    <t>輸出：完成自動車 ２８％、鋼材 ２４％を占める</t>
  </si>
  <si>
    <t>アメリカ、カナダ、ニュージーランド</t>
  </si>
  <si>
    <t>中国、韓国、フィリピン</t>
  </si>
  <si>
    <t>中国、インドネシア</t>
  </si>
  <si>
    <t>香港．韓国，台湾</t>
  </si>
  <si>
    <t>韓国、アラブ首長国、サウジアラビア</t>
  </si>
  <si>
    <t>中国、韓国、台湾</t>
  </si>
  <si>
    <t>韓国、クウェート、サウジアラビア</t>
  </si>
  <si>
    <t>サウジアラビア、アラブ首長国、オーストラリア</t>
  </si>
  <si>
    <t>サウジアラビア，ニュージーランド，韓国</t>
  </si>
  <si>
    <t>輸入：原油 ３９％、LNG(液化天然ガス) ２３％を占める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</si>
</sst>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b/>
      <i/>
      <u val="single"/>
      <sz val="1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distributed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176" fontId="3" fillId="0" borderId="1" xfId="0" applyNumberFormat="1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176" fontId="3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176" fontId="3" fillId="0" borderId="9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平成１6年　8,088,496トン</a:t>
            </a:r>
          </a:p>
        </c:rich>
      </c:tx>
      <c:layout>
        <c:manualLayout>
          <c:xMode val="factor"/>
          <c:yMode val="factor"/>
          <c:x val="-0.3585"/>
          <c:y val="-0.0097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完成自動車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0.28032900059541355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鋼材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0.2398560869659823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化学薬品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0.20446434046576767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金属くず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0.08353370020829583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0.07958104943119215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0.1122358223333485</c:v>
                </c:pt>
              </c:numCache>
            </c:numRef>
          </c:val>
          <c:shape val="box"/>
        </c:ser>
        <c:overlap val="100"/>
        <c:shape val="box"/>
        <c:axId val="39349123"/>
        <c:axId val="18597788"/>
      </c:bar3DChart>
      <c:catAx>
        <c:axId val="39349123"/>
        <c:scaling>
          <c:orientation val="minMax"/>
        </c:scaling>
        <c:axPos val="l"/>
        <c:delete val="1"/>
        <c:majorTickMark val="in"/>
        <c:minorTickMark val="none"/>
        <c:tickLblPos val="low"/>
        <c:crossAx val="18597788"/>
        <c:crosses val="autoZero"/>
        <c:auto val="1"/>
        <c:lblOffset val="100"/>
        <c:noMultiLvlLbl val="0"/>
      </c:catAx>
      <c:valAx>
        <c:axId val="18597788"/>
        <c:scaling>
          <c:orientation val="minMax"/>
        </c:scaling>
        <c:axPos val="b"/>
        <c:delete val="1"/>
        <c:majorTickMark val="in"/>
        <c:minorTickMark val="none"/>
        <c:tickLblPos val="nextTo"/>
        <c:crossAx val="39349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195"/>
          <c:w val="0.77625"/>
          <c:h val="0.18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33162365"/>
        <c:axId val="30025830"/>
      </c:barChart>
      <c:catAx>
        <c:axId val="3316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0025830"/>
        <c:crosses val="autoZero"/>
        <c:auto val="1"/>
        <c:lblOffset val="100"/>
        <c:noMultiLvlLbl val="0"/>
      </c:catAx>
      <c:valAx>
        <c:axId val="3002583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62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1797015"/>
        <c:axId val="16173136"/>
      </c:barChart>
      <c:catAx>
        <c:axId val="179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6173136"/>
        <c:crosses val="autoZero"/>
        <c:auto val="1"/>
        <c:lblOffset val="100"/>
        <c:noMultiLvlLbl val="0"/>
      </c:catAx>
      <c:valAx>
        <c:axId val="16173136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93,138,917トン</a:t>
            </a:r>
          </a:p>
        </c:rich>
      </c:tx>
      <c:layout>
        <c:manualLayout>
          <c:xMode val="factor"/>
          <c:yMode val="factor"/>
          <c:x val="-0.408"/>
          <c:y val="-0.016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.00325"/>
          <c:y val="0.07675"/>
          <c:w val="0.97275"/>
          <c:h val="0.84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データ!$B$16</c:f>
              <c:strCache>
                <c:ptCount val="1"/>
                <c:pt idx="0">
                  <c:v>原油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データ!$D$16</c:f>
              <c:numCache>
                <c:ptCount val="1"/>
                <c:pt idx="0">
                  <c:v>0.38472496947758156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データ!$B$17</c:f>
              <c:strCache>
                <c:ptCount val="1"/>
                <c:pt idx="0">
                  <c:v>LNG(液化天然ガス)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データ!$D$17</c:f>
              <c:numCache>
                <c:ptCount val="1"/>
                <c:pt idx="0">
                  <c:v>0.2280225676233706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データ!$B$18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データ!$D$18</c:f>
              <c:numCache>
                <c:ptCount val="1"/>
                <c:pt idx="0">
                  <c:v>0.1290417838979167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データ!$B$19</c:f>
              <c:strCache>
                <c:ptCount val="1"/>
                <c:pt idx="0">
                  <c:v>鉄鉱石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データ!$D$19</c:f>
              <c:numCache>
                <c:ptCount val="1"/>
                <c:pt idx="0">
                  <c:v>0.07626657286556167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データ!$B$20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データ!$D$20</c:f>
              <c:numCache>
                <c:ptCount val="1"/>
                <c:pt idx="0">
                  <c:v>0.18194410613556952</c:v>
                </c:pt>
              </c:numCache>
            </c:numRef>
          </c:val>
          <c:shape val="box"/>
        </c:ser>
        <c:overlap val="100"/>
        <c:shape val="box"/>
        <c:axId val="11340497"/>
        <c:axId val="34955610"/>
      </c:bar3DChart>
      <c:catAx>
        <c:axId val="11340497"/>
        <c:scaling>
          <c:orientation val="minMax"/>
        </c:scaling>
        <c:axPos val="l"/>
        <c:delete val="1"/>
        <c:majorTickMark val="in"/>
        <c:minorTickMark val="none"/>
        <c:tickLblPos val="low"/>
        <c:crossAx val="34955610"/>
        <c:crosses val="autoZero"/>
        <c:auto val="1"/>
        <c:lblOffset val="100"/>
        <c:noMultiLvlLbl val="0"/>
      </c:catAx>
      <c:valAx>
        <c:axId val="34955610"/>
        <c:scaling>
          <c:orientation val="minMax"/>
        </c:scaling>
        <c:axPos val="b"/>
        <c:delete val="1"/>
        <c:majorTickMark val="in"/>
        <c:minorTickMark val="none"/>
        <c:tickLblPos val="nextTo"/>
        <c:crossAx val="11340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73875"/>
          <c:w val="0.789"/>
          <c:h val="0.18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10</xdr:col>
      <xdr:colOff>9525</xdr:colOff>
      <xdr:row>9</xdr:row>
      <xdr:rowOff>0</xdr:rowOff>
    </xdr:to>
    <xdr:graphicFrame>
      <xdr:nvGraphicFramePr>
        <xdr:cNvPr id="1" name="Chart 14"/>
        <xdr:cNvGraphicFramePr/>
      </xdr:nvGraphicFramePr>
      <xdr:xfrm>
        <a:off x="200025" y="333375"/>
        <a:ext cx="77057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476250" y="6486525"/>
        <a:ext cx="333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838575" y="648652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4" name="Chart 6"/>
        <xdr:cNvGraphicFramePr/>
      </xdr:nvGraphicFramePr>
      <xdr:xfrm>
        <a:off x="8248650" y="6486525"/>
        <a:ext cx="2476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5" name="Chart 8"/>
        <xdr:cNvGraphicFramePr/>
      </xdr:nvGraphicFramePr>
      <xdr:xfrm>
        <a:off x="10753725" y="6486525"/>
        <a:ext cx="3457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27</xdr:row>
      <xdr:rowOff>28575</xdr:rowOff>
    </xdr:from>
    <xdr:to>
      <xdr:col>10</xdr:col>
      <xdr:colOff>104775</xdr:colOff>
      <xdr:row>36</xdr:row>
      <xdr:rowOff>66675</xdr:rowOff>
    </xdr:to>
    <xdr:graphicFrame>
      <xdr:nvGraphicFramePr>
        <xdr:cNvPr id="6" name="Chart 17"/>
        <xdr:cNvGraphicFramePr/>
      </xdr:nvGraphicFramePr>
      <xdr:xfrm>
        <a:off x="238125" y="6172200"/>
        <a:ext cx="7762875" cy="158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workbookViewId="0" topLeftCell="A1">
      <selection activeCell="D46" sqref="D46"/>
    </sheetView>
  </sheetViews>
  <sheetFormatPr defaultColWidth="9.00390625" defaultRowHeight="13.5"/>
  <cols>
    <col min="1" max="1" width="2.625" style="38" customWidth="1"/>
    <col min="2" max="3" width="3.625" style="38" customWidth="1"/>
    <col min="4" max="4" width="16.00390625" style="38" customWidth="1"/>
    <col min="5" max="5" width="11.625" style="38" customWidth="1"/>
    <col min="6" max="6" width="7.625" style="38" customWidth="1"/>
    <col min="7" max="7" width="11.625" style="38" customWidth="1"/>
    <col min="8" max="8" width="10.50390625" style="38" customWidth="1"/>
    <col min="9" max="9" width="11.75390625" style="38" customWidth="1"/>
    <col min="10" max="10" width="24.625" style="38" customWidth="1"/>
    <col min="11" max="11" width="4.625" style="38" customWidth="1"/>
    <col min="12" max="12" width="5.625" style="38" customWidth="1"/>
    <col min="13" max="14" width="3.625" style="38" customWidth="1"/>
    <col min="15" max="15" width="14.625" style="38" customWidth="1"/>
    <col min="16" max="16" width="26.50390625" style="38" bestFit="1" customWidth="1"/>
    <col min="17" max="17" width="11.00390625" style="38" bestFit="1" customWidth="1"/>
    <col min="18" max="18" width="12.625" style="38" customWidth="1"/>
    <col min="19" max="19" width="9.625" style="38" customWidth="1"/>
    <col min="20" max="20" width="11.625" style="38" customWidth="1"/>
    <col min="21" max="21" width="24.625" style="38" customWidth="1"/>
    <col min="22" max="16384" width="9.00390625" style="38" customWidth="1"/>
  </cols>
  <sheetData>
    <row r="1" ht="24.75" customHeight="1">
      <c r="B1" s="39" t="s">
        <v>56</v>
      </c>
    </row>
    <row r="11" spans="2:10" ht="19.5" customHeight="1">
      <c r="B11" s="40" t="s">
        <v>14</v>
      </c>
      <c r="C11" s="41"/>
      <c r="D11" s="41"/>
      <c r="E11" s="40"/>
      <c r="F11" s="40"/>
      <c r="G11" s="40"/>
      <c r="H11" s="40"/>
      <c r="I11" s="42"/>
      <c r="J11" s="43" t="s">
        <v>7</v>
      </c>
    </row>
    <row r="12" spans="2:11" ht="19.5" customHeight="1">
      <c r="B12" s="67" t="s">
        <v>8</v>
      </c>
      <c r="C12" s="67"/>
      <c r="D12" s="68" t="s">
        <v>20</v>
      </c>
      <c r="E12" s="70" t="str">
        <f>データ!$D$1</f>
        <v>平成16年</v>
      </c>
      <c r="F12" s="71"/>
      <c r="G12" s="44" t="str">
        <f>データ!$E$1</f>
        <v>平成15年</v>
      </c>
      <c r="H12" s="46" t="s">
        <v>9</v>
      </c>
      <c r="I12" s="45" t="s">
        <v>18</v>
      </c>
      <c r="J12" s="68" t="s">
        <v>0</v>
      </c>
      <c r="K12" s="47"/>
    </row>
    <row r="13" spans="2:11" ht="19.5" customHeight="1">
      <c r="B13" s="48" t="str">
        <f>データ!$B$1</f>
        <v>16年</v>
      </c>
      <c r="C13" s="48" t="str">
        <f>データ!$C$1</f>
        <v>15年</v>
      </c>
      <c r="D13" s="69"/>
      <c r="E13" s="49" t="s">
        <v>10</v>
      </c>
      <c r="F13" s="48" t="s">
        <v>19</v>
      </c>
      <c r="G13" s="44" t="s">
        <v>11</v>
      </c>
      <c r="H13" s="50" t="str">
        <f>データ!$F$1</f>
        <v>（16/15年）</v>
      </c>
      <c r="I13" s="50" t="str">
        <f>データ!$G$1</f>
        <v>（16-15年）</v>
      </c>
      <c r="J13" s="69"/>
      <c r="K13" s="47"/>
    </row>
    <row r="14" spans="2:17" ht="19.5" customHeight="1">
      <c r="B14" s="24">
        <v>1</v>
      </c>
      <c r="C14" s="25">
        <v>1</v>
      </c>
      <c r="D14" s="26" t="s">
        <v>34</v>
      </c>
      <c r="E14" s="27">
        <v>2267440</v>
      </c>
      <c r="F14" s="28">
        <f>E14/E$25*100</f>
        <v>28.032900059541355</v>
      </c>
      <c r="G14" s="27">
        <v>2244359</v>
      </c>
      <c r="H14" s="29">
        <f>(E14/G14-1)*100</f>
        <v>1.0284005366342885</v>
      </c>
      <c r="I14" s="27">
        <f aca="true" t="shared" si="0" ref="I14:I25">E14-G14</f>
        <v>23081</v>
      </c>
      <c r="J14" s="51" t="s">
        <v>57</v>
      </c>
      <c r="K14" s="22"/>
      <c r="O14" s="52"/>
      <c r="P14" s="53"/>
      <c r="Q14" s="54"/>
    </row>
    <row r="15" spans="2:17" ht="19.5" customHeight="1">
      <c r="B15" s="24">
        <v>2</v>
      </c>
      <c r="C15" s="25">
        <v>2</v>
      </c>
      <c r="D15" s="31" t="s">
        <v>33</v>
      </c>
      <c r="E15" s="27">
        <v>1940075</v>
      </c>
      <c r="F15" s="28">
        <f aca="true" t="shared" si="1" ref="F15:F24">E15/E$25*100</f>
        <v>23.98560869659823</v>
      </c>
      <c r="G15" s="27">
        <v>1918959</v>
      </c>
      <c r="H15" s="29">
        <f aca="true" t="shared" si="2" ref="H15:H24">(E15/G15-1)*100</f>
        <v>1.100388283439102</v>
      </c>
      <c r="I15" s="27">
        <f t="shared" si="0"/>
        <v>21116</v>
      </c>
      <c r="J15" s="55" t="s">
        <v>44</v>
      </c>
      <c r="K15" s="22"/>
      <c r="O15" s="52"/>
      <c r="P15" s="56"/>
      <c r="Q15" s="54"/>
    </row>
    <row r="16" spans="2:17" ht="19.5" customHeight="1">
      <c r="B16" s="24">
        <v>3</v>
      </c>
      <c r="C16" s="25">
        <v>3</v>
      </c>
      <c r="D16" s="26" t="s">
        <v>23</v>
      </c>
      <c r="E16" s="27">
        <v>1653809</v>
      </c>
      <c r="F16" s="28">
        <f t="shared" si="1"/>
        <v>20.446434046576766</v>
      </c>
      <c r="G16" s="27">
        <v>1637846</v>
      </c>
      <c r="H16" s="29">
        <f t="shared" si="2"/>
        <v>0.9746337567756669</v>
      </c>
      <c r="I16" s="27">
        <f t="shared" si="0"/>
        <v>15963</v>
      </c>
      <c r="J16" s="55" t="s">
        <v>53</v>
      </c>
      <c r="K16" s="22"/>
      <c r="O16" s="52"/>
      <c r="P16" s="53"/>
      <c r="Q16" s="54"/>
    </row>
    <row r="17" spans="2:11" ht="19.5" customHeight="1">
      <c r="B17" s="24">
        <v>4</v>
      </c>
      <c r="C17" s="25">
        <v>5</v>
      </c>
      <c r="D17" s="26" t="s">
        <v>27</v>
      </c>
      <c r="E17" s="27">
        <v>675662</v>
      </c>
      <c r="F17" s="28">
        <f>E17/E$25*100</f>
        <v>8.353370020829583</v>
      </c>
      <c r="G17" s="27">
        <v>481594</v>
      </c>
      <c r="H17" s="29">
        <f t="shared" si="2"/>
        <v>40.2970136671138</v>
      </c>
      <c r="I17" s="27">
        <f t="shared" si="0"/>
        <v>194068</v>
      </c>
      <c r="J17" s="55" t="s">
        <v>45</v>
      </c>
      <c r="K17" s="22"/>
    </row>
    <row r="18" spans="2:17" ht="19.5" customHeight="1">
      <c r="B18" s="24">
        <v>5</v>
      </c>
      <c r="C18" s="25">
        <v>4</v>
      </c>
      <c r="D18" s="26" t="s">
        <v>31</v>
      </c>
      <c r="E18" s="27">
        <v>643691</v>
      </c>
      <c r="F18" s="28">
        <f>E18/E$25*100</f>
        <v>7.958104943119215</v>
      </c>
      <c r="G18" s="27">
        <v>498998</v>
      </c>
      <c r="H18" s="29">
        <f t="shared" si="2"/>
        <v>28.996709405648915</v>
      </c>
      <c r="I18" s="27">
        <f t="shared" si="0"/>
        <v>144693</v>
      </c>
      <c r="J18" s="55" t="s">
        <v>58</v>
      </c>
      <c r="K18" s="22"/>
      <c r="O18" s="52"/>
      <c r="P18" s="56"/>
      <c r="Q18" s="54"/>
    </row>
    <row r="19" spans="2:17" ht="19.5" customHeight="1">
      <c r="B19" s="24">
        <v>6</v>
      </c>
      <c r="C19" s="25">
        <v>10</v>
      </c>
      <c r="D19" s="31" t="s">
        <v>25</v>
      </c>
      <c r="E19" s="27">
        <v>270963</v>
      </c>
      <c r="F19" s="28">
        <f t="shared" si="1"/>
        <v>3.349980021007614</v>
      </c>
      <c r="G19" s="27">
        <v>39702</v>
      </c>
      <c r="H19" s="29">
        <f t="shared" si="2"/>
        <v>582.4920658908871</v>
      </c>
      <c r="I19" s="27">
        <f t="shared" si="0"/>
        <v>231261</v>
      </c>
      <c r="J19" s="55" t="s">
        <v>59</v>
      </c>
      <c r="K19" s="22"/>
      <c r="O19" s="52"/>
      <c r="P19" s="57"/>
      <c r="Q19" s="54"/>
    </row>
    <row r="20" spans="2:17" ht="24.75" customHeight="1">
      <c r="B20" s="24">
        <v>7</v>
      </c>
      <c r="C20" s="25">
        <v>6</v>
      </c>
      <c r="D20" s="58" t="s">
        <v>55</v>
      </c>
      <c r="E20" s="27">
        <v>241552</v>
      </c>
      <c r="F20" s="28">
        <f t="shared" si="1"/>
        <v>2.986364832225917</v>
      </c>
      <c r="G20" s="27">
        <v>243363</v>
      </c>
      <c r="H20" s="29">
        <f t="shared" si="2"/>
        <v>-0.7441558494923228</v>
      </c>
      <c r="I20" s="27">
        <f t="shared" si="0"/>
        <v>-1811</v>
      </c>
      <c r="J20" s="55" t="s">
        <v>60</v>
      </c>
      <c r="K20" s="22"/>
      <c r="O20" s="52"/>
      <c r="P20" s="53"/>
      <c r="Q20" s="54"/>
    </row>
    <row r="21" spans="2:17" ht="19.5" customHeight="1">
      <c r="B21" s="24">
        <v>8</v>
      </c>
      <c r="C21" s="59">
        <v>7</v>
      </c>
      <c r="D21" s="31" t="s">
        <v>29</v>
      </c>
      <c r="E21" s="27">
        <v>171584</v>
      </c>
      <c r="F21" s="28">
        <f t="shared" si="1"/>
        <v>2.1213338054441766</v>
      </c>
      <c r="G21" s="27">
        <v>185707</v>
      </c>
      <c r="H21" s="29">
        <f t="shared" si="2"/>
        <v>-7.604990657325783</v>
      </c>
      <c r="I21" s="27">
        <f t="shared" si="0"/>
        <v>-14123</v>
      </c>
      <c r="J21" s="55" t="s">
        <v>37</v>
      </c>
      <c r="K21" s="22"/>
      <c r="O21" s="52"/>
      <c r="P21" s="60"/>
      <c r="Q21" s="54"/>
    </row>
    <row r="22" spans="2:17" ht="19.5" customHeight="1">
      <c r="B22" s="24">
        <v>9</v>
      </c>
      <c r="C22" s="25">
        <v>8</v>
      </c>
      <c r="D22" s="32" t="s">
        <v>43</v>
      </c>
      <c r="E22" s="27">
        <v>88254</v>
      </c>
      <c r="F22" s="28">
        <f t="shared" si="1"/>
        <v>1.0911051943402086</v>
      </c>
      <c r="G22" s="27">
        <v>57366</v>
      </c>
      <c r="H22" s="29">
        <f t="shared" si="2"/>
        <v>53.843740194540324</v>
      </c>
      <c r="I22" s="27">
        <f t="shared" si="0"/>
        <v>30888</v>
      </c>
      <c r="J22" s="51" t="s">
        <v>61</v>
      </c>
      <c r="K22" s="22"/>
      <c r="O22" s="52"/>
      <c r="P22" s="57"/>
      <c r="Q22" s="54"/>
    </row>
    <row r="23" spans="2:17" ht="19.5" customHeight="1">
      <c r="B23" s="24">
        <v>10</v>
      </c>
      <c r="C23" s="59">
        <v>11</v>
      </c>
      <c r="D23" s="23" t="s">
        <v>48</v>
      </c>
      <c r="E23" s="27">
        <v>31452</v>
      </c>
      <c r="F23" s="28">
        <f t="shared" si="1"/>
        <v>0.3888485572595944</v>
      </c>
      <c r="G23" s="27">
        <v>37819</v>
      </c>
      <c r="H23" s="29">
        <f t="shared" si="2"/>
        <v>-16.835453079140116</v>
      </c>
      <c r="I23" s="27">
        <f t="shared" si="0"/>
        <v>-6367</v>
      </c>
      <c r="J23" s="66" t="s">
        <v>62</v>
      </c>
      <c r="K23" s="22"/>
      <c r="O23" s="52"/>
      <c r="P23" s="53"/>
      <c r="Q23" s="54"/>
    </row>
    <row r="24" spans="2:11" ht="19.5" customHeight="1">
      <c r="B24" s="33"/>
      <c r="C24" s="34" t="s">
        <v>12</v>
      </c>
      <c r="D24" s="35"/>
      <c r="E24" s="27">
        <f>E25-SUM(E14:E23)</f>
        <v>104014</v>
      </c>
      <c r="F24" s="28">
        <f t="shared" si="1"/>
        <v>1.2859498230573398</v>
      </c>
      <c r="G24" s="27">
        <f>G25-SUM(G14:G22)</f>
        <v>211258</v>
      </c>
      <c r="H24" s="29">
        <f t="shared" si="2"/>
        <v>-50.764468091149205</v>
      </c>
      <c r="I24" s="27">
        <f t="shared" si="0"/>
        <v>-107244</v>
      </c>
      <c r="J24" s="36"/>
      <c r="K24" s="22"/>
    </row>
    <row r="25" spans="2:11" ht="19.5" customHeight="1">
      <c r="B25" s="33"/>
      <c r="C25" s="34" t="s">
        <v>13</v>
      </c>
      <c r="D25" s="37"/>
      <c r="E25" s="27">
        <v>8088496</v>
      </c>
      <c r="F25" s="28">
        <f>SUM(F14:F24)</f>
        <v>100</v>
      </c>
      <c r="G25" s="27">
        <v>7519152</v>
      </c>
      <c r="H25" s="29">
        <f>(E25/G25-1)*100</f>
        <v>7.571917684334606</v>
      </c>
      <c r="I25" s="27">
        <f t="shared" si="0"/>
        <v>569344</v>
      </c>
      <c r="J25" s="36"/>
      <c r="K25" s="22"/>
    </row>
    <row r="26" spans="4:10" ht="15">
      <c r="D26" s="61"/>
      <c r="E26" s="62"/>
      <c r="F26" s="63"/>
      <c r="G26" s="62"/>
      <c r="H26" s="64"/>
      <c r="I26" s="62"/>
      <c r="J26" s="65"/>
    </row>
    <row r="27" ht="24.75" customHeight="1">
      <c r="B27" s="39" t="s">
        <v>66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40" t="s">
        <v>15</v>
      </c>
      <c r="C38" s="41"/>
      <c r="D38" s="41"/>
      <c r="E38" s="40"/>
      <c r="F38" s="40"/>
      <c r="G38" s="40"/>
      <c r="H38" s="40"/>
      <c r="I38" s="42"/>
      <c r="J38" s="43" t="s">
        <v>7</v>
      </c>
    </row>
    <row r="39" spans="2:10" ht="19.5" customHeight="1">
      <c r="B39" s="67" t="s">
        <v>8</v>
      </c>
      <c r="C39" s="67"/>
      <c r="D39" s="68" t="s">
        <v>20</v>
      </c>
      <c r="E39" s="70" t="str">
        <f>データ!$D$1</f>
        <v>平成16年</v>
      </c>
      <c r="F39" s="71"/>
      <c r="G39" s="44" t="str">
        <f>データ!$E$1</f>
        <v>平成15年</v>
      </c>
      <c r="H39" s="46" t="s">
        <v>9</v>
      </c>
      <c r="I39" s="45" t="s">
        <v>18</v>
      </c>
      <c r="J39" s="68" t="s">
        <v>0</v>
      </c>
    </row>
    <row r="40" spans="2:10" ht="19.5" customHeight="1">
      <c r="B40" s="48" t="str">
        <f>データ!$B$1</f>
        <v>16年</v>
      </c>
      <c r="C40" s="48" t="str">
        <f>データ!$C$1</f>
        <v>15年</v>
      </c>
      <c r="D40" s="69"/>
      <c r="E40" s="49" t="s">
        <v>10</v>
      </c>
      <c r="F40" s="48" t="s">
        <v>19</v>
      </c>
      <c r="G40" s="44" t="s">
        <v>11</v>
      </c>
      <c r="H40" s="50" t="str">
        <f>データ!$F$1</f>
        <v>（16/15年）</v>
      </c>
      <c r="I40" s="50" t="str">
        <f>データ!$G$1</f>
        <v>（16-15年）</v>
      </c>
      <c r="J40" s="69"/>
    </row>
    <row r="41" spans="2:17" ht="19.5" customHeight="1">
      <c r="B41" s="24">
        <v>1</v>
      </c>
      <c r="C41" s="25">
        <v>1</v>
      </c>
      <c r="D41" s="26" t="s">
        <v>26</v>
      </c>
      <c r="E41" s="27">
        <v>35832867</v>
      </c>
      <c r="F41" s="28">
        <f>E41/E$52*100</f>
        <v>38.47249694775815</v>
      </c>
      <c r="G41" s="27">
        <v>34974272</v>
      </c>
      <c r="H41" s="29">
        <f>(E41/G41-1)*100</f>
        <v>2.4549331577223388</v>
      </c>
      <c r="I41" s="27">
        <f>E41-G41</f>
        <v>858595</v>
      </c>
      <c r="J41" s="30" t="s">
        <v>54</v>
      </c>
      <c r="O41" s="52"/>
      <c r="P41" s="53"/>
      <c r="Q41" s="54"/>
    </row>
    <row r="42" spans="2:17" ht="19.5" customHeight="1">
      <c r="B42" s="24">
        <v>2</v>
      </c>
      <c r="C42" s="25">
        <v>2</v>
      </c>
      <c r="D42" s="32" t="s">
        <v>32</v>
      </c>
      <c r="E42" s="27">
        <v>21237775</v>
      </c>
      <c r="F42" s="28">
        <f aca="true" t="shared" si="3" ref="F42:F52">E42/E$52*100</f>
        <v>22.80225676233706</v>
      </c>
      <c r="G42" s="27">
        <v>22125781</v>
      </c>
      <c r="H42" s="29">
        <f aca="true" t="shared" si="4" ref="H42:H52">(E42/G42-1)*100</f>
        <v>-4.013444768345131</v>
      </c>
      <c r="I42" s="27">
        <f aca="true" t="shared" si="5" ref="I42:I52">E42-G42</f>
        <v>-888006</v>
      </c>
      <c r="J42" s="30" t="s">
        <v>38</v>
      </c>
      <c r="O42" s="52"/>
      <c r="P42" s="56"/>
      <c r="Q42" s="54"/>
    </row>
    <row r="43" spans="2:17" ht="19.5" customHeight="1">
      <c r="B43" s="24">
        <v>3</v>
      </c>
      <c r="C43" s="25">
        <v>3</v>
      </c>
      <c r="D43" s="26" t="s">
        <v>31</v>
      </c>
      <c r="E43" s="27">
        <v>12018812</v>
      </c>
      <c r="F43" s="28">
        <f t="shared" si="3"/>
        <v>12.90417838979167</v>
      </c>
      <c r="G43" s="27">
        <v>11984823</v>
      </c>
      <c r="H43" s="29">
        <f t="shared" si="4"/>
        <v>0.2836003502096007</v>
      </c>
      <c r="I43" s="27">
        <f t="shared" si="5"/>
        <v>33989</v>
      </c>
      <c r="J43" s="30" t="s">
        <v>63</v>
      </c>
      <c r="O43" s="52"/>
      <c r="P43" s="53"/>
      <c r="Q43" s="54"/>
    </row>
    <row r="44" spans="2:17" ht="19.5" customHeight="1">
      <c r="B44" s="24">
        <v>4</v>
      </c>
      <c r="C44" s="25">
        <v>4</v>
      </c>
      <c r="D44" s="26" t="s">
        <v>24</v>
      </c>
      <c r="E44" s="27">
        <v>7103386</v>
      </c>
      <c r="F44" s="28">
        <f t="shared" si="3"/>
        <v>7.626657286556167</v>
      </c>
      <c r="G44" s="27">
        <v>7697430</v>
      </c>
      <c r="H44" s="29">
        <f t="shared" si="4"/>
        <v>-7.7174329613910135</v>
      </c>
      <c r="I44" s="27">
        <f t="shared" si="5"/>
        <v>-594044</v>
      </c>
      <c r="J44" s="30" t="s">
        <v>39</v>
      </c>
      <c r="O44" s="52"/>
      <c r="P44" s="53"/>
      <c r="Q44" s="54"/>
    </row>
    <row r="45" spans="2:17" ht="19.5" customHeight="1">
      <c r="B45" s="24">
        <v>5</v>
      </c>
      <c r="C45" s="25">
        <v>5</v>
      </c>
      <c r="D45" s="26" t="s">
        <v>28</v>
      </c>
      <c r="E45" s="27">
        <v>5268640</v>
      </c>
      <c r="F45" s="28">
        <f t="shared" si="3"/>
        <v>5.65675463029058</v>
      </c>
      <c r="G45" s="27">
        <v>5126168</v>
      </c>
      <c r="H45" s="29">
        <f>(E45/G45-1)*100</f>
        <v>2.779308052330709</v>
      </c>
      <c r="I45" s="27">
        <f>E45-G45</f>
        <v>142472</v>
      </c>
      <c r="J45" s="36" t="s">
        <v>40</v>
      </c>
      <c r="O45" s="52"/>
      <c r="P45" s="60"/>
      <c r="Q45" s="54"/>
    </row>
    <row r="46" spans="2:17" ht="19.5" customHeight="1">
      <c r="B46" s="24">
        <v>6</v>
      </c>
      <c r="C46" s="25">
        <v>6</v>
      </c>
      <c r="D46" s="32" t="s">
        <v>35</v>
      </c>
      <c r="E46" s="27">
        <v>3167499</v>
      </c>
      <c r="F46" s="28">
        <f t="shared" si="3"/>
        <v>3.4008329729666067</v>
      </c>
      <c r="G46" s="27">
        <v>3127549</v>
      </c>
      <c r="H46" s="29">
        <f t="shared" si="4"/>
        <v>1.2773580845575783</v>
      </c>
      <c r="I46" s="27">
        <f t="shared" si="5"/>
        <v>39950</v>
      </c>
      <c r="J46" s="30" t="s">
        <v>64</v>
      </c>
      <c r="O46" s="52"/>
      <c r="P46" s="53"/>
      <c r="Q46" s="54"/>
    </row>
    <row r="47" spans="2:17" ht="19.5" customHeight="1">
      <c r="B47" s="24">
        <v>7</v>
      </c>
      <c r="C47" s="25">
        <v>7</v>
      </c>
      <c r="D47" s="26" t="s">
        <v>30</v>
      </c>
      <c r="E47" s="27">
        <v>1096602</v>
      </c>
      <c r="F47" s="28">
        <f t="shared" si="3"/>
        <v>1.1773832414220577</v>
      </c>
      <c r="G47" s="27">
        <v>1140783</v>
      </c>
      <c r="H47" s="29">
        <f t="shared" si="4"/>
        <v>-3.87286626816844</v>
      </c>
      <c r="I47" s="27">
        <f t="shared" si="5"/>
        <v>-44181</v>
      </c>
      <c r="J47" s="30" t="s">
        <v>46</v>
      </c>
      <c r="O47" s="52"/>
      <c r="P47" s="53"/>
      <c r="Q47" s="54"/>
    </row>
    <row r="48" spans="2:17" ht="19.5" customHeight="1">
      <c r="B48" s="24">
        <v>8</v>
      </c>
      <c r="C48" s="25">
        <v>9</v>
      </c>
      <c r="D48" s="31" t="s">
        <v>33</v>
      </c>
      <c r="E48" s="27">
        <v>989077</v>
      </c>
      <c r="F48" s="28">
        <f>E48/E$52*100</f>
        <v>1.061937406895122</v>
      </c>
      <c r="G48" s="27">
        <v>713699</v>
      </c>
      <c r="H48" s="29">
        <f>(E48/G48-1)*100</f>
        <v>38.58461340144794</v>
      </c>
      <c r="I48" s="27">
        <f>E48-G48</f>
        <v>275378</v>
      </c>
      <c r="J48" s="30" t="s">
        <v>37</v>
      </c>
      <c r="O48" s="52"/>
      <c r="P48" s="53"/>
      <c r="Q48" s="54"/>
    </row>
    <row r="49" spans="2:10" ht="19.5" customHeight="1">
      <c r="B49" s="24">
        <v>9</v>
      </c>
      <c r="C49" s="25">
        <v>8</v>
      </c>
      <c r="D49" s="26" t="s">
        <v>36</v>
      </c>
      <c r="E49" s="27">
        <v>894002</v>
      </c>
      <c r="F49" s="28">
        <f>E49/E$52*100</f>
        <v>0.9598587022436603</v>
      </c>
      <c r="G49" s="27">
        <v>847375</v>
      </c>
      <c r="H49" s="29">
        <f>(E49/G49-1)*100</f>
        <v>5.502522495943363</v>
      </c>
      <c r="I49" s="27">
        <f>E49-G49</f>
        <v>46627</v>
      </c>
      <c r="J49" s="55" t="s">
        <v>47</v>
      </c>
    </row>
    <row r="50" spans="2:17" ht="19.5" customHeight="1">
      <c r="B50" s="24">
        <v>10</v>
      </c>
      <c r="C50" s="59">
        <v>12</v>
      </c>
      <c r="D50" s="31" t="s">
        <v>23</v>
      </c>
      <c r="E50" s="27">
        <v>595779</v>
      </c>
      <c r="F50" s="28">
        <f>E50/E$52*100</f>
        <v>0.6396670899662704</v>
      </c>
      <c r="G50" s="27">
        <v>516495</v>
      </c>
      <c r="H50" s="29">
        <f>(E50/G50-1)*100</f>
        <v>15.350390613655506</v>
      </c>
      <c r="I50" s="27">
        <f>E50-G50</f>
        <v>79284</v>
      </c>
      <c r="J50" s="30" t="s">
        <v>65</v>
      </c>
      <c r="O50" s="52"/>
      <c r="P50" s="56"/>
      <c r="Q50" s="54"/>
    </row>
    <row r="51" spans="2:10" ht="19.5" customHeight="1">
      <c r="B51" s="33"/>
      <c r="C51" s="34" t="s">
        <v>12</v>
      </c>
      <c r="D51" s="35"/>
      <c r="E51" s="27">
        <f>E52-SUM(E41:E50)</f>
        <v>4934478</v>
      </c>
      <c r="F51" s="28">
        <f t="shared" si="3"/>
        <v>5.297976569772655</v>
      </c>
      <c r="G51" s="27">
        <f>G52-SUM(G41:G50)</f>
        <v>5350322</v>
      </c>
      <c r="H51" s="29">
        <f t="shared" si="4"/>
        <v>-7.772317254924099</v>
      </c>
      <c r="I51" s="27">
        <f t="shared" si="5"/>
        <v>-415844</v>
      </c>
      <c r="J51" s="36"/>
    </row>
    <row r="52" spans="2:10" ht="19.5" customHeight="1">
      <c r="B52" s="33"/>
      <c r="C52" s="34" t="s">
        <v>13</v>
      </c>
      <c r="D52" s="37"/>
      <c r="E52" s="27">
        <v>93138917</v>
      </c>
      <c r="F52" s="28">
        <f t="shared" si="3"/>
        <v>100</v>
      </c>
      <c r="G52" s="27">
        <v>93604697</v>
      </c>
      <c r="H52" s="29">
        <f t="shared" si="4"/>
        <v>-0.49760323458981626</v>
      </c>
      <c r="I52" s="27">
        <f t="shared" si="5"/>
        <v>-465780</v>
      </c>
      <c r="J52" s="36"/>
    </row>
  </sheetData>
  <mergeCells count="8">
    <mergeCell ref="B12:C12"/>
    <mergeCell ref="D12:D13"/>
    <mergeCell ref="E12:F12"/>
    <mergeCell ref="J12:J13"/>
    <mergeCell ref="B39:C39"/>
    <mergeCell ref="D39:D40"/>
    <mergeCell ref="E39:F39"/>
    <mergeCell ref="J39:J40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6" useFirstPageNumber="1" horizontalDpi="300" verticalDpi="300" orientation="portrait" paperSize="9" scale="81" r:id="rId2"/>
  <headerFooter alignWithMargins="0">
    <oddFooter>&amp;C&amp;P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F20" sqref="F20"/>
    </sheetView>
  </sheetViews>
  <sheetFormatPr defaultColWidth="9.00390625" defaultRowHeight="13.5"/>
  <cols>
    <col min="2" max="2" width="14.75390625" style="0" customWidth="1"/>
    <col min="3" max="7" width="10.625" style="0" customWidth="1"/>
  </cols>
  <sheetData>
    <row r="1" spans="1:7" ht="15">
      <c r="A1" t="s">
        <v>22</v>
      </c>
      <c r="B1" s="11" t="s">
        <v>49</v>
      </c>
      <c r="C1" s="11" t="s">
        <v>41</v>
      </c>
      <c r="D1" s="19" t="s">
        <v>50</v>
      </c>
      <c r="E1" s="10" t="s">
        <v>42</v>
      </c>
      <c r="F1" s="20" t="s">
        <v>51</v>
      </c>
      <c r="G1" s="20" t="s">
        <v>52</v>
      </c>
    </row>
    <row r="2" ht="13.5">
      <c r="B2" s="21"/>
    </row>
    <row r="3" ht="13.5">
      <c r="A3" t="s">
        <v>21</v>
      </c>
    </row>
    <row r="4" spans="2:7" ht="13.5">
      <c r="B4" s="2" t="s">
        <v>16</v>
      </c>
      <c r="C4" s="2"/>
      <c r="D4" s="2"/>
      <c r="E4" s="13"/>
      <c r="F4" s="13"/>
      <c r="G4" s="14"/>
    </row>
    <row r="5" spans="1:7" ht="13.5">
      <c r="A5" s="2">
        <v>6</v>
      </c>
      <c r="B5" s="3" t="s">
        <v>1</v>
      </c>
      <c r="C5" s="15" t="str">
        <f>'6輸出入'!E12</f>
        <v>平成16年</v>
      </c>
      <c r="D5" s="3" t="s">
        <v>4</v>
      </c>
      <c r="E5" s="4"/>
      <c r="F5" s="5"/>
      <c r="G5" s="5"/>
    </row>
    <row r="6" spans="1:7" ht="13.5">
      <c r="A6" s="2"/>
      <c r="B6" s="15" t="str">
        <f>'6輸出入'!D14</f>
        <v>完成自動車</v>
      </c>
      <c r="C6" s="15">
        <f>'6輸出入'!E14</f>
        <v>2267440</v>
      </c>
      <c r="D6" s="17">
        <f aca="true" t="shared" si="0" ref="D6:D12">C6/$C$12</f>
        <v>0.28032900059541355</v>
      </c>
      <c r="E6" s="16"/>
      <c r="F6" s="7"/>
      <c r="G6" s="6"/>
    </row>
    <row r="7" spans="1:7" ht="13.5">
      <c r="A7" s="2"/>
      <c r="B7" s="15" t="str">
        <f>'6輸出入'!D15</f>
        <v>鋼材</v>
      </c>
      <c r="C7" s="15">
        <f>'6輸出入'!E15</f>
        <v>1940075</v>
      </c>
      <c r="D7" s="17">
        <f t="shared" si="0"/>
        <v>0.2398560869659823</v>
      </c>
      <c r="E7" s="16"/>
      <c r="F7" s="7"/>
      <c r="G7" s="6"/>
    </row>
    <row r="8" spans="1:7" ht="13.5">
      <c r="A8" s="2"/>
      <c r="B8" s="15" t="str">
        <f>'6輸出入'!D16</f>
        <v>化学薬品</v>
      </c>
      <c r="C8" s="15">
        <f>'6輸出入'!E16</f>
        <v>1653809</v>
      </c>
      <c r="D8" s="17">
        <f t="shared" si="0"/>
        <v>0.20446434046576767</v>
      </c>
      <c r="E8" s="16"/>
      <c r="F8" s="7"/>
      <c r="G8" s="6"/>
    </row>
    <row r="9" spans="1:7" ht="13.5">
      <c r="A9" s="2"/>
      <c r="B9" s="15" t="str">
        <f>'6輸出入'!D17</f>
        <v>金属くず</v>
      </c>
      <c r="C9" s="15">
        <f>'6輸出入'!E17</f>
        <v>675662</v>
      </c>
      <c r="D9" s="17">
        <f t="shared" si="0"/>
        <v>0.08353370020829583</v>
      </c>
      <c r="E9" s="16"/>
      <c r="G9" s="6"/>
    </row>
    <row r="10" spans="1:7" ht="13.5">
      <c r="A10" s="2"/>
      <c r="B10" s="15" t="str">
        <f>'6輸出入'!D18</f>
        <v>石油製品</v>
      </c>
      <c r="C10" s="15">
        <f>'6輸出入'!E18</f>
        <v>643691</v>
      </c>
      <c r="D10" s="17">
        <f t="shared" si="0"/>
        <v>0.07958104943119215</v>
      </c>
      <c r="E10" s="16"/>
      <c r="F10" s="7"/>
      <c r="G10" s="6"/>
    </row>
    <row r="11" spans="1:7" ht="13.5">
      <c r="A11" s="2"/>
      <c r="B11" s="8" t="s">
        <v>6</v>
      </c>
      <c r="C11" s="18">
        <f>C12-SUM(C6:C10)</f>
        <v>907819</v>
      </c>
      <c r="D11" s="17">
        <f t="shared" si="0"/>
        <v>0.1122358223333485</v>
      </c>
      <c r="E11" s="16"/>
      <c r="F11" s="7"/>
      <c r="G11" s="6"/>
    </row>
    <row r="12" spans="1:7" ht="13.5">
      <c r="A12" s="2"/>
      <c r="B12" s="9" t="s">
        <v>3</v>
      </c>
      <c r="C12" s="15">
        <f>'6輸出入'!E25</f>
        <v>8088496</v>
      </c>
      <c r="D12" s="17">
        <f t="shared" si="0"/>
        <v>1</v>
      </c>
      <c r="E12" s="16"/>
      <c r="F12" s="7"/>
      <c r="G12" s="6"/>
    </row>
    <row r="14" spans="2:7" ht="13.5">
      <c r="B14" s="2" t="s">
        <v>17</v>
      </c>
      <c r="C14" s="2"/>
      <c r="D14" s="2"/>
      <c r="E14" s="2"/>
      <c r="F14" s="2"/>
      <c r="G14" s="1"/>
    </row>
    <row r="15" spans="1:7" ht="13.5">
      <c r="A15" s="2">
        <v>6</v>
      </c>
      <c r="B15" s="3" t="s">
        <v>1</v>
      </c>
      <c r="C15" s="15" t="str">
        <f>'6輸出入'!E39</f>
        <v>平成16年</v>
      </c>
      <c r="D15" s="3" t="s">
        <v>5</v>
      </c>
      <c r="E15" s="4"/>
      <c r="F15" s="5"/>
      <c r="G15" s="5"/>
    </row>
    <row r="16" spans="1:7" ht="13.5">
      <c r="A16" s="2"/>
      <c r="B16" s="15" t="str">
        <f>'6輸出入'!D41</f>
        <v>原油</v>
      </c>
      <c r="C16" s="15">
        <f>'6輸出入'!E41</f>
        <v>35832867</v>
      </c>
      <c r="D16" s="17">
        <f aca="true" t="shared" si="1" ref="D16:D21">C16/$C$21</f>
        <v>0.38472496947758156</v>
      </c>
      <c r="E16" s="16"/>
      <c r="F16" s="7"/>
      <c r="G16" s="6"/>
    </row>
    <row r="17" spans="1:7" ht="13.5">
      <c r="A17" s="2"/>
      <c r="B17" s="15" t="str">
        <f>'6輸出入'!D42</f>
        <v>LNG(液化天然ガス)</v>
      </c>
      <c r="C17" s="15">
        <f>'6輸出入'!E42</f>
        <v>21237775</v>
      </c>
      <c r="D17" s="17">
        <f t="shared" si="1"/>
        <v>0.2280225676233706</v>
      </c>
      <c r="E17" s="16"/>
      <c r="F17" s="7"/>
      <c r="G17" s="6"/>
    </row>
    <row r="18" spans="1:7" ht="13.5">
      <c r="A18" s="2"/>
      <c r="B18" s="15" t="str">
        <f>'6輸出入'!D43</f>
        <v>石油製品</v>
      </c>
      <c r="C18" s="15">
        <f>'6輸出入'!E43</f>
        <v>12018812</v>
      </c>
      <c r="D18" s="17">
        <f t="shared" si="1"/>
        <v>0.1290417838979167</v>
      </c>
      <c r="E18" s="16"/>
      <c r="F18" s="7"/>
      <c r="G18" s="6"/>
    </row>
    <row r="19" spans="1:7" ht="13.5">
      <c r="A19" s="2"/>
      <c r="B19" s="15" t="str">
        <f>'6輸出入'!D44</f>
        <v>鉄鉱石</v>
      </c>
      <c r="C19" s="15">
        <f>'6輸出入'!E44</f>
        <v>7103386</v>
      </c>
      <c r="D19" s="17">
        <f t="shared" si="1"/>
        <v>0.07626657286556167</v>
      </c>
      <c r="E19" s="16"/>
      <c r="F19" s="7"/>
      <c r="G19" s="6"/>
    </row>
    <row r="20" spans="1:7" ht="13.5">
      <c r="A20" s="2"/>
      <c r="B20" s="12" t="s">
        <v>2</v>
      </c>
      <c r="C20" s="18">
        <f>C21-SUM(C16:C19)</f>
        <v>16946077</v>
      </c>
      <c r="D20" s="17">
        <f t="shared" si="1"/>
        <v>0.18194410613556952</v>
      </c>
      <c r="E20" s="16"/>
      <c r="F20" s="7"/>
      <c r="G20" s="6"/>
    </row>
    <row r="21" spans="1:7" ht="13.5">
      <c r="A21" s="2"/>
      <c r="B21" s="9" t="s">
        <v>3</v>
      </c>
      <c r="C21" s="15">
        <f>'6輸出入'!E52</f>
        <v>93138917</v>
      </c>
      <c r="D21" s="17">
        <f t="shared" si="1"/>
        <v>1</v>
      </c>
      <c r="E21" s="16"/>
      <c r="F21" s="7"/>
      <c r="G21" s="6"/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2005-09-05T02:18:35Z</dcterms:modified>
  <cp:category/>
  <cp:version/>
  <cp:contentType/>
  <cp:contentStatus/>
</cp:coreProperties>
</file>