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Dstfs04\13050_高齢者福祉課$\02_室班フォルダ\法人支援班\600 補助金関連\601 介護ロボット関連\R5\04 事前申請\03 採択・不採択通知\01メール、ちば電子、HP更新\HP様式\"/>
    </mc:Choice>
  </mc:AlternateContent>
  <xr:revisionPtr revIDLastSave="0" documentId="13_ncr:1_{30B4D9AD-D4E9-4467-A983-04EA5CA23044}" xr6:coauthVersionLast="47" xr6:coauthVersionMax="47" xr10:uidLastSave="{00000000-0000-0000-0000-000000000000}"/>
  <workbookProtection workbookAlgorithmName="SHA-512" workbookHashValue="PYbdJAUaou2wIwVdhVJqTQsC0ygWY8CsYT0N/zTFlpdc5QYHU8DQ4PiQ1Y/SJugy467njfvrVEGBZpXHOeq+Zw==" workbookSaltValue="XkmTiyyxu6bK/SpVxxQKwg==" workbookSpinCount="100000" lockStructure="1"/>
  <bookViews>
    <workbookView xWindow="-108" yWindow="-108" windowWidth="23256" windowHeight="12456" xr2:uid="{00000000-000D-0000-FFFF-FFFF00000000}"/>
  </bookViews>
  <sheets>
    <sheet name="別紙１（新）" sheetId="10" r:id="rId1"/>
    <sheet name="別紙１（新）計算式入り" sheetId="11" state="hidden" r:id="rId2"/>
    <sheet name="記載例（新）" sheetId="12" state="hidden" r:id="rId3"/>
    <sheet name="リスト" sheetId="2" state="hidden" r:id="rId4"/>
  </sheets>
  <definedNames>
    <definedName name="_xlnm.Print_Area" localSheetId="2">'記載例（新）'!$A$1:$J$26</definedName>
    <definedName name="_xlnm.Print_Area" localSheetId="0">'別紙１（新）'!$A$1:$L$27</definedName>
    <definedName name="_xlnm.Print_Area" localSheetId="1">'別紙１（新）計算式入り'!$A$1:$J$26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0" l="1"/>
  <c r="D16" i="10"/>
  <c r="D15" i="10"/>
  <c r="E16" i="10" l="1"/>
  <c r="E17" i="10"/>
  <c r="E15" i="10" l="1"/>
  <c r="G19" i="10"/>
  <c r="D18" i="10"/>
  <c r="F18" i="10" s="1"/>
  <c r="F16" i="10"/>
  <c r="H16" i="10" s="1"/>
  <c r="J16" i="10" s="1"/>
  <c r="D17" i="10"/>
  <c r="F17" i="10" s="1"/>
  <c r="H17" i="10" s="1"/>
  <c r="J17" i="10" s="1"/>
  <c r="F15" i="10" l="1"/>
  <c r="H15" i="10" s="1"/>
  <c r="H18" i="10"/>
  <c r="J18" i="10" s="1"/>
  <c r="J15" i="10" l="1"/>
  <c r="H19" i="10"/>
  <c r="J19" i="10" l="1"/>
  <c r="L19" i="10" s="1"/>
  <c r="I18" i="12"/>
  <c r="G18" i="12"/>
  <c r="D17" i="12"/>
  <c r="F17" i="12" s="1"/>
  <c r="H17" i="12" s="1"/>
  <c r="J17" i="12" s="1"/>
  <c r="E16" i="12"/>
  <c r="F16" i="12" s="1"/>
  <c r="H16" i="12" s="1"/>
  <c r="J16" i="12" s="1"/>
  <c r="D16" i="12"/>
  <c r="E15" i="12"/>
  <c r="D15" i="12"/>
  <c r="E10" i="12"/>
  <c r="F15" i="12" l="1"/>
  <c r="H15" i="12" s="1"/>
  <c r="H18" i="12" s="1"/>
  <c r="I18" i="11"/>
  <c r="G18" i="11"/>
  <c r="E16" i="11"/>
  <c r="E15" i="11"/>
  <c r="D16" i="11"/>
  <c r="D17" i="11"/>
  <c r="F17" i="11" s="1"/>
  <c r="H17" i="11" s="1"/>
  <c r="J17" i="11" s="1"/>
  <c r="D15" i="11"/>
  <c r="E10" i="11"/>
  <c r="J15" i="12" l="1"/>
  <c r="J18" i="12" s="1"/>
  <c r="F16" i="11"/>
  <c r="H16" i="11" s="1"/>
  <c r="J16" i="11" s="1"/>
  <c r="F15" i="11"/>
  <c r="H15" i="11" s="1"/>
  <c r="J15" i="11" s="1"/>
  <c r="J18" i="11" s="1"/>
  <c r="H18" i="1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千葉県</author>
  </authors>
  <commentList>
    <comment ref="L12" authorId="0" shapeId="0" xr:uid="{00000000-0006-0000-0000-000001000000}">
      <text>
        <r>
          <rPr>
            <sz val="11"/>
            <color indexed="81"/>
            <rFont val="ＭＳ Ｐゴシック"/>
            <family val="3"/>
            <charset val="128"/>
          </rPr>
          <t>・消費税は含めない。
・１機器ごとに１行とする。
　（機器を複数種類申請する場合は適宜行を追加すること。不要な行は削除して差し支えありません。）
・付属品が複数台で共用される場合は１台あたりに案分する（手引き参照）
・Ｄ欄の対象経費については、補助要綱別表「補助対象経費」を参照の上記載すること。
・リース又はレンタルの場合、Ｄ欄には初期費用＋当該年度（３月末まで）のレンタル・リース料総額を記入する。
・Ｋ欄が＋になった場合は０円とする（交付決定額以上の確定は行いません）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千葉県</author>
  </authors>
  <commentList>
    <comment ref="A7" authorId="0" shapeId="0" xr:uid="{00000000-0006-0000-0100-000001000000}">
      <text>
        <r>
          <rPr>
            <b/>
            <sz val="11"/>
            <color indexed="81"/>
            <rFont val="MS P ゴシック"/>
            <family val="3"/>
            <charset val="128"/>
          </rPr>
          <t>※黄色いセルについて、選択または記入してください。その他の箇所は自動計算式が入っていますので、変更しないでください。</t>
        </r>
      </text>
    </comment>
    <comment ref="J12" authorId="0" shapeId="0" xr:uid="{00000000-0006-0000-0100-000002000000}">
      <text>
        <r>
          <rPr>
            <sz val="11"/>
            <color indexed="81"/>
            <rFont val="ＭＳ Ｐゴシック"/>
            <family val="3"/>
            <charset val="128"/>
          </rPr>
          <t>・消費税は含めない。
・１機器ごとに１行とする。
　（機器を複数種類申請する場合は適宜行を追加すること。不要な行は削除して差し支えありません。）
・付属品が複数台で共用される場合は１台あたりに案分する（手引き参照）
・Ｄ欄の対象経費については、補助要綱別表「補助対象経費」を参照の上記載すること。
・リース又はレンタルの場合、Ｄ欄には初期費用＋当該年度（３月末まで）のレンタル・リース料総額を記入する。
・Ｋ欄が＋になった場合は０円とする（交付決定額以上の確定は行いません）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千葉県</author>
  </authors>
  <commentList>
    <comment ref="A7" authorId="0" shapeId="0" xr:uid="{00000000-0006-0000-0200-000001000000}">
      <text>
        <r>
          <rPr>
            <b/>
            <sz val="11"/>
            <color indexed="81"/>
            <rFont val="MS P ゴシック"/>
            <family val="3"/>
            <charset val="128"/>
          </rPr>
          <t>※黄色いセルについて、選択または記入してください。その他の箇所は自動計算式が入っていますので、変更しないでください。</t>
        </r>
      </text>
    </comment>
    <comment ref="J12" authorId="0" shapeId="0" xr:uid="{00000000-0006-0000-0200-000002000000}">
      <text>
        <r>
          <rPr>
            <sz val="11"/>
            <color indexed="81"/>
            <rFont val="ＭＳ Ｐゴシック"/>
            <family val="3"/>
            <charset val="128"/>
          </rPr>
          <t>・消費税は含めない。
・１機器ごとに１行とする。
　（機器を複数種類申請する場合は適宜行を追加すること。不要な行は削除して差し支えありません。）
・付属品が複数台で共用される場合は１台あたりに案分する（手引き参照）
・Ｄ欄の対象経費については、補助要綱別表「補助対象経費」を参照の上記載すること。
・リース又はレンタルの場合、Ｄ欄には初期費用＋当該年度（３月末まで）のレンタル・リース料総額を記入する。
・Ｋ欄が＋になった場合は０円とする（交付決定額以上の確定は行いません）</t>
        </r>
      </text>
    </comment>
  </commentList>
</comments>
</file>

<file path=xl/sharedStrings.xml><?xml version="1.0" encoding="utf-8"?>
<sst xmlns="http://schemas.openxmlformats.org/spreadsheetml/2006/main" count="202" uniqueCount="82">
  <si>
    <t>利用定員</t>
    <rPh sb="0" eb="2">
      <t>リヨウ</t>
    </rPh>
    <rPh sb="2" eb="4">
      <t>テイイン</t>
    </rPh>
    <phoneticPr fontId="1"/>
  </si>
  <si>
    <t>Ｄ</t>
    <phoneticPr fontId="1"/>
  </si>
  <si>
    <t>Ｅ</t>
    <phoneticPr fontId="1"/>
  </si>
  <si>
    <t>Ｆ</t>
    <phoneticPr fontId="1"/>
  </si>
  <si>
    <t>Ｇ</t>
    <phoneticPr fontId="1"/>
  </si>
  <si>
    <t>Ｈ</t>
    <phoneticPr fontId="1"/>
  </si>
  <si>
    <t>（人）</t>
    <rPh sb="1" eb="2">
      <t>ニン</t>
    </rPh>
    <phoneticPr fontId="1"/>
  </si>
  <si>
    <t>（台）</t>
    <rPh sb="1" eb="2">
      <t>ダイ</t>
    </rPh>
    <phoneticPr fontId="1"/>
  </si>
  <si>
    <t>（円）</t>
    <rPh sb="1" eb="2">
      <t>エン</t>
    </rPh>
    <phoneticPr fontId="1"/>
  </si>
  <si>
    <t>（別紙１）</t>
    <rPh sb="1" eb="3">
      <t>ベッシ</t>
    </rPh>
    <phoneticPr fontId="1"/>
  </si>
  <si>
    <t>合計</t>
    <rPh sb="0" eb="2">
      <t>ゴウケイ</t>
    </rPh>
    <phoneticPr fontId="1"/>
  </si>
  <si>
    <t>補助所要額
（Ｇ×Ｈ）</t>
    <rPh sb="0" eb="2">
      <t>ホジョ</t>
    </rPh>
    <rPh sb="2" eb="4">
      <t>ショヨウ</t>
    </rPh>
    <rPh sb="4" eb="5">
      <t>ガク</t>
    </rPh>
    <phoneticPr fontId="1"/>
  </si>
  <si>
    <t>既交付決定額</t>
    <rPh sb="0" eb="1">
      <t>キ</t>
    </rPh>
    <rPh sb="1" eb="3">
      <t>コウフ</t>
    </rPh>
    <rPh sb="3" eb="5">
      <t>ケッテイ</t>
    </rPh>
    <rPh sb="5" eb="6">
      <t>ガク</t>
    </rPh>
    <phoneticPr fontId="1"/>
  </si>
  <si>
    <t>Ｉ</t>
    <phoneticPr fontId="1"/>
  </si>
  <si>
    <t>Ｊ</t>
    <phoneticPr fontId="1"/>
  </si>
  <si>
    <t>Ｋ</t>
    <phoneticPr fontId="1"/>
  </si>
  <si>
    <t>差引補助所要額
（Ｉ－Ｊ）</t>
    <rPh sb="0" eb="2">
      <t>サシヒキ</t>
    </rPh>
    <rPh sb="2" eb="4">
      <t>ホジョ</t>
    </rPh>
    <rPh sb="4" eb="6">
      <t>ショヨウ</t>
    </rPh>
    <rPh sb="6" eb="7">
      <t>ガク</t>
    </rPh>
    <phoneticPr fontId="1"/>
  </si>
  <si>
    <t>法人名</t>
    <rPh sb="0" eb="2">
      <t>ホウジン</t>
    </rPh>
    <rPh sb="2" eb="3">
      <t>メイ</t>
    </rPh>
    <phoneticPr fontId="1"/>
  </si>
  <si>
    <t>導入事業所名</t>
    <rPh sb="0" eb="2">
      <t>ドウニュウ</t>
    </rPh>
    <rPh sb="2" eb="5">
      <t>ジギョウショ</t>
    </rPh>
    <rPh sb="5" eb="6">
      <t>メイ</t>
    </rPh>
    <phoneticPr fontId="1"/>
  </si>
  <si>
    <t>※②補助金実績報告時に提出</t>
    <rPh sb="2" eb="5">
      <t>ホジョキン</t>
    </rPh>
    <rPh sb="5" eb="7">
      <t>ジッセキ</t>
    </rPh>
    <rPh sb="7" eb="9">
      <t>ホウコク</t>
    </rPh>
    <rPh sb="9" eb="10">
      <t>ジ</t>
    </rPh>
    <rPh sb="11" eb="13">
      <t>テイシュツ</t>
    </rPh>
    <phoneticPr fontId="1"/>
  </si>
  <si>
    <t>サービスの種別
（リストから選択）</t>
    <rPh sb="5" eb="7">
      <t>シュベツ</t>
    </rPh>
    <rPh sb="14" eb="16">
      <t>センタク</t>
    </rPh>
    <phoneticPr fontId="1"/>
  </si>
  <si>
    <t>Ａ</t>
    <phoneticPr fontId="1"/>
  </si>
  <si>
    <t>Ｂ</t>
    <phoneticPr fontId="1"/>
  </si>
  <si>
    <t>Ｃ</t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</si>
  <si>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</si>
  <si>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施設系サービス</t>
    <rPh sb="0" eb="2">
      <t>シセツ</t>
    </rPh>
    <rPh sb="2" eb="3">
      <t>ケイ</t>
    </rPh>
    <phoneticPr fontId="1"/>
  </si>
  <si>
    <t>ロボットの種別
（リストから選択）</t>
    <rPh sb="5" eb="7">
      <t>シュベツ</t>
    </rPh>
    <rPh sb="14" eb="16">
      <t>センタク</t>
    </rPh>
    <phoneticPr fontId="1"/>
  </si>
  <si>
    <t>種別</t>
    <rPh sb="0" eb="2">
      <t>シュベツ</t>
    </rPh>
    <phoneticPr fontId="1"/>
  </si>
  <si>
    <t>サービスの種別</t>
    <rPh sb="5" eb="7">
      <t>シュベツ</t>
    </rPh>
    <phoneticPr fontId="1"/>
  </si>
  <si>
    <t>ロボットの種別</t>
    <rPh sb="5" eb="7">
      <t>シュベツ</t>
    </rPh>
    <phoneticPr fontId="1"/>
  </si>
  <si>
    <t>特別養護老人ホーム</t>
    <rPh sb="0" eb="9">
      <t>トクヨウ</t>
    </rPh>
    <phoneticPr fontId="1"/>
  </si>
  <si>
    <t>移乗介護</t>
    <rPh sb="0" eb="2">
      <t>イジョウ</t>
    </rPh>
    <rPh sb="2" eb="4">
      <t>カイゴ</t>
    </rPh>
    <phoneticPr fontId="1"/>
  </si>
  <si>
    <t>居宅系サービス</t>
    <rPh sb="0" eb="2">
      <t>キョタク</t>
    </rPh>
    <rPh sb="2" eb="3">
      <t>ケイ</t>
    </rPh>
    <phoneticPr fontId="1"/>
  </si>
  <si>
    <t>移動支援</t>
    <rPh sb="0" eb="2">
      <t>イドウ</t>
    </rPh>
    <rPh sb="2" eb="4">
      <t>シエン</t>
    </rPh>
    <phoneticPr fontId="1"/>
  </si>
  <si>
    <t>特定施設（介護付き有料老人ホーム）</t>
    <rPh sb="0" eb="2">
      <t>トクテイ</t>
    </rPh>
    <rPh sb="2" eb="4">
      <t>シセツ</t>
    </rPh>
    <rPh sb="5" eb="7">
      <t>カイゴ</t>
    </rPh>
    <rPh sb="7" eb="8">
      <t>ツ</t>
    </rPh>
    <rPh sb="9" eb="16">
      <t>ユウリョウ</t>
    </rPh>
    <phoneticPr fontId="1"/>
  </si>
  <si>
    <t>排泄支援</t>
    <rPh sb="0" eb="2">
      <t>ハイセツ</t>
    </rPh>
    <rPh sb="2" eb="4">
      <t>シエン</t>
    </rPh>
    <phoneticPr fontId="1"/>
  </si>
  <si>
    <t>老人短期入所施設</t>
    <rPh sb="0" eb="2">
      <t>ロウジン</t>
    </rPh>
    <rPh sb="2" eb="4">
      <t>タンキ</t>
    </rPh>
    <rPh sb="4" eb="6">
      <t>ニュウショ</t>
    </rPh>
    <rPh sb="6" eb="8">
      <t>シセツ</t>
    </rPh>
    <phoneticPr fontId="1"/>
  </si>
  <si>
    <t>見守り</t>
    <rPh sb="0" eb="2">
      <t>ミマモ</t>
    </rPh>
    <phoneticPr fontId="1"/>
  </si>
  <si>
    <t>小規模多機能型居宅介護事業所</t>
    <rPh sb="0" eb="3">
      <t>ショウキボ</t>
    </rPh>
    <rPh sb="3" eb="7">
      <t>タキノウガタ</t>
    </rPh>
    <rPh sb="7" eb="9">
      <t>キョタク</t>
    </rPh>
    <rPh sb="9" eb="11">
      <t>カイゴ</t>
    </rPh>
    <rPh sb="11" eb="13">
      <t>ジギョウ</t>
    </rPh>
    <rPh sb="13" eb="14">
      <t>ショ</t>
    </rPh>
    <phoneticPr fontId="1"/>
  </si>
  <si>
    <t>コミュニケーション</t>
    <phoneticPr fontId="1"/>
  </si>
  <si>
    <t>認知症グループホーム</t>
    <rPh sb="0" eb="3">
      <t>ニンチショウ</t>
    </rPh>
    <phoneticPr fontId="1"/>
  </si>
  <si>
    <t>入浴支援</t>
    <rPh sb="0" eb="2">
      <t>ニュウヨク</t>
    </rPh>
    <rPh sb="2" eb="4">
      <t>シエン</t>
    </rPh>
    <phoneticPr fontId="1"/>
  </si>
  <si>
    <t>介護業務支援</t>
    <rPh sb="0" eb="2">
      <t>カイゴ</t>
    </rPh>
    <rPh sb="2" eb="4">
      <t>ギョウム</t>
    </rPh>
    <rPh sb="4" eb="6">
      <t>シエン</t>
    </rPh>
    <phoneticPr fontId="1"/>
  </si>
  <si>
    <t>養護老人ホーム</t>
    <rPh sb="0" eb="7">
      <t>ヨウゴ</t>
    </rPh>
    <phoneticPr fontId="1"/>
  </si>
  <si>
    <t>軽費老人ホーム</t>
    <rPh sb="0" eb="7">
      <t>ケイヒ</t>
    </rPh>
    <phoneticPr fontId="1"/>
  </si>
  <si>
    <t>老人居宅介護等事業（訪問介護等）</t>
    <rPh sb="10" eb="12">
      <t>ホウモン</t>
    </rPh>
    <rPh sb="12" eb="15">
      <t>カイゴナド</t>
    </rPh>
    <phoneticPr fontId="1"/>
  </si>
  <si>
    <t>老人デイサービス事業（通所介護等）</t>
    <rPh sb="0" eb="2">
      <t>ロウジン</t>
    </rPh>
    <rPh sb="8" eb="10">
      <t>ジギョウ</t>
    </rPh>
    <rPh sb="11" eb="13">
      <t>ツウショ</t>
    </rPh>
    <rPh sb="13" eb="16">
      <t>カイゴナド</t>
    </rPh>
    <phoneticPr fontId="1"/>
  </si>
  <si>
    <t>その他</t>
    <rPh sb="2" eb="3">
      <t>タ</t>
    </rPh>
    <phoneticPr fontId="1"/>
  </si>
  <si>
    <t>施設の種別
（リストから選択）</t>
    <rPh sb="0" eb="2">
      <t>シセツ</t>
    </rPh>
    <rPh sb="3" eb="5">
      <t>シュベツ</t>
    </rPh>
    <rPh sb="12" eb="14">
      <t>センタク</t>
    </rPh>
    <phoneticPr fontId="1"/>
  </si>
  <si>
    <t>台数
（Ｃ≧Ｈ）
※（注４）</t>
    <rPh sb="0" eb="2">
      <t>ダイスウ</t>
    </rPh>
    <rPh sb="11" eb="12">
      <t>チュウ</t>
    </rPh>
    <phoneticPr fontId="1"/>
  </si>
  <si>
    <t>　　　 ３ Ｆ欄は、「移乗介護」及び「入浴支援」については1,000,000円、それ以外は300,000円とする。　</t>
    <phoneticPr fontId="3"/>
  </si>
  <si>
    <t>補助対象
台数割合</t>
    <rPh sb="0" eb="2">
      <t>ホジョ</t>
    </rPh>
    <rPh sb="2" eb="4">
      <t>タイショウ</t>
    </rPh>
    <rPh sb="5" eb="7">
      <t>ダイスウ</t>
    </rPh>
    <rPh sb="7" eb="9">
      <t>ワリアイ</t>
    </rPh>
    <phoneticPr fontId="1"/>
  </si>
  <si>
    <t>一式</t>
    <rPh sb="0" eb="2">
      <t>イッシキ</t>
    </rPh>
    <phoneticPr fontId="3"/>
  </si>
  <si>
    <t>見守り機器の導入に伴う通信環境整備</t>
    <phoneticPr fontId="3"/>
  </si>
  <si>
    <t>令和２年度千葉県介護ロボット導入支援事業　補助金精算額調書</t>
    <rPh sb="0" eb="2">
      <t>レイワ</t>
    </rPh>
    <rPh sb="3" eb="5">
      <t>ネンド</t>
    </rPh>
    <rPh sb="5" eb="8">
      <t>チバケン</t>
    </rPh>
    <rPh sb="8" eb="10">
      <t>カイゴ</t>
    </rPh>
    <rPh sb="14" eb="16">
      <t>ドウニュウ</t>
    </rPh>
    <rPh sb="16" eb="18">
      <t>シエン</t>
    </rPh>
    <rPh sb="18" eb="20">
      <t>ジギョウ</t>
    </rPh>
    <rPh sb="21" eb="24">
      <t>ホジョキン</t>
    </rPh>
    <rPh sb="24" eb="26">
      <t>セイサン</t>
    </rPh>
    <rPh sb="26" eb="27">
      <t>ガク</t>
    </rPh>
    <rPh sb="27" eb="29">
      <t>チョウショ</t>
    </rPh>
    <phoneticPr fontId="1"/>
  </si>
  <si>
    <t>補助対象
限度台数
（Ａ×Ｂ）
※（注１）</t>
    <rPh sb="0" eb="2">
      <t>ホジョ</t>
    </rPh>
    <rPh sb="2" eb="4">
      <t>タイショウ</t>
    </rPh>
    <rPh sb="5" eb="7">
      <t>ゲンド</t>
    </rPh>
    <rPh sb="7" eb="9">
      <t>ダイスウ</t>
    </rPh>
    <rPh sb="18" eb="19">
      <t>チュウ</t>
    </rPh>
    <phoneticPr fontId="1"/>
  </si>
  <si>
    <r>
      <t xml:space="preserve">ロボットの製品名
</t>
    </r>
    <r>
      <rPr>
        <sz val="10"/>
        <rFont val="ＭＳ Ｐゴシック"/>
        <family val="3"/>
        <charset val="128"/>
        <scheme val="minor"/>
      </rPr>
      <t>（または見守り機器の導入に伴う通信環境整備の内容）</t>
    </r>
    <rPh sb="5" eb="8">
      <t>セイヒンメイ</t>
    </rPh>
    <rPh sb="31" eb="33">
      <t>ナイヨウ</t>
    </rPh>
    <phoneticPr fontId="1"/>
  </si>
  <si>
    <t>1機器（一式）あたりの
対象経費合計額
（税抜き）</t>
    <rPh sb="1" eb="3">
      <t>キキ</t>
    </rPh>
    <rPh sb="4" eb="6">
      <t>イッシキ</t>
    </rPh>
    <rPh sb="12" eb="14">
      <t>タイショウ</t>
    </rPh>
    <rPh sb="14" eb="16">
      <t>ケイヒ</t>
    </rPh>
    <rPh sb="16" eb="18">
      <t>ゴウケイ</t>
    </rPh>
    <rPh sb="18" eb="19">
      <t>ガク</t>
    </rPh>
    <rPh sb="21" eb="22">
      <t>ゼイ</t>
    </rPh>
    <rPh sb="22" eb="23">
      <t>ヌ</t>
    </rPh>
    <phoneticPr fontId="1"/>
  </si>
  <si>
    <t>Ｄ×1/2
（千円未満
切捨て）
※（注２）</t>
    <rPh sb="7" eb="9">
      <t>センエン</t>
    </rPh>
    <rPh sb="9" eb="11">
      <t>ミマン</t>
    </rPh>
    <rPh sb="12" eb="14">
      <t>キリス</t>
    </rPh>
    <rPh sb="19" eb="20">
      <t>チュウ</t>
    </rPh>
    <phoneticPr fontId="1"/>
  </si>
  <si>
    <t>1機器（一式）あたりの
補助限度額
※（注３）</t>
    <rPh sb="1" eb="3">
      <t>キキ</t>
    </rPh>
    <rPh sb="4" eb="6">
      <t>イッシキ</t>
    </rPh>
    <rPh sb="12" eb="14">
      <t>ホジョ</t>
    </rPh>
    <rPh sb="14" eb="16">
      <t>ゲンド</t>
    </rPh>
    <rPh sb="16" eb="17">
      <t>ガク</t>
    </rPh>
    <rPh sb="20" eb="21">
      <t>チュウ</t>
    </rPh>
    <phoneticPr fontId="1"/>
  </si>
  <si>
    <t>1機器（一式）あたりの
補助基本額
（Ｅ又はＦのいずれか低い額）</t>
    <rPh sb="1" eb="3">
      <t>キキ</t>
    </rPh>
    <rPh sb="4" eb="6">
      <t>イッシキ</t>
    </rPh>
    <rPh sb="12" eb="14">
      <t>ホジョ</t>
    </rPh>
    <rPh sb="14" eb="16">
      <t>キホン</t>
    </rPh>
    <rPh sb="16" eb="17">
      <t>ガク</t>
    </rPh>
    <rPh sb="20" eb="21">
      <t>マタ</t>
    </rPh>
    <rPh sb="28" eb="29">
      <t>ヒク</t>
    </rPh>
    <rPh sb="30" eb="31">
      <t>ガク</t>
    </rPh>
    <phoneticPr fontId="1"/>
  </si>
  <si>
    <t>　(注) １ Ｃ欄は、１台未満を切り上げる。</t>
    <rPh sb="2" eb="3">
      <t>チュウ</t>
    </rPh>
    <phoneticPr fontId="3"/>
  </si>
  <si>
    <t>　　　 ２ Ｅ欄に千円未満の端数が生じた場合は切り捨てること。</t>
    <phoneticPr fontId="3"/>
  </si>
  <si>
    <t>　　　 ４ Ｈ欄の合計は、Ｃ欄以下になるようにすること（「見守り機器の導入に伴う通信環境整備」は台数にカウントしない）。　</t>
    <rPh sb="7" eb="8">
      <t>ラン</t>
    </rPh>
    <rPh sb="9" eb="11">
      <t>ゴウケイ</t>
    </rPh>
    <rPh sb="14" eb="15">
      <t>ラン</t>
    </rPh>
    <rPh sb="15" eb="17">
      <t>イカ</t>
    </rPh>
    <rPh sb="29" eb="31">
      <t>ミマモ</t>
    </rPh>
    <rPh sb="32" eb="34">
      <t>キキ</t>
    </rPh>
    <rPh sb="35" eb="37">
      <t>ドウニュウ</t>
    </rPh>
    <rPh sb="38" eb="39">
      <t>トモナ</t>
    </rPh>
    <rPh sb="40" eb="42">
      <t>ツウシン</t>
    </rPh>
    <rPh sb="42" eb="44">
      <t>カンキョウ</t>
    </rPh>
    <rPh sb="44" eb="46">
      <t>セイビ</t>
    </rPh>
    <rPh sb="48" eb="50">
      <t>ダイスウ</t>
    </rPh>
    <phoneticPr fontId="3"/>
  </si>
  <si>
    <t>センサーマットCHIBA2020</t>
    <phoneticPr fontId="1"/>
  </si>
  <si>
    <t>移乗介護ロボchi-ba</t>
    <rPh sb="0" eb="2">
      <t>イジョウ</t>
    </rPh>
    <rPh sb="2" eb="4">
      <t>カイゴ</t>
    </rPh>
    <phoneticPr fontId="1"/>
  </si>
  <si>
    <t>ＷｉＦｉルーターの設置
（商品名：○△□）</t>
    <rPh sb="9" eb="11">
      <t>セッチ</t>
    </rPh>
    <rPh sb="13" eb="16">
      <t>ショウヒンメイ</t>
    </rPh>
    <phoneticPr fontId="1"/>
  </si>
  <si>
    <r>
      <t xml:space="preserve">ロボットの製品名
</t>
    </r>
    <r>
      <rPr>
        <sz val="10"/>
        <color theme="1"/>
        <rFont val="ＭＳ Ｐゴシック"/>
        <family val="3"/>
        <charset val="128"/>
        <scheme val="minor"/>
      </rPr>
      <t>（または見守り機器の導入に伴う通信環境整備の内容）</t>
    </r>
    <rPh sb="5" eb="8">
      <t>セイヒンメイ</t>
    </rPh>
    <rPh sb="31" eb="33">
      <t>ナイヨウ</t>
    </rPh>
    <phoneticPr fontId="1"/>
  </si>
  <si>
    <t>（％）</t>
    <phoneticPr fontId="1"/>
  </si>
  <si>
    <t>Ｌ</t>
    <phoneticPr fontId="1"/>
  </si>
  <si>
    <t>1機器（一式）あたりの
対象経費（税抜き）</t>
    <rPh sb="1" eb="3">
      <t>キキ</t>
    </rPh>
    <rPh sb="4" eb="6">
      <t>イッシキ</t>
    </rPh>
    <rPh sb="12" eb="14">
      <t>タイショウ</t>
    </rPh>
    <rPh sb="14" eb="16">
      <t>ケイヒ</t>
    </rPh>
    <rPh sb="17" eb="18">
      <t>ゼイ</t>
    </rPh>
    <rPh sb="18" eb="19">
      <t>ヌ</t>
    </rPh>
    <phoneticPr fontId="1"/>
  </si>
  <si>
    <t>J</t>
    <phoneticPr fontId="1"/>
  </si>
  <si>
    <t>交付割合</t>
    <rPh sb="0" eb="2">
      <t>コウフ</t>
    </rPh>
    <rPh sb="2" eb="4">
      <t>ワリアイ</t>
    </rPh>
    <phoneticPr fontId="1"/>
  </si>
  <si>
    <t>1機器（一式）あたりの
補助基本額
（G又はHのいずれか低い額）</t>
    <rPh sb="1" eb="3">
      <t>キキ</t>
    </rPh>
    <rPh sb="4" eb="6">
      <t>イッシキ</t>
    </rPh>
    <rPh sb="12" eb="14">
      <t>ホジョ</t>
    </rPh>
    <rPh sb="14" eb="16">
      <t>キホン</t>
    </rPh>
    <rPh sb="16" eb="17">
      <t>ガク</t>
    </rPh>
    <rPh sb="20" eb="21">
      <t>マタ</t>
    </rPh>
    <rPh sb="28" eb="29">
      <t>ヒク</t>
    </rPh>
    <rPh sb="30" eb="31">
      <t>ガク</t>
    </rPh>
    <phoneticPr fontId="1"/>
  </si>
  <si>
    <t>（円）</t>
    <phoneticPr fontId="1"/>
  </si>
  <si>
    <t>Ｋ</t>
    <phoneticPr fontId="1"/>
  </si>
  <si>
    <t>Ｍ</t>
    <phoneticPr fontId="1"/>
  </si>
  <si>
    <t>実績報告額（Ｉ×Ｊ）
（千円未満切上げ）
※（注５）</t>
    <rPh sb="0" eb="2">
      <t>ジッセキ</t>
    </rPh>
    <rPh sb="2" eb="4">
      <t>ホウコク</t>
    </rPh>
    <rPh sb="4" eb="5">
      <t>ガク</t>
    </rPh>
    <phoneticPr fontId="1"/>
  </si>
  <si>
    <t>補助所要額
（G×H）</t>
    <rPh sb="0" eb="2">
      <t>ホジョ</t>
    </rPh>
    <rPh sb="2" eb="4">
      <t>ショヨウ</t>
    </rPh>
    <rPh sb="4" eb="5">
      <t>ガク</t>
    </rPh>
    <phoneticPr fontId="1"/>
  </si>
  <si>
    <t>差引額
（K－L）</t>
    <rPh sb="0" eb="2">
      <t>サシヒキ</t>
    </rPh>
    <rPh sb="2" eb="3">
      <t>ガク</t>
    </rPh>
    <phoneticPr fontId="1"/>
  </si>
  <si>
    <t>　　　 ５ Ｋ欄に千円未満の端数が生じた場合は切り上げること。</t>
    <rPh sb="25" eb="26">
      <t>ア</t>
    </rPh>
    <phoneticPr fontId="3"/>
  </si>
  <si>
    <t>令和５年度千葉県介護ロボット導入支援事業　補助金精算額調書</t>
    <rPh sb="0" eb="2">
      <t>レイワ</t>
    </rPh>
    <rPh sb="3" eb="5">
      <t>ネンド</t>
    </rPh>
    <rPh sb="5" eb="8">
      <t>チバケン</t>
    </rPh>
    <rPh sb="8" eb="10">
      <t>カイゴ</t>
    </rPh>
    <rPh sb="14" eb="16">
      <t>ドウニュウ</t>
    </rPh>
    <rPh sb="16" eb="18">
      <t>シエン</t>
    </rPh>
    <rPh sb="18" eb="20">
      <t>ジギョウ</t>
    </rPh>
    <rPh sb="21" eb="24">
      <t>ホジョキン</t>
    </rPh>
    <rPh sb="24" eb="26">
      <t>セイサン</t>
    </rPh>
    <rPh sb="26" eb="27">
      <t>ガク</t>
    </rPh>
    <rPh sb="27" eb="29">
      <t>チョウショ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</si>
</sst>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1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u/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indexed="81"/>
      <name val="MS P ゴシック"/>
      <family val="3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Dashed">
        <color indexed="64"/>
      </left>
      <right style="mediumDashed">
        <color indexed="64"/>
      </right>
      <top/>
      <bottom style="thin">
        <color indexed="64"/>
      </bottom>
      <diagonal/>
    </border>
    <border>
      <left style="mediumDashed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mediumDashed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Dashed">
        <color indexed="64"/>
      </right>
      <top style="double">
        <color indexed="64"/>
      </top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Dashed">
        <color indexed="64"/>
      </left>
      <right style="mediumDash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</cellStyleXfs>
  <cellXfs count="157">
    <xf numFmtId="0" fontId="0" fillId="0" borderId="0" xfId="0">
      <alignment vertical="center"/>
    </xf>
    <xf numFmtId="0" fontId="4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6" fillId="0" borderId="0" xfId="0" applyFont="1">
      <alignment vertical="center"/>
    </xf>
    <xf numFmtId="3" fontId="7" fillId="0" borderId="3" xfId="0" applyNumberFormat="1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right" vertical="center"/>
    </xf>
    <xf numFmtId="3" fontId="7" fillId="0" borderId="24" xfId="0" applyNumberFormat="1" applyFont="1" applyBorder="1" applyAlignment="1">
      <alignment horizontal="right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12" fillId="0" borderId="4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>
      <alignment vertical="center"/>
    </xf>
    <xf numFmtId="0" fontId="12" fillId="0" borderId="8" xfId="0" applyFont="1" applyBorder="1">
      <alignment vertical="center"/>
    </xf>
    <xf numFmtId="0" fontId="12" fillId="0" borderId="7" xfId="0" applyFont="1" applyBorder="1" applyAlignment="1">
      <alignment horizontal="right" vertical="center"/>
    </xf>
    <xf numFmtId="0" fontId="12" fillId="0" borderId="3" xfId="0" applyFont="1" applyBorder="1" applyAlignment="1">
      <alignment horizontal="right" vertical="center"/>
    </xf>
    <xf numFmtId="0" fontId="12" fillId="0" borderId="8" xfId="0" applyFont="1" applyBorder="1" applyAlignment="1">
      <alignment horizontal="right" vertical="center"/>
    </xf>
    <xf numFmtId="0" fontId="12" fillId="0" borderId="9" xfId="0" applyFont="1" applyBorder="1">
      <alignment vertical="center"/>
    </xf>
    <xf numFmtId="0" fontId="12" fillId="0" borderId="10" xfId="0" applyFont="1" applyBorder="1">
      <alignment vertical="center"/>
    </xf>
    <xf numFmtId="0" fontId="12" fillId="0" borderId="11" xfId="0" applyFont="1" applyBorder="1" applyAlignment="1">
      <alignment horizontal="right" vertical="center"/>
    </xf>
    <xf numFmtId="0" fontId="12" fillId="0" borderId="2" xfId="0" applyFont="1" applyBorder="1" applyAlignment="1">
      <alignment horizontal="right" vertical="center"/>
    </xf>
    <xf numFmtId="0" fontId="12" fillId="0" borderId="12" xfId="0" applyFont="1" applyBorder="1" applyAlignment="1">
      <alignment horizontal="right" vertical="center"/>
    </xf>
    <xf numFmtId="13" fontId="7" fillId="0" borderId="15" xfId="0" applyNumberFormat="1" applyFont="1" applyBorder="1" applyAlignment="1">
      <alignment horizontal="center" vertical="center"/>
    </xf>
    <xf numFmtId="176" fontId="7" fillId="0" borderId="14" xfId="0" applyNumberFormat="1" applyFont="1" applyBorder="1" applyAlignment="1">
      <alignment horizontal="center" vertical="center"/>
    </xf>
    <xf numFmtId="0" fontId="6" fillId="0" borderId="40" xfId="0" applyFont="1" applyBorder="1">
      <alignment vertical="center"/>
    </xf>
    <xf numFmtId="0" fontId="12" fillId="0" borderId="25" xfId="0" applyFont="1" applyBorder="1" applyAlignment="1">
      <alignment horizontal="center" vertical="center" wrapText="1"/>
    </xf>
    <xf numFmtId="0" fontId="12" fillId="0" borderId="42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right" vertical="center"/>
    </xf>
    <xf numFmtId="0" fontId="12" fillId="0" borderId="33" xfId="0" applyFont="1" applyBorder="1" applyAlignment="1">
      <alignment horizontal="right" vertical="center"/>
    </xf>
    <xf numFmtId="0" fontId="12" fillId="0" borderId="31" xfId="0" applyFont="1" applyBorder="1" applyAlignment="1">
      <alignment horizontal="right" vertical="center"/>
    </xf>
    <xf numFmtId="0" fontId="12" fillId="0" borderId="11" xfId="0" applyFont="1" applyBorder="1">
      <alignment vertical="center"/>
    </xf>
    <xf numFmtId="0" fontId="12" fillId="0" borderId="12" xfId="0" applyFont="1" applyBorder="1">
      <alignment vertical="center"/>
    </xf>
    <xf numFmtId="0" fontId="12" fillId="0" borderId="27" xfId="0" applyFont="1" applyBorder="1" applyAlignment="1">
      <alignment horizontal="right" vertical="center"/>
    </xf>
    <xf numFmtId="0" fontId="12" fillId="0" borderId="34" xfId="0" applyFont="1" applyBorder="1" applyAlignment="1">
      <alignment horizontal="right" vertical="center"/>
    </xf>
    <xf numFmtId="0" fontId="12" fillId="0" borderId="32" xfId="0" applyFont="1" applyBorder="1" applyAlignment="1">
      <alignment horizontal="right" vertical="center"/>
    </xf>
    <xf numFmtId="3" fontId="7" fillId="0" borderId="26" xfId="0" applyNumberFormat="1" applyFont="1" applyBorder="1" applyAlignment="1">
      <alignment horizontal="right" vertical="center"/>
    </xf>
    <xf numFmtId="3" fontId="7" fillId="0" borderId="31" xfId="0" applyNumberFormat="1" applyFont="1" applyBorder="1" applyAlignment="1">
      <alignment horizontal="right" vertical="center"/>
    </xf>
    <xf numFmtId="3" fontId="7" fillId="0" borderId="29" xfId="0" applyNumberFormat="1" applyFont="1" applyBorder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3" fontId="13" fillId="0" borderId="19" xfId="0" applyNumberFormat="1" applyFont="1" applyBorder="1" applyAlignment="1">
      <alignment horizontal="right" vertical="center"/>
    </xf>
    <xf numFmtId="176" fontId="14" fillId="0" borderId="41" xfId="0" applyNumberFormat="1" applyFont="1" applyBorder="1" applyAlignment="1">
      <alignment horizontal="right" vertical="center"/>
    </xf>
    <xf numFmtId="3" fontId="14" fillId="0" borderId="38" xfId="0" applyNumberFormat="1" applyFont="1" applyBorder="1" applyAlignment="1">
      <alignment horizontal="right" vertical="center"/>
    </xf>
    <xf numFmtId="3" fontId="14" fillId="0" borderId="40" xfId="0" applyNumberFormat="1" applyFont="1" applyBorder="1" applyAlignment="1">
      <alignment horizontal="right" vertical="center"/>
    </xf>
    <xf numFmtId="3" fontId="14" fillId="0" borderId="39" xfId="0" applyNumberFormat="1" applyFont="1" applyBorder="1" applyAlignment="1">
      <alignment horizontal="right" vertical="center"/>
    </xf>
    <xf numFmtId="0" fontId="6" fillId="0" borderId="37" xfId="0" applyFont="1" applyBorder="1">
      <alignment vertical="center"/>
    </xf>
    <xf numFmtId="176" fontId="14" fillId="0" borderId="0" xfId="0" applyNumberFormat="1" applyFont="1" applyAlignment="1">
      <alignment horizontal="right" vertical="center"/>
    </xf>
    <xf numFmtId="3" fontId="14" fillId="0" borderId="0" xfId="0" applyNumberFormat="1" applyFont="1" applyAlignment="1">
      <alignment horizontal="right" vertical="center"/>
    </xf>
    <xf numFmtId="0" fontId="12" fillId="2" borderId="13" xfId="0" applyFont="1" applyFill="1" applyBorder="1" applyAlignment="1">
      <alignment vertical="center" wrapText="1"/>
    </xf>
    <xf numFmtId="0" fontId="12" fillId="2" borderId="14" xfId="0" applyFont="1" applyFill="1" applyBorder="1" applyAlignment="1">
      <alignment vertical="center" wrapText="1"/>
    </xf>
    <xf numFmtId="176" fontId="7" fillId="2" borderId="13" xfId="0" applyNumberFormat="1" applyFont="1" applyFill="1" applyBorder="1" applyAlignment="1">
      <alignment horizontal="center" vertical="center"/>
    </xf>
    <xf numFmtId="0" fontId="12" fillId="2" borderId="7" xfId="0" applyFont="1" applyFill="1" applyBorder="1">
      <alignment vertical="center"/>
    </xf>
    <xf numFmtId="0" fontId="12" fillId="2" borderId="8" xfId="0" applyFont="1" applyFill="1" applyBorder="1">
      <alignment vertical="center"/>
    </xf>
    <xf numFmtId="3" fontId="7" fillId="2" borderId="7" xfId="0" applyNumberFormat="1" applyFont="1" applyFill="1" applyBorder="1" applyAlignment="1">
      <alignment horizontal="right" vertical="center"/>
    </xf>
    <xf numFmtId="176" fontId="7" fillId="2" borderId="3" xfId="0" applyNumberFormat="1" applyFont="1" applyFill="1" applyBorder="1" applyAlignment="1">
      <alignment horizontal="right" vertical="center"/>
    </xf>
    <xf numFmtId="3" fontId="7" fillId="2" borderId="33" xfId="0" applyNumberFormat="1" applyFont="1" applyFill="1" applyBorder="1" applyAlignment="1">
      <alignment horizontal="right" vertical="center"/>
    </xf>
    <xf numFmtId="0" fontId="12" fillId="2" borderId="20" xfId="0" applyFont="1" applyFill="1" applyBorder="1">
      <alignment vertical="center"/>
    </xf>
    <xf numFmtId="0" fontId="12" fillId="2" borderId="21" xfId="0" applyFont="1" applyFill="1" applyBorder="1">
      <alignment vertical="center"/>
    </xf>
    <xf numFmtId="3" fontId="7" fillId="2" borderId="20" xfId="0" applyNumberFormat="1" applyFont="1" applyFill="1" applyBorder="1" applyAlignment="1">
      <alignment horizontal="right" vertical="center"/>
    </xf>
    <xf numFmtId="176" fontId="7" fillId="2" borderId="1" xfId="0" applyNumberFormat="1" applyFont="1" applyFill="1" applyBorder="1" applyAlignment="1">
      <alignment horizontal="right" vertical="center"/>
    </xf>
    <xf numFmtId="3" fontId="7" fillId="2" borderId="35" xfId="0" applyNumberFormat="1" applyFont="1" applyFill="1" applyBorder="1" applyAlignment="1">
      <alignment horizontal="right" vertical="center"/>
    </xf>
    <xf numFmtId="0" fontId="12" fillId="2" borderId="22" xfId="0" applyFont="1" applyFill="1" applyBorder="1">
      <alignment vertical="center"/>
    </xf>
    <xf numFmtId="3" fontId="7" fillId="2" borderId="22" xfId="0" applyNumberFormat="1" applyFont="1" applyFill="1" applyBorder="1" applyAlignment="1">
      <alignment horizontal="right" vertical="center"/>
    </xf>
    <xf numFmtId="3" fontId="7" fillId="2" borderId="36" xfId="0" applyNumberFormat="1" applyFont="1" applyFill="1" applyBorder="1" applyAlignment="1">
      <alignment horizontal="right" vertical="center"/>
    </xf>
    <xf numFmtId="0" fontId="16" fillId="0" borderId="23" xfId="0" applyFont="1" applyBorder="1" applyAlignment="1">
      <alignment horizontal="center" vertical="center" wrapText="1"/>
    </xf>
    <xf numFmtId="176" fontId="12" fillId="0" borderId="43" xfId="0" applyNumberFormat="1" applyFont="1" applyBorder="1" applyAlignment="1">
      <alignment horizontal="center" vertical="center"/>
    </xf>
    <xf numFmtId="0" fontId="12" fillId="2" borderId="7" xfId="0" applyFont="1" applyFill="1" applyBorder="1" applyAlignment="1">
      <alignment vertical="center" wrapText="1"/>
    </xf>
    <xf numFmtId="0" fontId="12" fillId="2" borderId="20" xfId="0" applyFont="1" applyFill="1" applyBorder="1" applyAlignment="1">
      <alignment vertical="center" wrapText="1"/>
    </xf>
    <xf numFmtId="0" fontId="15" fillId="2" borderId="22" xfId="0" applyFont="1" applyFill="1" applyBorder="1" applyAlignment="1">
      <alignment vertical="center" wrapText="1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2" fillId="0" borderId="0" xfId="0" applyFont="1" applyAlignment="1">
      <alignment horizontal="right" vertical="center"/>
    </xf>
    <xf numFmtId="0" fontId="22" fillId="0" borderId="4" xfId="0" applyFont="1" applyBorder="1" applyAlignment="1">
      <alignment vertical="center" wrapText="1"/>
    </xf>
    <xf numFmtId="0" fontId="22" fillId="0" borderId="5" xfId="0" applyFont="1" applyBorder="1" applyAlignment="1">
      <alignment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7" xfId="0" applyFont="1" applyBorder="1">
      <alignment vertical="center"/>
    </xf>
    <xf numFmtId="0" fontId="22" fillId="0" borderId="8" xfId="0" applyFont="1" applyBorder="1">
      <alignment vertical="center"/>
    </xf>
    <xf numFmtId="0" fontId="22" fillId="0" borderId="7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8" xfId="0" applyFont="1" applyBorder="1" applyAlignment="1">
      <alignment horizontal="right" vertical="center"/>
    </xf>
    <xf numFmtId="0" fontId="22" fillId="0" borderId="9" xfId="0" applyFont="1" applyBorder="1">
      <alignment vertical="center"/>
    </xf>
    <xf numFmtId="0" fontId="22" fillId="0" borderId="10" xfId="0" applyFont="1" applyBorder="1">
      <alignment vertical="center"/>
    </xf>
    <xf numFmtId="0" fontId="22" fillId="0" borderId="11" xfId="0" applyFont="1" applyBorder="1" applyAlignment="1">
      <alignment horizontal="right" vertical="center"/>
    </xf>
    <xf numFmtId="0" fontId="22" fillId="0" borderId="2" xfId="0" applyFont="1" applyBorder="1" applyAlignment="1">
      <alignment horizontal="right" vertical="center"/>
    </xf>
    <xf numFmtId="0" fontId="22" fillId="0" borderId="12" xfId="0" applyFont="1" applyBorder="1" applyAlignment="1">
      <alignment horizontal="right" vertical="center"/>
    </xf>
    <xf numFmtId="13" fontId="23" fillId="0" borderId="15" xfId="0" applyNumberFormat="1" applyFont="1" applyBorder="1" applyAlignment="1">
      <alignment horizontal="center" vertical="center"/>
    </xf>
    <xf numFmtId="176" fontId="23" fillId="0" borderId="14" xfId="0" applyNumberFormat="1" applyFont="1" applyBorder="1" applyAlignment="1">
      <alignment horizontal="center" vertical="center"/>
    </xf>
    <xf numFmtId="0" fontId="19" fillId="0" borderId="40" xfId="0" applyFont="1" applyBorder="1">
      <alignment vertical="center"/>
    </xf>
    <xf numFmtId="0" fontId="22" fillId="0" borderId="11" xfId="0" applyFont="1" applyBorder="1">
      <alignment vertical="center"/>
    </xf>
    <xf numFmtId="0" fontId="22" fillId="0" borderId="12" xfId="0" applyFont="1" applyBorder="1">
      <alignment vertical="center"/>
    </xf>
    <xf numFmtId="0" fontId="22" fillId="0" borderId="27" xfId="0" applyFont="1" applyBorder="1" applyAlignment="1">
      <alignment horizontal="right" vertical="center"/>
    </xf>
    <xf numFmtId="3" fontId="23" fillId="0" borderId="3" xfId="0" applyNumberFormat="1" applyFont="1" applyBorder="1" applyAlignment="1">
      <alignment horizontal="right" vertical="center"/>
    </xf>
    <xf numFmtId="3" fontId="23" fillId="0" borderId="2" xfId="0" applyNumberFormat="1" applyFont="1" applyBorder="1" applyAlignment="1">
      <alignment horizontal="right" vertical="center"/>
    </xf>
    <xf numFmtId="0" fontId="8" fillId="0" borderId="23" xfId="0" applyFont="1" applyBorder="1" applyAlignment="1">
      <alignment horizontal="center" vertical="center" wrapText="1"/>
    </xf>
    <xf numFmtId="3" fontId="18" fillId="0" borderId="0" xfId="0" applyNumberFormat="1" applyFont="1" applyAlignment="1">
      <alignment horizontal="right" vertical="center"/>
    </xf>
    <xf numFmtId="3" fontId="25" fillId="0" borderId="19" xfId="0" applyNumberFormat="1" applyFont="1" applyBorder="1" applyAlignment="1">
      <alignment horizontal="right" vertical="center"/>
    </xf>
    <xf numFmtId="176" fontId="26" fillId="0" borderId="0" xfId="0" applyNumberFormat="1" applyFont="1" applyAlignment="1">
      <alignment horizontal="right" vertical="center"/>
    </xf>
    <xf numFmtId="3" fontId="26" fillId="0" borderId="0" xfId="0" applyNumberFormat="1" applyFont="1" applyAlignment="1">
      <alignment horizontal="right" vertical="center"/>
    </xf>
    <xf numFmtId="0" fontId="19" fillId="0" borderId="0" xfId="1" applyFont="1" applyAlignment="1">
      <alignment horizontal="left" vertical="center"/>
    </xf>
    <xf numFmtId="176" fontId="22" fillId="0" borderId="29" xfId="0" applyNumberFormat="1" applyFont="1" applyBorder="1" applyAlignment="1">
      <alignment horizontal="center" vertical="center"/>
    </xf>
    <xf numFmtId="3" fontId="23" fillId="0" borderId="26" xfId="0" applyNumberFormat="1" applyFont="1" applyBorder="1" applyAlignment="1">
      <alignment horizontal="right" vertical="center"/>
    </xf>
    <xf numFmtId="3" fontId="23" fillId="0" borderId="8" xfId="0" applyNumberFormat="1" applyFont="1" applyBorder="1" applyAlignment="1">
      <alignment horizontal="right" vertical="center"/>
    </xf>
    <xf numFmtId="38" fontId="23" fillId="0" borderId="3" xfId="3" applyFont="1" applyBorder="1" applyAlignment="1">
      <alignment horizontal="right" vertical="center"/>
    </xf>
    <xf numFmtId="0" fontId="22" fillId="0" borderId="46" xfId="0" applyFont="1" applyBorder="1" applyAlignment="1">
      <alignment horizontal="right" vertical="center"/>
    </xf>
    <xf numFmtId="3" fontId="23" fillId="0" borderId="45" xfId="0" applyNumberFormat="1" applyFont="1" applyBorder="1" applyAlignment="1">
      <alignment horizontal="right" vertical="center"/>
    </xf>
    <xf numFmtId="3" fontId="23" fillId="0" borderId="43" xfId="0" applyNumberFormat="1" applyFont="1" applyBorder="1" applyAlignment="1">
      <alignment horizontal="right" vertical="center"/>
    </xf>
    <xf numFmtId="3" fontId="26" fillId="0" borderId="15" xfId="0" applyNumberFormat="1" applyFont="1" applyBorder="1" applyAlignment="1">
      <alignment horizontal="right" vertical="center"/>
    </xf>
    <xf numFmtId="3" fontId="23" fillId="0" borderId="49" xfId="0" applyNumberFormat="1" applyFont="1" applyBorder="1" applyAlignment="1">
      <alignment horizontal="right" vertical="center"/>
    </xf>
    <xf numFmtId="3" fontId="23" fillId="0" borderId="29" xfId="0" applyNumberFormat="1" applyFont="1" applyBorder="1" applyAlignment="1">
      <alignment horizontal="right" vertical="center"/>
    </xf>
    <xf numFmtId="3" fontId="23" fillId="0" borderId="47" xfId="0" applyNumberFormat="1" applyFont="1" applyBorder="1" applyAlignment="1">
      <alignment horizontal="right" vertical="center"/>
    </xf>
    <xf numFmtId="0" fontId="12" fillId="0" borderId="44" xfId="0" applyFont="1" applyBorder="1" applyAlignment="1">
      <alignment horizontal="center" vertical="center" wrapText="1"/>
    </xf>
    <xf numFmtId="0" fontId="12" fillId="0" borderId="45" xfId="0" applyFont="1" applyBorder="1" applyAlignment="1">
      <alignment horizontal="right" vertical="center"/>
    </xf>
    <xf numFmtId="0" fontId="22" fillId="2" borderId="13" xfId="0" applyFont="1" applyFill="1" applyBorder="1" applyAlignment="1">
      <alignment vertical="center" wrapText="1"/>
    </xf>
    <xf numFmtId="0" fontId="22" fillId="2" borderId="14" xfId="0" applyFont="1" applyFill="1" applyBorder="1" applyAlignment="1">
      <alignment vertical="center" wrapText="1"/>
    </xf>
    <xf numFmtId="176" fontId="23" fillId="2" borderId="13" xfId="0" applyNumberFormat="1" applyFont="1" applyFill="1" applyBorder="1" applyAlignment="1">
      <alignment horizontal="center" vertical="center"/>
    </xf>
    <xf numFmtId="0" fontId="22" fillId="2" borderId="7" xfId="0" applyFont="1" applyFill="1" applyBorder="1">
      <alignment vertical="center"/>
    </xf>
    <xf numFmtId="0" fontId="22" fillId="2" borderId="20" xfId="0" applyFont="1" applyFill="1" applyBorder="1">
      <alignment vertical="center"/>
    </xf>
    <xf numFmtId="0" fontId="22" fillId="2" borderId="11" xfId="0" applyFont="1" applyFill="1" applyBorder="1">
      <alignment vertical="center"/>
    </xf>
    <xf numFmtId="0" fontId="22" fillId="2" borderId="22" xfId="0" applyFont="1" applyFill="1" applyBorder="1">
      <alignment vertical="center"/>
    </xf>
    <xf numFmtId="3" fontId="23" fillId="2" borderId="7" xfId="0" applyNumberFormat="1" applyFont="1" applyFill="1" applyBorder="1" applyAlignment="1">
      <alignment horizontal="right" vertical="center"/>
    </xf>
    <xf numFmtId="3" fontId="23" fillId="2" borderId="20" xfId="0" applyNumberFormat="1" applyFont="1" applyFill="1" applyBorder="1" applyAlignment="1">
      <alignment horizontal="right" vertical="center"/>
    </xf>
    <xf numFmtId="3" fontId="23" fillId="2" borderId="11" xfId="0" applyNumberFormat="1" applyFont="1" applyFill="1" applyBorder="1" applyAlignment="1">
      <alignment horizontal="right" vertical="center"/>
    </xf>
    <xf numFmtId="3" fontId="23" fillId="2" borderId="22" xfId="0" applyNumberFormat="1" applyFont="1" applyFill="1" applyBorder="1" applyAlignment="1">
      <alignment horizontal="right" vertical="center"/>
    </xf>
    <xf numFmtId="0" fontId="22" fillId="2" borderId="8" xfId="0" applyFont="1" applyFill="1" applyBorder="1">
      <alignment vertical="center"/>
    </xf>
    <xf numFmtId="0" fontId="22" fillId="2" borderId="12" xfId="0" applyFont="1" applyFill="1" applyBorder="1">
      <alignment vertical="center"/>
    </xf>
    <xf numFmtId="38" fontId="23" fillId="0" borderId="43" xfId="3" applyFont="1" applyBorder="1" applyAlignment="1">
      <alignment horizontal="right" vertical="center"/>
    </xf>
    <xf numFmtId="38" fontId="25" fillId="0" borderId="51" xfId="3" applyFont="1" applyBorder="1" applyAlignment="1">
      <alignment horizontal="right" vertical="center"/>
    </xf>
    <xf numFmtId="3" fontId="25" fillId="0" borderId="48" xfId="0" applyNumberFormat="1" applyFont="1" applyBorder="1" applyAlignment="1">
      <alignment horizontal="right" vertical="center"/>
    </xf>
    <xf numFmtId="3" fontId="25" fillId="0" borderId="14" xfId="0" applyNumberFormat="1" applyFont="1" applyBorder="1">
      <alignment vertical="center"/>
    </xf>
    <xf numFmtId="176" fontId="23" fillId="2" borderId="26" xfId="0" applyNumberFormat="1" applyFont="1" applyFill="1" applyBorder="1" applyAlignment="1">
      <alignment horizontal="right" vertical="center"/>
    </xf>
    <xf numFmtId="176" fontId="23" fillId="2" borderId="28" xfId="0" applyNumberFormat="1" applyFont="1" applyFill="1" applyBorder="1" applyAlignment="1">
      <alignment horizontal="right" vertical="center"/>
    </xf>
    <xf numFmtId="176" fontId="23" fillId="2" borderId="27" xfId="0" applyNumberFormat="1" applyFont="1" applyFill="1" applyBorder="1" applyAlignment="1">
      <alignment horizontal="right" vertical="center"/>
    </xf>
    <xf numFmtId="9" fontId="23" fillId="2" borderId="3" xfId="4" applyFont="1" applyFill="1" applyBorder="1" applyAlignment="1">
      <alignment horizontal="right" vertical="center"/>
    </xf>
    <xf numFmtId="9" fontId="23" fillId="2" borderId="1" xfId="4" applyFont="1" applyFill="1" applyBorder="1" applyAlignment="1">
      <alignment horizontal="right" vertical="center"/>
    </xf>
    <xf numFmtId="9" fontId="23" fillId="2" borderId="43" xfId="4" applyFont="1" applyFill="1" applyBorder="1" applyAlignment="1">
      <alignment horizontal="right" vertical="center"/>
    </xf>
    <xf numFmtId="38" fontId="26" fillId="0" borderId="50" xfId="3" applyFont="1" applyBorder="1" applyAlignment="1">
      <alignment horizontal="right" vertical="center"/>
    </xf>
    <xf numFmtId="38" fontId="25" fillId="0" borderId="40" xfId="3" applyFont="1" applyBorder="1" applyAlignment="1">
      <alignment horizontal="right" vertical="center"/>
    </xf>
    <xf numFmtId="3" fontId="25" fillId="2" borderId="15" xfId="0" applyNumberFormat="1" applyFont="1" applyFill="1" applyBorder="1">
      <alignment vertical="center"/>
    </xf>
    <xf numFmtId="3" fontId="23" fillId="3" borderId="3" xfId="0" applyNumberFormat="1" applyFont="1" applyFill="1" applyBorder="1" applyAlignment="1">
      <alignment horizontal="right" vertical="center"/>
    </xf>
    <xf numFmtId="3" fontId="23" fillId="3" borderId="1" xfId="0" applyNumberFormat="1" applyFont="1" applyFill="1" applyBorder="1" applyAlignment="1">
      <alignment horizontal="right" vertical="center"/>
    </xf>
    <xf numFmtId="3" fontId="25" fillId="2" borderId="15" xfId="0" applyNumberFormat="1" applyFont="1" applyFill="1" applyBorder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19" fillId="2" borderId="16" xfId="0" applyFont="1" applyFill="1" applyBorder="1" applyAlignment="1">
      <alignment horizontal="center" vertical="center"/>
    </xf>
    <xf numFmtId="0" fontId="19" fillId="2" borderId="17" xfId="0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3" fontId="23" fillId="3" borderId="43" xfId="0" applyNumberFormat="1" applyFont="1" applyFill="1" applyBorder="1" applyAlignment="1">
      <alignment horizontal="right" vertical="center"/>
    </xf>
  </cellXfs>
  <cellStyles count="5">
    <cellStyle name="パーセント" xfId="4" builtinId="5"/>
    <cellStyle name="桁区切り" xfId="3" builtinId="6"/>
    <cellStyle name="桁区切り 2" xfId="2" xr:uid="{00000000-0005-0000-0000-000002000000}"/>
    <cellStyle name="標準" xfId="0" builtinId="0"/>
    <cellStyle name="標準 2" xfId="1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56031</xdr:colOff>
      <xdr:row>20</xdr:row>
      <xdr:rowOff>100853</xdr:rowOff>
    </xdr:from>
    <xdr:to>
      <xdr:col>7</xdr:col>
      <xdr:colOff>836084</xdr:colOff>
      <xdr:row>26</xdr:row>
      <xdr:rowOff>74083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6031" y="7646770"/>
          <a:ext cx="10400303" cy="98923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1217083</xdr:colOff>
      <xdr:row>17</xdr:row>
      <xdr:rowOff>560917</xdr:rowOff>
    </xdr:from>
    <xdr:to>
      <xdr:col>5</xdr:col>
      <xdr:colOff>10583</xdr:colOff>
      <xdr:row>18</xdr:row>
      <xdr:rowOff>497417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5820833" y="6858000"/>
          <a:ext cx="1174750" cy="5080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8467</xdr:colOff>
      <xdr:row>13</xdr:row>
      <xdr:rowOff>8467</xdr:rowOff>
    </xdr:from>
    <xdr:to>
      <xdr:col>11</xdr:col>
      <xdr:colOff>0</xdr:colOff>
      <xdr:row>18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63CE1755-22AC-A5BD-28D7-6DFFD4E6EBDC}"/>
            </a:ext>
          </a:extLst>
        </xdr:cNvPr>
        <xdr:cNvCxnSpPr/>
      </xdr:nvCxnSpPr>
      <xdr:spPr>
        <a:xfrm>
          <a:off x="11887200" y="4326467"/>
          <a:ext cx="982133" cy="24807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982134</xdr:colOff>
      <xdr:row>12</xdr:row>
      <xdr:rowOff>177800</xdr:rowOff>
    </xdr:from>
    <xdr:to>
      <xdr:col>12</xdr:col>
      <xdr:colOff>8467</xdr:colOff>
      <xdr:row>18</xdr:row>
      <xdr:rowOff>8467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C6E16908-EB4F-2FBC-0427-258D582558A2}"/>
            </a:ext>
          </a:extLst>
        </xdr:cNvPr>
        <xdr:cNvCxnSpPr/>
      </xdr:nvCxnSpPr>
      <xdr:spPr>
        <a:xfrm>
          <a:off x="12860867" y="4309533"/>
          <a:ext cx="1041400" cy="25061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56031</xdr:colOff>
      <xdr:row>19</xdr:row>
      <xdr:rowOff>100853</xdr:rowOff>
    </xdr:from>
    <xdr:to>
      <xdr:col>7</xdr:col>
      <xdr:colOff>836084</xdr:colOff>
      <xdr:row>24</xdr:row>
      <xdr:rowOff>100853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6031" y="7654178"/>
          <a:ext cx="10066928" cy="85725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56031</xdr:colOff>
      <xdr:row>19</xdr:row>
      <xdr:rowOff>100853</xdr:rowOff>
    </xdr:from>
    <xdr:to>
      <xdr:col>7</xdr:col>
      <xdr:colOff>836084</xdr:colOff>
      <xdr:row>24</xdr:row>
      <xdr:rowOff>100853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56031" y="7082678"/>
          <a:ext cx="10066928" cy="85725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317500</xdr:colOff>
      <xdr:row>17</xdr:row>
      <xdr:rowOff>243417</xdr:rowOff>
    </xdr:from>
    <xdr:to>
      <xdr:col>1</xdr:col>
      <xdr:colOff>582084</xdr:colOff>
      <xdr:row>18</xdr:row>
      <xdr:rowOff>84667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17500" y="6540500"/>
          <a:ext cx="1894417" cy="349250"/>
        </a:xfrm>
        <a:prstGeom prst="wedgeRoundRectCallout">
          <a:avLst>
            <a:gd name="adj1" fmla="val -38625"/>
            <a:gd name="adj2" fmla="val -132567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交付申請に合わせて記入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497416</xdr:colOff>
      <xdr:row>11</xdr:row>
      <xdr:rowOff>762000</xdr:rowOff>
    </xdr:from>
    <xdr:to>
      <xdr:col>2</xdr:col>
      <xdr:colOff>836082</xdr:colOff>
      <xdr:row>15</xdr:row>
      <xdr:rowOff>190500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2127249" y="4138083"/>
          <a:ext cx="1725083" cy="1206500"/>
        </a:xfrm>
        <a:prstGeom prst="wedgeRoundRectCallout">
          <a:avLst>
            <a:gd name="adj1" fmla="val 23392"/>
            <a:gd name="adj2" fmla="val -65921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領収書等から実際にかかった経費を記入。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複数台に共用する付属機器分は案分すること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687916</xdr:colOff>
      <xdr:row>19</xdr:row>
      <xdr:rowOff>31751</xdr:rowOff>
    </xdr:from>
    <xdr:to>
      <xdr:col>8</xdr:col>
      <xdr:colOff>762000</xdr:colOff>
      <xdr:row>24</xdr:row>
      <xdr:rowOff>1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9249833" y="7006168"/>
          <a:ext cx="2042584" cy="814916"/>
        </a:xfrm>
        <a:prstGeom prst="wedgeRoundRectCallout">
          <a:avLst>
            <a:gd name="adj1" fmla="val 36632"/>
            <a:gd name="adj2" fmla="val -107913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交付決定通知書から転載（</a:t>
          </a:r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変更決定した場合は変更後の金額）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952500</xdr:colOff>
      <xdr:row>18</xdr:row>
      <xdr:rowOff>105833</xdr:rowOff>
    </xdr:from>
    <xdr:to>
      <xdr:col>10</xdr:col>
      <xdr:colOff>0</xdr:colOff>
      <xdr:row>25</xdr:row>
      <xdr:rowOff>10582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1482917" y="6910916"/>
          <a:ext cx="1545166" cy="1090083"/>
        </a:xfrm>
        <a:prstGeom prst="wedgeRoundRectCallout">
          <a:avLst>
            <a:gd name="adj1" fmla="val 26135"/>
            <a:gd name="adj2" fmla="val -68952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交付決定額より多い確定はできないため、数字は０か負の数になる。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1407583</xdr:colOff>
      <xdr:row>2</xdr:row>
      <xdr:rowOff>63500</xdr:rowOff>
    </xdr:from>
    <xdr:to>
      <xdr:col>4</xdr:col>
      <xdr:colOff>381000</xdr:colOff>
      <xdr:row>6</xdr:row>
      <xdr:rowOff>163286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4423833" y="486833"/>
          <a:ext cx="1809750" cy="1136953"/>
        </a:xfrm>
        <a:prstGeom prst="wedgeRoundRectCallout">
          <a:avLst>
            <a:gd name="adj1" fmla="val -70044"/>
            <a:gd name="adj2" fmla="val 97565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変更ない場合は交付申請時と同じ数字を記入。変更になった場合は適宜書類を提出</a:t>
          </a:r>
        </a:p>
      </xdr:txBody>
    </xdr:sp>
    <xdr:clientData/>
  </xdr:twoCellAnchor>
  <xdr:twoCellAnchor>
    <xdr:from>
      <xdr:col>3</xdr:col>
      <xdr:colOff>21167</xdr:colOff>
      <xdr:row>17</xdr:row>
      <xdr:rowOff>179917</xdr:rowOff>
    </xdr:from>
    <xdr:to>
      <xdr:col>5</xdr:col>
      <xdr:colOff>1005416</xdr:colOff>
      <xdr:row>21</xdr:row>
      <xdr:rowOff>84667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4624917" y="6477000"/>
          <a:ext cx="3365499" cy="920750"/>
        </a:xfrm>
        <a:prstGeom prst="wedgeRoundRectCallout">
          <a:avLst>
            <a:gd name="adj1" fmla="val -77226"/>
            <a:gd name="adj2" fmla="val -86969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見守り機器の導入に伴う通信環境整備については、対象経費の総合計を記載すること（複数台購入した場合などはその合計）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7"/>
  <sheetViews>
    <sheetView tabSelected="1" view="pageBreakPreview" zoomScale="90" zoomScaleNormal="85" zoomScaleSheetLayoutView="90" workbookViewId="0">
      <selection activeCell="C15" sqref="C15"/>
    </sheetView>
  </sheetViews>
  <sheetFormatPr defaultColWidth="9" defaultRowHeight="13.2"/>
  <cols>
    <col min="1" max="1" width="21.33203125" style="74" customWidth="1"/>
    <col min="2" max="2" width="18.21875" style="74" customWidth="1"/>
    <col min="3" max="3" width="20.88671875" style="74" customWidth="1"/>
    <col min="4" max="4" width="16.33203125" style="74" customWidth="1"/>
    <col min="5" max="5" width="14.88671875" style="74" customWidth="1"/>
    <col min="6" max="6" width="22.21875" style="74" customWidth="1"/>
    <col min="7" max="7" width="13.88671875" style="74" customWidth="1"/>
    <col min="8" max="8" width="15.88671875" style="74" customWidth="1"/>
    <col min="9" max="9" width="9.88671875" style="74" customWidth="1"/>
    <col min="10" max="10" width="19.5546875" style="74" customWidth="1"/>
    <col min="11" max="11" width="14.44140625" style="74" customWidth="1"/>
    <col min="12" max="12" width="14.88671875" style="74" customWidth="1"/>
    <col min="13" max="16384" width="9" style="74"/>
  </cols>
  <sheetData>
    <row r="1" spans="1:12" ht="14.4">
      <c r="A1" s="73" t="s">
        <v>9</v>
      </c>
      <c r="I1" s="75" t="s">
        <v>19</v>
      </c>
    </row>
    <row r="2" spans="1:12" ht="19.2">
      <c r="A2" s="148" t="s">
        <v>81</v>
      </c>
      <c r="B2" s="148"/>
      <c r="C2" s="148"/>
      <c r="D2" s="148"/>
      <c r="E2" s="148"/>
      <c r="F2" s="148"/>
      <c r="G2" s="148"/>
      <c r="H2" s="148"/>
      <c r="I2" s="148"/>
      <c r="J2" s="148"/>
    </row>
    <row r="3" spans="1:12" ht="13.8" thickBot="1"/>
    <row r="4" spans="1:12" ht="27" customHeight="1" thickBot="1">
      <c r="E4" s="73"/>
      <c r="G4" s="76" t="s">
        <v>17</v>
      </c>
      <c r="H4" s="149"/>
      <c r="I4" s="150"/>
      <c r="J4" s="151"/>
    </row>
    <row r="5" spans="1:12" ht="27" customHeight="1" thickBot="1">
      <c r="E5" s="73"/>
      <c r="G5" s="76" t="s">
        <v>18</v>
      </c>
      <c r="H5" s="149"/>
      <c r="I5" s="150"/>
      <c r="J5" s="151"/>
    </row>
    <row r="6" spans="1:12" ht="13.8" thickBot="1"/>
    <row r="7" spans="1:12" ht="60" customHeight="1">
      <c r="A7" s="77" t="s">
        <v>48</v>
      </c>
      <c r="B7" s="78" t="s">
        <v>20</v>
      </c>
      <c r="C7" s="79" t="s">
        <v>0</v>
      </c>
      <c r="D7" s="80" t="s">
        <v>51</v>
      </c>
      <c r="E7" s="81" t="s">
        <v>55</v>
      </c>
    </row>
    <row r="8" spans="1:12" ht="14.4">
      <c r="A8" s="82"/>
      <c r="B8" s="83"/>
      <c r="C8" s="84" t="s">
        <v>21</v>
      </c>
      <c r="D8" s="85" t="s">
        <v>22</v>
      </c>
      <c r="E8" s="86" t="s">
        <v>23</v>
      </c>
    </row>
    <row r="9" spans="1:12" ht="14.4">
      <c r="A9" s="87"/>
      <c r="B9" s="88"/>
      <c r="C9" s="89" t="s">
        <v>6</v>
      </c>
      <c r="D9" s="90"/>
      <c r="E9" s="91" t="s">
        <v>7</v>
      </c>
    </row>
    <row r="10" spans="1:12" ht="48" customHeight="1" thickBot="1">
      <c r="A10" s="119"/>
      <c r="B10" s="120"/>
      <c r="C10" s="121"/>
      <c r="D10" s="92">
        <v>0.2</v>
      </c>
      <c r="E10" s="93">
        <f>ROUNDUP(C10*D10,0)</f>
        <v>0</v>
      </c>
    </row>
    <row r="11" spans="1:12" ht="13.8" thickBot="1">
      <c r="I11" s="94"/>
      <c r="J11" s="94"/>
      <c r="K11" s="94"/>
      <c r="L11" s="94"/>
    </row>
    <row r="12" spans="1:12" ht="57.6">
      <c r="A12" s="79" t="s">
        <v>67</v>
      </c>
      <c r="B12" s="81" t="s">
        <v>26</v>
      </c>
      <c r="C12" s="13" t="s">
        <v>70</v>
      </c>
      <c r="D12" s="14" t="s">
        <v>58</v>
      </c>
      <c r="E12" s="117" t="s">
        <v>59</v>
      </c>
      <c r="F12" s="29" t="s">
        <v>73</v>
      </c>
      <c r="G12" s="29" t="s">
        <v>49</v>
      </c>
      <c r="H12" s="14" t="s">
        <v>78</v>
      </c>
      <c r="I12" s="14" t="s">
        <v>72</v>
      </c>
      <c r="J12" s="14" t="s">
        <v>77</v>
      </c>
      <c r="K12" s="14" t="s">
        <v>12</v>
      </c>
      <c r="L12" s="15" t="s">
        <v>79</v>
      </c>
    </row>
    <row r="13" spans="1:12" ht="14.4">
      <c r="A13" s="82"/>
      <c r="B13" s="83"/>
      <c r="C13" s="18" t="s">
        <v>1</v>
      </c>
      <c r="D13" s="19" t="s">
        <v>2</v>
      </c>
      <c r="E13" s="118" t="s">
        <v>3</v>
      </c>
      <c r="F13" s="32" t="s">
        <v>4</v>
      </c>
      <c r="G13" s="32" t="s">
        <v>5</v>
      </c>
      <c r="H13" s="19" t="s">
        <v>13</v>
      </c>
      <c r="I13" s="19" t="s">
        <v>71</v>
      </c>
      <c r="J13" s="19" t="s">
        <v>75</v>
      </c>
      <c r="K13" s="19" t="s">
        <v>69</v>
      </c>
      <c r="L13" s="20" t="s">
        <v>76</v>
      </c>
    </row>
    <row r="14" spans="1:12" ht="14.4">
      <c r="A14" s="95"/>
      <c r="B14" s="96"/>
      <c r="C14" s="89" t="s">
        <v>8</v>
      </c>
      <c r="D14" s="90" t="s">
        <v>8</v>
      </c>
      <c r="E14" s="110" t="s">
        <v>8</v>
      </c>
      <c r="F14" s="97" t="s">
        <v>8</v>
      </c>
      <c r="G14" s="97" t="s">
        <v>7</v>
      </c>
      <c r="H14" s="90" t="s">
        <v>8</v>
      </c>
      <c r="I14" s="90" t="s">
        <v>68</v>
      </c>
      <c r="J14" s="90" t="s">
        <v>74</v>
      </c>
      <c r="K14" s="90" t="s">
        <v>8</v>
      </c>
      <c r="L14" s="91" t="s">
        <v>8</v>
      </c>
    </row>
    <row r="15" spans="1:12" ht="45" customHeight="1">
      <c r="A15" s="122"/>
      <c r="B15" s="130"/>
      <c r="C15" s="126"/>
      <c r="D15" s="98">
        <f>ROUNDDOWN(C15*0.5,-3)</f>
        <v>0</v>
      </c>
      <c r="E15" s="111" t="str">
        <f>IF(B15="","",VLOOKUP(B15,$A$31:$B$37,2,0))</f>
        <v/>
      </c>
      <c r="F15" s="107">
        <f>IF(E15&gt;D15,D15,E15)</f>
        <v>0</v>
      </c>
      <c r="G15" s="136"/>
      <c r="H15" s="98">
        <f>F15*G15</f>
        <v>0</v>
      </c>
      <c r="I15" s="139"/>
      <c r="J15" s="109">
        <f>ROUNDUP((H15*I15),-3)</f>
        <v>0</v>
      </c>
      <c r="K15" s="145"/>
      <c r="L15" s="108"/>
    </row>
    <row r="16" spans="1:12" ht="45" customHeight="1">
      <c r="A16" s="123"/>
      <c r="B16" s="130"/>
      <c r="C16" s="127"/>
      <c r="D16" s="98">
        <f t="shared" ref="D16:D17" si="0">ROUNDDOWN(C16*0.5,-3)</f>
        <v>0</v>
      </c>
      <c r="E16" s="111" t="str">
        <f>IF(B16="","",VLOOKUP(B16,$A$31:$B$37,2,0))</f>
        <v/>
      </c>
      <c r="F16" s="107">
        <f t="shared" ref="F16:F17" si="1">IF(E16&gt;D16,D16,E16)</f>
        <v>0</v>
      </c>
      <c r="G16" s="137"/>
      <c r="H16" s="98">
        <f t="shared" ref="H16:H17" si="2">F16*G16</f>
        <v>0</v>
      </c>
      <c r="I16" s="140"/>
      <c r="J16" s="109">
        <f t="shared" ref="J16" si="3">ROUNDUP((H16*I16),-3)</f>
        <v>0</v>
      </c>
      <c r="K16" s="146"/>
      <c r="L16" s="108"/>
    </row>
    <row r="17" spans="1:12" ht="45" customHeight="1">
      <c r="A17" s="124"/>
      <c r="B17" s="131"/>
      <c r="C17" s="128"/>
      <c r="D17" s="98">
        <f t="shared" si="0"/>
        <v>0</v>
      </c>
      <c r="E17" s="111" t="str">
        <f t="shared" ref="E17" si="4">IF(B17="","",VLOOKUP(B17,$A$31:$B$37,2,0))</f>
        <v/>
      </c>
      <c r="F17" s="107">
        <f t="shared" si="1"/>
        <v>0</v>
      </c>
      <c r="G17" s="138"/>
      <c r="H17" s="98">
        <f t="shared" si="2"/>
        <v>0</v>
      </c>
      <c r="I17" s="140"/>
      <c r="J17" s="109">
        <f>ROUNDUP((H17*I17),-3)</f>
        <v>0</v>
      </c>
      <c r="K17" s="146"/>
      <c r="L17" s="108"/>
    </row>
    <row r="18" spans="1:12" ht="45" customHeight="1" thickBot="1">
      <c r="A18" s="125"/>
      <c r="B18" s="100" t="s">
        <v>53</v>
      </c>
      <c r="C18" s="129"/>
      <c r="D18" s="99">
        <f>ROUNDDOWN(C18*0.5,-3)</f>
        <v>0</v>
      </c>
      <c r="E18" s="114">
        <v>1500000</v>
      </c>
      <c r="F18" s="115">
        <f>IF(E18&gt;D18,D18,E18)</f>
        <v>0</v>
      </c>
      <c r="G18" s="106" t="s">
        <v>52</v>
      </c>
      <c r="H18" s="112">
        <f>F18</f>
        <v>0</v>
      </c>
      <c r="I18" s="141"/>
      <c r="J18" s="132">
        <f>ROUNDUP((H18*I18),-3)</f>
        <v>0</v>
      </c>
      <c r="K18" s="156"/>
      <c r="L18" s="116"/>
    </row>
    <row r="19" spans="1:12" ht="39.75" customHeight="1" thickTop="1" thickBot="1">
      <c r="A19" s="73"/>
      <c r="B19" s="73"/>
      <c r="C19" s="101"/>
      <c r="D19" s="102" t="s">
        <v>10</v>
      </c>
      <c r="E19" s="113"/>
      <c r="F19" s="133"/>
      <c r="G19" s="142">
        <f>SUM(G15:G17)</f>
        <v>0</v>
      </c>
      <c r="H19" s="143">
        <f>SUM(H15:H18)</f>
        <v>0</v>
      </c>
      <c r="I19" s="147"/>
      <c r="J19" s="134">
        <f>ROUNDUP(H19*I15,-3)</f>
        <v>0</v>
      </c>
      <c r="K19" s="144"/>
      <c r="L19" s="135">
        <f>J19-K19</f>
        <v>0</v>
      </c>
    </row>
    <row r="20" spans="1:12" ht="13.5" customHeight="1">
      <c r="A20" s="73"/>
      <c r="B20" s="101"/>
      <c r="C20" s="101"/>
      <c r="D20" s="101"/>
      <c r="E20" s="101"/>
      <c r="F20" s="103"/>
      <c r="G20" s="104"/>
      <c r="H20" s="104"/>
      <c r="I20" s="104"/>
    </row>
    <row r="21" spans="1:12" ht="13.5" customHeight="1">
      <c r="A21" s="73"/>
      <c r="B21" s="101"/>
      <c r="C21" s="101"/>
      <c r="D21" s="101"/>
      <c r="E21" s="101"/>
      <c r="F21" s="103"/>
      <c r="G21" s="104"/>
      <c r="H21" s="104"/>
      <c r="I21" s="104"/>
    </row>
    <row r="22" spans="1:12">
      <c r="A22" s="105" t="s">
        <v>61</v>
      </c>
      <c r="B22" s="105"/>
    </row>
    <row r="23" spans="1:12">
      <c r="A23" s="105" t="s">
        <v>62</v>
      </c>
      <c r="B23" s="105"/>
    </row>
    <row r="24" spans="1:12">
      <c r="A24" s="105" t="s">
        <v>50</v>
      </c>
      <c r="B24" s="105"/>
    </row>
    <row r="25" spans="1:12">
      <c r="A25" s="105" t="s">
        <v>63</v>
      </c>
      <c r="B25" s="105"/>
    </row>
    <row r="26" spans="1:12">
      <c r="A26" s="2" t="s">
        <v>80</v>
      </c>
    </row>
    <row r="31" spans="1:12">
      <c r="A31" s="7" t="s">
        <v>31</v>
      </c>
      <c r="B31">
        <v>1000000</v>
      </c>
    </row>
    <row r="32" spans="1:12">
      <c r="A32" s="7" t="s">
        <v>33</v>
      </c>
      <c r="B32">
        <v>300000</v>
      </c>
    </row>
    <row r="33" spans="1:2">
      <c r="A33" s="7" t="s">
        <v>35</v>
      </c>
      <c r="B33">
        <v>300000</v>
      </c>
    </row>
    <row r="34" spans="1:2">
      <c r="A34" s="7" t="s">
        <v>37</v>
      </c>
      <c r="B34">
        <v>300000</v>
      </c>
    </row>
    <row r="35" spans="1:2">
      <c r="A35" s="7" t="s">
        <v>39</v>
      </c>
      <c r="B35">
        <v>300000</v>
      </c>
    </row>
    <row r="36" spans="1:2">
      <c r="A36" s="7" t="s">
        <v>41</v>
      </c>
      <c r="B36">
        <v>1000000</v>
      </c>
    </row>
    <row r="37" spans="1:2">
      <c r="A37" s="7" t="s">
        <v>42</v>
      </c>
      <c r="B37">
        <v>300000</v>
      </c>
    </row>
  </sheetData>
  <sheetProtection algorithmName="SHA-512" hashValue="1q4FweonADqFvtUwhI8QW3QGmzJC57A5dOtLLRwQZ1i9y5pb2z7OSYydzgzOsxTQ85YS3yJJoQET76SW+oBhxw==" saltValue="17UmAs1gewE1W7IRqh2iig==" spinCount="100000" sheet="1" insertRows="0" deleteRows="0"/>
  <protectedRanges>
    <protectedRange sqref="K15:K19" name="範囲6"/>
    <protectedRange sqref="I15:I19" name="範囲5"/>
    <protectedRange sqref="A10:C10" name="範囲1"/>
    <protectedRange sqref="H4:J5" name="範囲2"/>
    <protectedRange sqref="A15:C18" name="範囲3"/>
    <protectedRange sqref="G15:G17" name="範囲4"/>
  </protectedRanges>
  <mergeCells count="3">
    <mergeCell ref="A2:J2"/>
    <mergeCell ref="H4:J4"/>
    <mergeCell ref="H5:J5"/>
  </mergeCells>
  <phoneticPr fontId="1"/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リスト!$C$3:$C$9</xm:f>
          </x14:formula1>
          <xm:sqref>B15:B17</xm:sqref>
        </x14:dataValidation>
        <x14:dataValidation type="list" allowBlank="1" showInputMessage="1" showErrorMessage="1" xr:uid="{00000000-0002-0000-0000-000001000000}">
          <x14:formula1>
            <xm:f>リスト!$A$3:$A$13</xm:f>
          </x14:formula1>
          <xm:sqref>A10</xm:sqref>
        </x14:dataValidation>
        <x14:dataValidation type="list" allowBlank="1" showInputMessage="1" showErrorMessage="1" xr:uid="{00000000-0002-0000-0000-000002000000}">
          <x14:formula1>
            <xm:f>リスト!$B$3:$B$4</xm:f>
          </x14:formula1>
          <xm:sqref>B10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6"/>
  <sheetViews>
    <sheetView view="pageBreakPreview" zoomScale="90" zoomScaleNormal="85" zoomScaleSheetLayoutView="90" workbookViewId="0">
      <selection activeCell="B10" sqref="B10"/>
    </sheetView>
  </sheetViews>
  <sheetFormatPr defaultColWidth="9" defaultRowHeight="13.2"/>
  <cols>
    <col min="1" max="1" width="21.33203125" style="3" customWidth="1"/>
    <col min="2" max="2" width="18.21875" style="3" customWidth="1"/>
    <col min="3" max="3" width="20.88671875" style="3" customWidth="1"/>
    <col min="4" max="4" width="16.33203125" style="3" customWidth="1"/>
    <col min="5" max="5" width="14.88671875" style="3" customWidth="1"/>
    <col min="6" max="6" width="20.77734375" style="3" bestFit="1" customWidth="1"/>
    <col min="7" max="7" width="9.33203125" style="3" bestFit="1" customWidth="1"/>
    <col min="8" max="10" width="16.33203125" style="3" customWidth="1"/>
    <col min="11" max="16384" width="9" style="3"/>
  </cols>
  <sheetData>
    <row r="1" spans="1:10" ht="14.4">
      <c r="A1" s="8" t="s">
        <v>9</v>
      </c>
      <c r="I1" s="9" t="s">
        <v>19</v>
      </c>
    </row>
    <row r="2" spans="1:10" ht="19.2">
      <c r="A2" s="152" t="s">
        <v>54</v>
      </c>
      <c r="B2" s="152"/>
      <c r="C2" s="152"/>
      <c r="D2" s="152"/>
      <c r="E2" s="152"/>
      <c r="F2" s="152"/>
      <c r="G2" s="152"/>
      <c r="H2" s="152"/>
      <c r="I2" s="152"/>
      <c r="J2" s="152"/>
    </row>
    <row r="3" spans="1:10" ht="13.8" thickBot="1"/>
    <row r="4" spans="1:10" ht="27" customHeight="1" thickBot="1">
      <c r="E4" s="8"/>
      <c r="G4" s="10" t="s">
        <v>17</v>
      </c>
      <c r="H4" s="153"/>
      <c r="I4" s="154"/>
      <c r="J4" s="155"/>
    </row>
    <row r="5" spans="1:10" ht="27" customHeight="1" thickBot="1">
      <c r="E5" s="8"/>
      <c r="G5" s="10" t="s">
        <v>18</v>
      </c>
      <c r="H5" s="153"/>
      <c r="I5" s="154"/>
      <c r="J5" s="155"/>
    </row>
    <row r="6" spans="1:10" ht="13.8" thickBot="1"/>
    <row r="7" spans="1:10" ht="60" customHeight="1">
      <c r="A7" s="11" t="s">
        <v>48</v>
      </c>
      <c r="B7" s="12" t="s">
        <v>20</v>
      </c>
      <c r="C7" s="13" t="s">
        <v>0</v>
      </c>
      <c r="D7" s="14" t="s">
        <v>51</v>
      </c>
      <c r="E7" s="15" t="s">
        <v>55</v>
      </c>
    </row>
    <row r="8" spans="1:10" ht="14.4">
      <c r="A8" s="16"/>
      <c r="B8" s="17"/>
      <c r="C8" s="18" t="s">
        <v>21</v>
      </c>
      <c r="D8" s="19" t="s">
        <v>22</v>
      </c>
      <c r="E8" s="20" t="s">
        <v>23</v>
      </c>
    </row>
    <row r="9" spans="1:10" ht="14.4">
      <c r="A9" s="21"/>
      <c r="B9" s="22"/>
      <c r="C9" s="23" t="s">
        <v>6</v>
      </c>
      <c r="D9" s="24"/>
      <c r="E9" s="25" t="s">
        <v>7</v>
      </c>
    </row>
    <row r="10" spans="1:10" ht="48" customHeight="1" thickBot="1">
      <c r="A10" s="52"/>
      <c r="B10" s="53"/>
      <c r="C10" s="54"/>
      <c r="D10" s="26">
        <v>0.2</v>
      </c>
      <c r="E10" s="27">
        <f>ROUNDUP(C10*D10,0)</f>
        <v>0</v>
      </c>
    </row>
    <row r="11" spans="1:10" ht="13.8" thickBot="1">
      <c r="I11" s="28"/>
    </row>
    <row r="12" spans="1:10" ht="66.75" customHeight="1">
      <c r="A12" s="13" t="s">
        <v>56</v>
      </c>
      <c r="B12" s="15" t="s">
        <v>26</v>
      </c>
      <c r="C12" s="13" t="s">
        <v>57</v>
      </c>
      <c r="D12" s="14" t="s">
        <v>58</v>
      </c>
      <c r="E12" s="14" t="s">
        <v>59</v>
      </c>
      <c r="F12" s="14" t="s">
        <v>60</v>
      </c>
      <c r="G12" s="14" t="s">
        <v>49</v>
      </c>
      <c r="H12" s="29" t="s">
        <v>11</v>
      </c>
      <c r="I12" s="30" t="s">
        <v>12</v>
      </c>
      <c r="J12" s="31" t="s">
        <v>16</v>
      </c>
    </row>
    <row r="13" spans="1:10" ht="14.4">
      <c r="A13" s="16"/>
      <c r="B13" s="17"/>
      <c r="C13" s="18" t="s">
        <v>1</v>
      </c>
      <c r="D13" s="19" t="s">
        <v>2</v>
      </c>
      <c r="E13" s="19" t="s">
        <v>3</v>
      </c>
      <c r="F13" s="19" t="s">
        <v>4</v>
      </c>
      <c r="G13" s="19" t="s">
        <v>5</v>
      </c>
      <c r="H13" s="32" t="s">
        <v>13</v>
      </c>
      <c r="I13" s="33" t="s">
        <v>14</v>
      </c>
      <c r="J13" s="34" t="s">
        <v>15</v>
      </c>
    </row>
    <row r="14" spans="1:10" ht="14.4">
      <c r="A14" s="35"/>
      <c r="B14" s="36"/>
      <c r="C14" s="23" t="s">
        <v>8</v>
      </c>
      <c r="D14" s="24" t="s">
        <v>8</v>
      </c>
      <c r="E14" s="24" t="s">
        <v>8</v>
      </c>
      <c r="F14" s="24" t="s">
        <v>8</v>
      </c>
      <c r="G14" s="24" t="s">
        <v>7</v>
      </c>
      <c r="H14" s="37" t="s">
        <v>8</v>
      </c>
      <c r="I14" s="38" t="s">
        <v>8</v>
      </c>
      <c r="J14" s="39" t="s">
        <v>8</v>
      </c>
    </row>
    <row r="15" spans="1:10" ht="45" customHeight="1">
      <c r="A15" s="55"/>
      <c r="B15" s="56"/>
      <c r="C15" s="57"/>
      <c r="D15" s="4">
        <f>ROUNDDOWN(C15*0.5,-3)</f>
        <v>0</v>
      </c>
      <c r="E15" s="4" t="str">
        <f>IF(B15="","",VLOOKUP(B15,$A$30:$B$36,2,0))</f>
        <v/>
      </c>
      <c r="F15" s="4">
        <f>IF(E15&gt;D15,D15,E15)</f>
        <v>0</v>
      </c>
      <c r="G15" s="58"/>
      <c r="H15" s="40">
        <f>F15*G15</f>
        <v>0</v>
      </c>
      <c r="I15" s="59"/>
      <c r="J15" s="41">
        <f>IF(H15-I15&gt;0,0,H15-I15)</f>
        <v>0</v>
      </c>
    </row>
    <row r="16" spans="1:10" ht="45" customHeight="1">
      <c r="A16" s="60"/>
      <c r="B16" s="61"/>
      <c r="C16" s="62"/>
      <c r="D16" s="5">
        <f t="shared" ref="D16:D17" si="0">ROUNDDOWN(C16*0.5,-3)</f>
        <v>0</v>
      </c>
      <c r="E16" s="4" t="str">
        <f>IF(B16="","",VLOOKUP(B16,$A$30:$B$36,2,0))</f>
        <v/>
      </c>
      <c r="F16" s="4">
        <f>IF(E16&gt;D16,D16,E16)</f>
        <v>0</v>
      </c>
      <c r="G16" s="63"/>
      <c r="H16" s="40">
        <f>F16*G16</f>
        <v>0</v>
      </c>
      <c r="I16" s="64"/>
      <c r="J16" s="41">
        <f t="shared" ref="J16:J17" si="1">IF(H16-I16&gt;0,0,H16-I16)</f>
        <v>0</v>
      </c>
    </row>
    <row r="17" spans="1:11" ht="45" customHeight="1" thickBot="1">
      <c r="A17" s="65"/>
      <c r="B17" s="68" t="s">
        <v>53</v>
      </c>
      <c r="C17" s="66"/>
      <c r="D17" s="6">
        <f t="shared" si="0"/>
        <v>0</v>
      </c>
      <c r="E17" s="6">
        <v>1500000</v>
      </c>
      <c r="F17" s="4">
        <f>IF(E17&gt;D17,D17,E17)</f>
        <v>0</v>
      </c>
      <c r="G17" s="69" t="s">
        <v>52</v>
      </c>
      <c r="H17" s="42">
        <f>F17</f>
        <v>0</v>
      </c>
      <c r="I17" s="67"/>
      <c r="J17" s="41">
        <f t="shared" si="1"/>
        <v>0</v>
      </c>
    </row>
    <row r="18" spans="1:11" ht="39.75" customHeight="1" thickTop="1" thickBot="1">
      <c r="A18" s="8"/>
      <c r="B18" s="8"/>
      <c r="C18" s="43"/>
      <c r="D18" s="43"/>
      <c r="E18" s="43"/>
      <c r="F18" s="44" t="s">
        <v>10</v>
      </c>
      <c r="G18" s="45">
        <f>SUM(G15:G16)</f>
        <v>0</v>
      </c>
      <c r="H18" s="46">
        <f>SUM(H15:H17)</f>
        <v>0</v>
      </c>
      <c r="I18" s="47">
        <f>SUM(I15:I17)</f>
        <v>0</v>
      </c>
      <c r="J18" s="48">
        <f>SUM(J15:J17)</f>
        <v>0</v>
      </c>
      <c r="K18" s="49"/>
    </row>
    <row r="19" spans="1:11" ht="13.5" customHeight="1">
      <c r="A19" s="8"/>
      <c r="B19" s="43"/>
      <c r="C19" s="43"/>
      <c r="D19" s="43"/>
      <c r="E19" s="43"/>
      <c r="F19" s="50"/>
      <c r="G19" s="51"/>
      <c r="H19" s="51"/>
      <c r="I19" s="51"/>
    </row>
    <row r="20" spans="1:11" ht="13.5" customHeight="1">
      <c r="A20" s="8"/>
      <c r="B20" s="43"/>
      <c r="C20" s="43"/>
      <c r="D20" s="43"/>
      <c r="E20" s="43"/>
      <c r="F20" s="50"/>
      <c r="G20" s="51"/>
      <c r="H20" s="51"/>
      <c r="I20" s="51"/>
    </row>
    <row r="21" spans="1:11">
      <c r="A21" s="2" t="s">
        <v>61</v>
      </c>
      <c r="B21" s="2"/>
    </row>
    <row r="22" spans="1:11">
      <c r="A22" s="2" t="s">
        <v>62</v>
      </c>
      <c r="B22" s="2"/>
    </row>
    <row r="23" spans="1:11">
      <c r="A23" s="2" t="s">
        <v>50</v>
      </c>
      <c r="B23" s="2"/>
    </row>
    <row r="24" spans="1:11">
      <c r="A24" s="2" t="s">
        <v>63</v>
      </c>
      <c r="B24" s="2"/>
    </row>
    <row r="25" spans="1:11">
      <c r="A25" s="1"/>
    </row>
    <row r="30" spans="1:11">
      <c r="A30" s="7" t="s">
        <v>31</v>
      </c>
      <c r="B30">
        <v>1000000</v>
      </c>
    </row>
    <row r="31" spans="1:11">
      <c r="A31" s="7" t="s">
        <v>33</v>
      </c>
      <c r="B31">
        <v>300000</v>
      </c>
    </row>
    <row r="32" spans="1:11">
      <c r="A32" s="7" t="s">
        <v>35</v>
      </c>
      <c r="B32">
        <v>300000</v>
      </c>
    </row>
    <row r="33" spans="1:2">
      <c r="A33" s="7" t="s">
        <v>37</v>
      </c>
      <c r="B33">
        <v>300000</v>
      </c>
    </row>
    <row r="34" spans="1:2">
      <c r="A34" s="7" t="s">
        <v>39</v>
      </c>
      <c r="B34">
        <v>300000</v>
      </c>
    </row>
    <row r="35" spans="1:2">
      <c r="A35" s="7" t="s">
        <v>41</v>
      </c>
      <c r="B35">
        <v>1000000</v>
      </c>
    </row>
    <row r="36" spans="1:2">
      <c r="A36" s="7" t="s">
        <v>42</v>
      </c>
      <c r="B36">
        <v>300000</v>
      </c>
    </row>
  </sheetData>
  <mergeCells count="3">
    <mergeCell ref="A2:J2"/>
    <mergeCell ref="H4:J4"/>
    <mergeCell ref="H5:J5"/>
  </mergeCells>
  <phoneticPr fontId="1"/>
  <pageMargins left="0.70866141732283472" right="0.70866141732283472" top="0.74803149606299213" bottom="0.74803149606299213" header="0.31496062992125984" footer="0.31496062992125984"/>
  <pageSetup paperSize="9" scale="78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0000000}">
          <x14:formula1>
            <xm:f>リスト!$B$3:$B$4</xm:f>
          </x14:formula1>
          <xm:sqref>B10</xm:sqref>
        </x14:dataValidation>
        <x14:dataValidation type="list" allowBlank="1" showInputMessage="1" showErrorMessage="1" xr:uid="{00000000-0002-0000-0100-000001000000}">
          <x14:formula1>
            <xm:f>リスト!$A$3:$A$13</xm:f>
          </x14:formula1>
          <xm:sqref>A10</xm:sqref>
        </x14:dataValidation>
        <x14:dataValidation type="list" allowBlank="1" showInputMessage="1" showErrorMessage="1" xr:uid="{00000000-0002-0000-0100-000002000000}">
          <x14:formula1>
            <xm:f>リスト!$C$3:$C$9</xm:f>
          </x14:formula1>
          <xm:sqref>B15:B16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36"/>
  <sheetViews>
    <sheetView view="pageBreakPreview" zoomScale="90" zoomScaleNormal="85" zoomScaleSheetLayoutView="90" workbookViewId="0">
      <selection activeCell="E5" sqref="E5"/>
    </sheetView>
  </sheetViews>
  <sheetFormatPr defaultColWidth="9" defaultRowHeight="13.2"/>
  <cols>
    <col min="1" max="1" width="21.33203125" style="3" customWidth="1"/>
    <col min="2" max="2" width="18.21875" style="3" customWidth="1"/>
    <col min="3" max="3" width="20.88671875" style="3" customWidth="1"/>
    <col min="4" max="4" width="16.33203125" style="3" customWidth="1"/>
    <col min="5" max="5" width="14.88671875" style="3" customWidth="1"/>
    <col min="6" max="6" width="20.77734375" style="3" bestFit="1" customWidth="1"/>
    <col min="7" max="7" width="9.33203125" style="3" bestFit="1" customWidth="1"/>
    <col min="8" max="10" width="16.33203125" style="3" customWidth="1"/>
    <col min="11" max="16384" width="9" style="3"/>
  </cols>
  <sheetData>
    <row r="1" spans="1:10" ht="14.4">
      <c r="A1" s="8" t="s">
        <v>9</v>
      </c>
      <c r="I1" s="9" t="s">
        <v>19</v>
      </c>
    </row>
    <row r="2" spans="1:10" ht="19.2">
      <c r="A2" s="152" t="s">
        <v>54</v>
      </c>
      <c r="B2" s="152"/>
      <c r="C2" s="152"/>
      <c r="D2" s="152"/>
      <c r="E2" s="152"/>
      <c r="F2" s="152"/>
      <c r="G2" s="152"/>
      <c r="H2" s="152"/>
      <c r="I2" s="152"/>
      <c r="J2" s="152"/>
    </row>
    <row r="3" spans="1:10" ht="13.8" thickBot="1"/>
    <row r="4" spans="1:10" ht="27" customHeight="1" thickBot="1">
      <c r="E4" s="8"/>
      <c r="G4" s="10" t="s">
        <v>17</v>
      </c>
      <c r="H4" s="153"/>
      <c r="I4" s="154"/>
      <c r="J4" s="155"/>
    </row>
    <row r="5" spans="1:10" ht="27" customHeight="1" thickBot="1">
      <c r="E5" s="8"/>
      <c r="G5" s="10" t="s">
        <v>18</v>
      </c>
      <c r="H5" s="153"/>
      <c r="I5" s="154"/>
      <c r="J5" s="155"/>
    </row>
    <row r="6" spans="1:10" ht="13.8" thickBot="1"/>
    <row r="7" spans="1:10" ht="60" customHeight="1">
      <c r="A7" s="11" t="s">
        <v>48</v>
      </c>
      <c r="B7" s="12" t="s">
        <v>20</v>
      </c>
      <c r="C7" s="13" t="s">
        <v>0</v>
      </c>
      <c r="D7" s="14" t="s">
        <v>51</v>
      </c>
      <c r="E7" s="15" t="s">
        <v>55</v>
      </c>
    </row>
    <row r="8" spans="1:10" ht="14.4">
      <c r="A8" s="16"/>
      <c r="B8" s="17"/>
      <c r="C8" s="18" t="s">
        <v>21</v>
      </c>
      <c r="D8" s="19" t="s">
        <v>22</v>
      </c>
      <c r="E8" s="20" t="s">
        <v>23</v>
      </c>
    </row>
    <row r="9" spans="1:10" ht="14.4">
      <c r="A9" s="21"/>
      <c r="B9" s="22"/>
      <c r="C9" s="23" t="s">
        <v>6</v>
      </c>
      <c r="D9" s="24"/>
      <c r="E9" s="25" t="s">
        <v>7</v>
      </c>
    </row>
    <row r="10" spans="1:10" ht="48" customHeight="1" thickBot="1">
      <c r="A10" s="52" t="s">
        <v>30</v>
      </c>
      <c r="B10" s="53" t="s">
        <v>25</v>
      </c>
      <c r="C10" s="54">
        <v>89</v>
      </c>
      <c r="D10" s="26">
        <v>0.2</v>
      </c>
      <c r="E10" s="27">
        <f>ROUNDUP(C10*D10,0)</f>
        <v>18</v>
      </c>
    </row>
    <row r="11" spans="1:10" ht="13.8" thickBot="1">
      <c r="I11" s="28"/>
    </row>
    <row r="12" spans="1:10" ht="66.75" customHeight="1">
      <c r="A12" s="13" t="s">
        <v>56</v>
      </c>
      <c r="B12" s="15" t="s">
        <v>26</v>
      </c>
      <c r="C12" s="13" t="s">
        <v>57</v>
      </c>
      <c r="D12" s="14" t="s">
        <v>58</v>
      </c>
      <c r="E12" s="14" t="s">
        <v>59</v>
      </c>
      <c r="F12" s="14" t="s">
        <v>60</v>
      </c>
      <c r="G12" s="14" t="s">
        <v>49</v>
      </c>
      <c r="H12" s="29" t="s">
        <v>11</v>
      </c>
      <c r="I12" s="30" t="s">
        <v>12</v>
      </c>
      <c r="J12" s="31" t="s">
        <v>16</v>
      </c>
    </row>
    <row r="13" spans="1:10" ht="14.4">
      <c r="A13" s="16"/>
      <c r="B13" s="17"/>
      <c r="C13" s="18" t="s">
        <v>1</v>
      </c>
      <c r="D13" s="19" t="s">
        <v>2</v>
      </c>
      <c r="E13" s="19" t="s">
        <v>3</v>
      </c>
      <c r="F13" s="19" t="s">
        <v>4</v>
      </c>
      <c r="G13" s="19" t="s">
        <v>5</v>
      </c>
      <c r="H13" s="32" t="s">
        <v>13</v>
      </c>
      <c r="I13" s="33" t="s">
        <v>14</v>
      </c>
      <c r="J13" s="34" t="s">
        <v>15</v>
      </c>
    </row>
    <row r="14" spans="1:10" ht="14.4">
      <c r="A14" s="35"/>
      <c r="B14" s="36"/>
      <c r="C14" s="23" t="s">
        <v>8</v>
      </c>
      <c r="D14" s="24" t="s">
        <v>8</v>
      </c>
      <c r="E14" s="24" t="s">
        <v>8</v>
      </c>
      <c r="F14" s="24" t="s">
        <v>8</v>
      </c>
      <c r="G14" s="24" t="s">
        <v>7</v>
      </c>
      <c r="H14" s="37" t="s">
        <v>8</v>
      </c>
      <c r="I14" s="38" t="s">
        <v>8</v>
      </c>
      <c r="J14" s="39" t="s">
        <v>8</v>
      </c>
    </row>
    <row r="15" spans="1:10" ht="45" customHeight="1">
      <c r="A15" s="70" t="s">
        <v>64</v>
      </c>
      <c r="B15" s="56" t="s">
        <v>37</v>
      </c>
      <c r="C15" s="57">
        <v>118000</v>
      </c>
      <c r="D15" s="4">
        <f>ROUNDDOWN(C15*0.5,-3)</f>
        <v>59000</v>
      </c>
      <c r="E15" s="4">
        <f>IF(B15="","",VLOOKUP(B15,$A$30:$B$36,2,0))</f>
        <v>300000</v>
      </c>
      <c r="F15" s="4">
        <f>IF(E15&gt;D15,D15,E15)</f>
        <v>59000</v>
      </c>
      <c r="G15" s="58">
        <v>2</v>
      </c>
      <c r="H15" s="40">
        <f>F15*G15</f>
        <v>118000</v>
      </c>
      <c r="I15" s="59">
        <v>120000</v>
      </c>
      <c r="J15" s="41">
        <f>IF(H15-I15&gt;0,0,H15-I15)</f>
        <v>-2000</v>
      </c>
    </row>
    <row r="16" spans="1:10" ht="45" customHeight="1">
      <c r="A16" s="71" t="s">
        <v>65</v>
      </c>
      <c r="B16" s="61" t="s">
        <v>31</v>
      </c>
      <c r="C16" s="62">
        <v>1000000</v>
      </c>
      <c r="D16" s="5">
        <f t="shared" ref="D16:D17" si="0">ROUNDDOWN(C16*0.5,-3)</f>
        <v>500000</v>
      </c>
      <c r="E16" s="4">
        <f>IF(B16="","",VLOOKUP(B16,$A$30:$B$36,2,0))</f>
        <v>1000000</v>
      </c>
      <c r="F16" s="4">
        <f>IF(E16&gt;D16,D16,E16)</f>
        <v>500000</v>
      </c>
      <c r="G16" s="63">
        <v>1</v>
      </c>
      <c r="H16" s="40">
        <f>F16*G16</f>
        <v>500000</v>
      </c>
      <c r="I16" s="64">
        <v>500000</v>
      </c>
      <c r="J16" s="41">
        <f t="shared" ref="J16:J17" si="1">IF(H16-I16&gt;0,0,H16-I16)</f>
        <v>0</v>
      </c>
    </row>
    <row r="17" spans="1:11" ht="45" customHeight="1" thickBot="1">
      <c r="A17" s="72" t="s">
        <v>66</v>
      </c>
      <c r="B17" s="68" t="s">
        <v>53</v>
      </c>
      <c r="C17" s="66">
        <v>100000</v>
      </c>
      <c r="D17" s="6">
        <f t="shared" si="0"/>
        <v>50000</v>
      </c>
      <c r="E17" s="6">
        <v>1500000</v>
      </c>
      <c r="F17" s="4">
        <f>IF(E17&gt;D17,D17,E17)</f>
        <v>50000</v>
      </c>
      <c r="G17" s="69" t="s">
        <v>52</v>
      </c>
      <c r="H17" s="42">
        <f>F17</f>
        <v>50000</v>
      </c>
      <c r="I17" s="67">
        <v>50000</v>
      </c>
      <c r="J17" s="41">
        <f t="shared" si="1"/>
        <v>0</v>
      </c>
    </row>
    <row r="18" spans="1:11" ht="39.75" customHeight="1" thickTop="1" thickBot="1">
      <c r="A18" s="8"/>
      <c r="B18" s="8"/>
      <c r="C18" s="43"/>
      <c r="D18" s="43"/>
      <c r="E18" s="43"/>
      <c r="F18" s="44" t="s">
        <v>10</v>
      </c>
      <c r="G18" s="45">
        <f>SUM(G15:G16)</f>
        <v>3</v>
      </c>
      <c r="H18" s="46">
        <f>SUM(H15:H17)</f>
        <v>668000</v>
      </c>
      <c r="I18" s="47">
        <f>SUM(I15:I17)</f>
        <v>670000</v>
      </c>
      <c r="J18" s="48">
        <f>SUM(J15:J17)</f>
        <v>-2000</v>
      </c>
      <c r="K18" s="49"/>
    </row>
    <row r="19" spans="1:11" ht="13.5" customHeight="1">
      <c r="A19" s="8"/>
      <c r="B19" s="43"/>
      <c r="C19" s="43"/>
      <c r="D19" s="43"/>
      <c r="E19" s="43"/>
      <c r="F19" s="50"/>
      <c r="G19" s="51"/>
      <c r="H19" s="51"/>
      <c r="I19" s="51"/>
    </row>
    <row r="20" spans="1:11" ht="13.5" customHeight="1">
      <c r="A20" s="8"/>
      <c r="B20" s="43"/>
      <c r="C20" s="43"/>
      <c r="D20" s="43"/>
      <c r="E20" s="43"/>
      <c r="F20" s="50"/>
      <c r="G20" s="51"/>
      <c r="H20" s="51"/>
      <c r="I20" s="51"/>
    </row>
    <row r="21" spans="1:11">
      <c r="A21" s="2" t="s">
        <v>61</v>
      </c>
      <c r="B21" s="2"/>
    </row>
    <row r="22" spans="1:11">
      <c r="A22" s="2" t="s">
        <v>62</v>
      </c>
      <c r="B22" s="2"/>
    </row>
    <row r="23" spans="1:11">
      <c r="A23" s="2" t="s">
        <v>50</v>
      </c>
      <c r="B23" s="2"/>
    </row>
    <row r="24" spans="1:11">
      <c r="A24" s="2" t="s">
        <v>63</v>
      </c>
      <c r="B24" s="2"/>
    </row>
    <row r="25" spans="1:11">
      <c r="A25" s="1"/>
    </row>
    <row r="30" spans="1:11">
      <c r="A30" s="7" t="s">
        <v>31</v>
      </c>
      <c r="B30">
        <v>1000000</v>
      </c>
    </row>
    <row r="31" spans="1:11">
      <c r="A31" s="7" t="s">
        <v>33</v>
      </c>
      <c r="B31">
        <v>300000</v>
      </c>
    </row>
    <row r="32" spans="1:11">
      <c r="A32" s="7" t="s">
        <v>35</v>
      </c>
      <c r="B32">
        <v>300000</v>
      </c>
    </row>
    <row r="33" spans="1:2">
      <c r="A33" s="7" t="s">
        <v>37</v>
      </c>
      <c r="B33">
        <v>300000</v>
      </c>
    </row>
    <row r="34" spans="1:2">
      <c r="A34" s="7" t="s">
        <v>39</v>
      </c>
      <c r="B34">
        <v>300000</v>
      </c>
    </row>
    <row r="35" spans="1:2">
      <c r="A35" s="7" t="s">
        <v>41</v>
      </c>
      <c r="B35">
        <v>1000000</v>
      </c>
    </row>
    <row r="36" spans="1:2">
      <c r="A36" s="7" t="s">
        <v>42</v>
      </c>
      <c r="B36">
        <v>300000</v>
      </c>
    </row>
  </sheetData>
  <mergeCells count="3">
    <mergeCell ref="A2:J2"/>
    <mergeCell ref="H4:J4"/>
    <mergeCell ref="H5:J5"/>
  </mergeCells>
  <phoneticPr fontId="1"/>
  <pageMargins left="0.70866141732283472" right="0.70866141732283472" top="0.74803149606299213" bottom="0.74803149606299213" header="0.31496062992125984" footer="0.31496062992125984"/>
  <pageSetup paperSize="9" scale="78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リスト!$C$3:$C$9</xm:f>
          </x14:formula1>
          <xm:sqref>B15:B16</xm:sqref>
        </x14:dataValidation>
        <x14:dataValidation type="list" allowBlank="1" showInputMessage="1" showErrorMessage="1" xr:uid="{00000000-0002-0000-0200-000001000000}">
          <x14:formula1>
            <xm:f>リスト!$A$3:$A$13</xm:f>
          </x14:formula1>
          <xm:sqref>A10</xm:sqref>
        </x14:dataValidation>
        <x14:dataValidation type="list" allowBlank="1" showInputMessage="1" showErrorMessage="1" xr:uid="{00000000-0002-0000-0200-000002000000}">
          <x14:formula1>
            <xm:f>リスト!$B$3:$B$4</xm:f>
          </x14:formula1>
          <xm:sqref>B10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C13"/>
  <sheetViews>
    <sheetView workbookViewId="0">
      <selection activeCell="C20" sqref="C20"/>
    </sheetView>
  </sheetViews>
  <sheetFormatPr defaultRowHeight="13.2"/>
  <cols>
    <col min="1" max="1" width="33.33203125" bestFit="1" customWidth="1"/>
    <col min="2" max="2" width="14.6640625" bestFit="1" customWidth="1"/>
    <col min="3" max="3" width="15.88671875" bestFit="1" customWidth="1"/>
  </cols>
  <sheetData>
    <row r="2" spans="1:3">
      <c r="A2" s="7" t="s">
        <v>27</v>
      </c>
      <c r="B2" s="7" t="s">
        <v>28</v>
      </c>
      <c r="C2" s="7" t="s">
        <v>29</v>
      </c>
    </row>
    <row r="3" spans="1:3">
      <c r="A3" s="7" t="s">
        <v>30</v>
      </c>
      <c r="B3" s="7" t="s">
        <v>25</v>
      </c>
      <c r="C3" s="7" t="s">
        <v>31</v>
      </c>
    </row>
    <row r="4" spans="1:3">
      <c r="A4" s="7" t="s">
        <v>24</v>
      </c>
      <c r="B4" s="7" t="s">
        <v>32</v>
      </c>
      <c r="C4" s="7" t="s">
        <v>33</v>
      </c>
    </row>
    <row r="5" spans="1:3">
      <c r="A5" s="7" t="s">
        <v>34</v>
      </c>
      <c r="B5" s="7"/>
      <c r="C5" s="7" t="s">
        <v>35</v>
      </c>
    </row>
    <row r="6" spans="1:3">
      <c r="A6" s="7" t="s">
        <v>36</v>
      </c>
      <c r="B6" s="7"/>
      <c r="C6" s="7" t="s">
        <v>37</v>
      </c>
    </row>
    <row r="7" spans="1:3">
      <c r="A7" s="7" t="s">
        <v>38</v>
      </c>
      <c r="B7" s="7"/>
      <c r="C7" s="7" t="s">
        <v>39</v>
      </c>
    </row>
    <row r="8" spans="1:3">
      <c r="A8" s="7" t="s">
        <v>40</v>
      </c>
      <c r="B8" s="7"/>
      <c r="C8" s="7" t="s">
        <v>41</v>
      </c>
    </row>
    <row r="9" spans="1:3">
      <c r="A9" s="7" t="s">
        <v>46</v>
      </c>
      <c r="B9" s="7"/>
      <c r="C9" s="7" t="s">
        <v>42</v>
      </c>
    </row>
    <row r="10" spans="1:3">
      <c r="A10" s="7" t="s">
        <v>45</v>
      </c>
      <c r="B10" s="7"/>
      <c r="C10" s="7"/>
    </row>
    <row r="11" spans="1:3">
      <c r="A11" s="7" t="s">
        <v>43</v>
      </c>
      <c r="B11" s="7"/>
      <c r="C11" s="7"/>
    </row>
    <row r="12" spans="1:3">
      <c r="A12" s="7" t="s">
        <v>44</v>
      </c>
      <c r="B12" s="7"/>
      <c r="C12" s="7"/>
    </row>
    <row r="13" spans="1:3">
      <c r="A13" s="7" t="s">
        <v>47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別紙１（新）</vt:lpstr>
      <vt:lpstr>別紙１（新）計算式入り</vt:lpstr>
      <vt:lpstr>記載例（新）</vt:lpstr>
      <vt:lpstr>リスト</vt:lpstr>
      <vt:lpstr>'記載例（新）'!Print_Area</vt:lpstr>
      <vt:lpstr>'別紙１（新）'!Print_Area</vt:lpstr>
      <vt:lpstr>'別紙１（新）計算式入り'!Print_Area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鈴木 陽加里</cp:lastModifiedBy>
  <cp:lastPrinted>2023-08-04T02:59:10Z</cp:lastPrinted>
  <dcterms:created xsi:type="dcterms:W3CDTF">2016-07-04T07:08:19Z</dcterms:created>
  <dcterms:modified xsi:type="dcterms:W3CDTF">2023-08-07T02:38:46Z</dcterms:modified>
</cp:coreProperties>
</file>