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stfs04\13050_高齢者福祉課$\02_室班フォルダ\法人・事業者支援班\300補助金\333介護テクノロジー定着支援事業費補助金\R8\01事前申請準備\"/>
    </mc:Choice>
  </mc:AlternateContent>
  <xr:revisionPtr revIDLastSave="0" documentId="13_ncr:1_{98CCCE97-0567-49DC-88D7-6F6519025E54}" xr6:coauthVersionLast="47" xr6:coauthVersionMax="47" xr10:uidLastSave="{00000000-0000-0000-0000-000000000000}"/>
  <bookViews>
    <workbookView xWindow="28680" yWindow="-120" windowWidth="29040" windowHeight="15720" tabRatio="673" xr2:uid="{00000000-000D-0000-FFFF-FFFF00000000}"/>
  </bookViews>
  <sheets>
    <sheet name="※手順と注意点※" sheetId="29" r:id="rId1"/>
    <sheet name="所要額調書（総表）" sheetId="6" r:id="rId2"/>
    <sheet name="個票テクノ記載例" sheetId="9" r:id="rId3"/>
    <sheet name="個票パケ記載例" sheetId="28" r:id="rId4"/>
    <sheet name="個票1" sheetId="8" r:id="rId5"/>
    <sheet name="個票2" sheetId="23" r:id="rId6"/>
    <sheet name="個票3" sheetId="20" r:id="rId7"/>
    <sheet name="個票4" sheetId="21" r:id="rId8"/>
    <sheet name="個票5" sheetId="22" r:id="rId9"/>
    <sheet name="個票6" sheetId="24" r:id="rId10"/>
    <sheet name="個票7" sheetId="25" r:id="rId11"/>
    <sheet name="個票8" sheetId="26" r:id="rId12"/>
    <sheet name="個票9" sheetId="27" r:id="rId13"/>
    <sheet name="個票10" sheetId="19" r:id="rId14"/>
  </sheets>
  <definedNames>
    <definedName name="_xlnm.Print_Area" localSheetId="0">※手順と注意点※!$A$1:$P$13</definedName>
    <definedName name="_xlnm.Print_Area" localSheetId="4">個票1!$A$3:$P$63</definedName>
    <definedName name="_xlnm.Print_Area" localSheetId="13">個票10!$A$3:$P$63</definedName>
    <definedName name="_xlnm.Print_Area" localSheetId="5">個票2!$A$3:$P$63</definedName>
    <definedName name="_xlnm.Print_Area" localSheetId="6">個票3!$A$3:$P$63</definedName>
    <definedName name="_xlnm.Print_Area" localSheetId="7">個票4!$A$3:$P$63</definedName>
    <definedName name="_xlnm.Print_Area" localSheetId="8">個票5!$A$3:$P$63</definedName>
    <definedName name="_xlnm.Print_Area" localSheetId="9">個票6!$A$3:$P$63</definedName>
    <definedName name="_xlnm.Print_Area" localSheetId="10">個票7!$A$3:$P$63</definedName>
    <definedName name="_xlnm.Print_Area" localSheetId="11">個票8!$A$3:$P$63</definedName>
    <definedName name="_xlnm.Print_Area" localSheetId="12">個票9!$A$3:$P$63</definedName>
    <definedName name="_xlnm.Print_Area" localSheetId="2">個票テクノ記載例!$A$3:$P$36</definedName>
    <definedName name="_xlnm.Print_Area" localSheetId="3">個票パケ記載例!$A$3:$P$28</definedName>
    <definedName name="_xlnm.Print_Area" localSheetId="1">'所要額調書（総表）'!$A$1:$K$15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3" l="1"/>
  <c r="F15" i="8"/>
  <c r="G9" i="23"/>
  <c r="L5" i="28"/>
  <c r="K5" i="28"/>
  <c r="J5" i="28"/>
  <c r="I5" i="28"/>
  <c r="H5" i="28"/>
  <c r="G5" i="28"/>
  <c r="F5" i="28"/>
  <c r="L5" i="9"/>
  <c r="K5" i="9"/>
  <c r="J5" i="9"/>
  <c r="I5" i="9"/>
  <c r="H5" i="9"/>
  <c r="G5" i="9"/>
  <c r="F5" i="9"/>
  <c r="G5" i="8"/>
  <c r="B5" i="6" s="1"/>
  <c r="F5" i="8"/>
  <c r="F5" i="6" s="1"/>
  <c r="F40" i="8"/>
  <c r="L40" i="19"/>
  <c r="K40" i="19"/>
  <c r="J40" i="19"/>
  <c r="I40" i="19"/>
  <c r="H40" i="19"/>
  <c r="G40" i="19"/>
  <c r="F40" i="19"/>
  <c r="L40" i="27"/>
  <c r="K40" i="27"/>
  <c r="J40" i="27"/>
  <c r="I40" i="27"/>
  <c r="H40" i="27"/>
  <c r="G40" i="27"/>
  <c r="F40" i="27"/>
  <c r="L40" i="26"/>
  <c r="K40" i="26"/>
  <c r="J40" i="26"/>
  <c r="I40" i="26"/>
  <c r="H40" i="26"/>
  <c r="G40" i="26"/>
  <c r="F40" i="26"/>
  <c r="L40" i="25"/>
  <c r="K40" i="25"/>
  <c r="J40" i="25"/>
  <c r="I40" i="25"/>
  <c r="H40" i="25"/>
  <c r="G40" i="25"/>
  <c r="F40" i="25"/>
  <c r="L40" i="24"/>
  <c r="K40" i="24"/>
  <c r="J40" i="24"/>
  <c r="I40" i="24"/>
  <c r="H40" i="24"/>
  <c r="G40" i="24"/>
  <c r="F40" i="24"/>
  <c r="L40" i="22"/>
  <c r="K40" i="22"/>
  <c r="J40" i="22"/>
  <c r="I40" i="22"/>
  <c r="H40" i="22"/>
  <c r="G40" i="22"/>
  <c r="F40" i="22"/>
  <c r="L40" i="21"/>
  <c r="K40" i="21"/>
  <c r="J40" i="21"/>
  <c r="I40" i="21"/>
  <c r="H40" i="21"/>
  <c r="G40" i="21"/>
  <c r="F40" i="21"/>
  <c r="L40" i="20"/>
  <c r="K40" i="20"/>
  <c r="J40" i="20"/>
  <c r="I40" i="20"/>
  <c r="H40" i="20"/>
  <c r="G40" i="20"/>
  <c r="F40" i="20"/>
  <c r="L5" i="19"/>
  <c r="H14" i="6" s="1"/>
  <c r="K5" i="19"/>
  <c r="J5" i="19"/>
  <c r="E14" i="6" s="1"/>
  <c r="I5" i="19"/>
  <c r="D14" i="6" s="1"/>
  <c r="H5" i="19"/>
  <c r="G5" i="19"/>
  <c r="B14" i="6" s="1"/>
  <c r="F5" i="19"/>
  <c r="L5" i="27"/>
  <c r="K5" i="27"/>
  <c r="F17" i="27" s="1"/>
  <c r="J5" i="27"/>
  <c r="I5" i="27"/>
  <c r="D13" i="6" s="1"/>
  <c r="H5" i="27"/>
  <c r="C13" i="6" s="1"/>
  <c r="G5" i="27"/>
  <c r="B13" i="6" s="1"/>
  <c r="F5" i="27"/>
  <c r="F13" i="6" s="1"/>
  <c r="L5" i="26"/>
  <c r="K5" i="26"/>
  <c r="G12" i="6" s="1"/>
  <c r="J5" i="26"/>
  <c r="E12" i="6" s="1"/>
  <c r="I5" i="26"/>
  <c r="D12" i="6" s="1"/>
  <c r="H5" i="26"/>
  <c r="G5" i="26"/>
  <c r="F5" i="26"/>
  <c r="L5" i="25"/>
  <c r="K5" i="25"/>
  <c r="G11" i="6" s="1"/>
  <c r="J5" i="25"/>
  <c r="E11" i="6" s="1"/>
  <c r="I5" i="25"/>
  <c r="H5" i="25"/>
  <c r="C11" i="6" s="1"/>
  <c r="G5" i="25"/>
  <c r="F5" i="25"/>
  <c r="F11" i="6" s="1"/>
  <c r="L5" i="24"/>
  <c r="H10" i="6" s="1"/>
  <c r="K5" i="24"/>
  <c r="F17" i="24" s="1"/>
  <c r="J5" i="24"/>
  <c r="E10" i="6" s="1"/>
  <c r="I5" i="24"/>
  <c r="H5" i="24"/>
  <c r="G5" i="24"/>
  <c r="B10" i="6" s="1"/>
  <c r="F5" i="24"/>
  <c r="F10" i="6" s="1"/>
  <c r="L5" i="22"/>
  <c r="H9" i="6" s="1"/>
  <c r="K5" i="22"/>
  <c r="F17" i="22" s="1"/>
  <c r="J5" i="22"/>
  <c r="E9" i="6" s="1"/>
  <c r="I5" i="22"/>
  <c r="D9" i="6" s="1"/>
  <c r="H5" i="22"/>
  <c r="G5" i="22"/>
  <c r="B9" i="6" s="1"/>
  <c r="F5" i="22"/>
  <c r="F9" i="6" s="1"/>
  <c r="L5" i="21"/>
  <c r="H8" i="6" s="1"/>
  <c r="K5" i="21"/>
  <c r="G8" i="6" s="1"/>
  <c r="J5" i="21"/>
  <c r="I5" i="21"/>
  <c r="D8" i="6" s="1"/>
  <c r="H5" i="21"/>
  <c r="G5" i="21"/>
  <c r="B8" i="6" s="1"/>
  <c r="F5" i="21"/>
  <c r="F8" i="6" s="1"/>
  <c r="L5" i="20"/>
  <c r="H7" i="6" s="1"/>
  <c r="K5" i="20"/>
  <c r="G7" i="6" s="1"/>
  <c r="J5" i="20"/>
  <c r="E7" i="6" s="1"/>
  <c r="I5" i="20"/>
  <c r="H5" i="20"/>
  <c r="G5" i="20"/>
  <c r="B7" i="6" s="1"/>
  <c r="F5" i="20"/>
  <c r="F7" i="6" s="1"/>
  <c r="L40" i="23"/>
  <c r="K40" i="23"/>
  <c r="J40" i="23"/>
  <c r="I40" i="23"/>
  <c r="H40" i="23"/>
  <c r="G40" i="23"/>
  <c r="F40" i="23"/>
  <c r="L5" i="23"/>
  <c r="H6" i="6" s="1"/>
  <c r="K5" i="23"/>
  <c r="G6" i="6" s="1"/>
  <c r="J5" i="23"/>
  <c r="E6" i="6" s="1"/>
  <c r="I5" i="23"/>
  <c r="H5" i="23"/>
  <c r="C6" i="6" s="1"/>
  <c r="G5" i="23"/>
  <c r="B6" i="6" s="1"/>
  <c r="F5" i="23"/>
  <c r="L40" i="8"/>
  <c r="K40" i="8"/>
  <c r="J40" i="8"/>
  <c r="I40" i="8"/>
  <c r="H40" i="8"/>
  <c r="G40" i="8"/>
  <c r="L5" i="8"/>
  <c r="K5" i="8"/>
  <c r="F17" i="8" s="1"/>
  <c r="J5" i="8"/>
  <c r="E5" i="6" s="1"/>
  <c r="I5" i="8"/>
  <c r="D5" i="6" s="1"/>
  <c r="H5" i="8"/>
  <c r="C5" i="6" s="1"/>
  <c r="G14" i="6"/>
  <c r="F14" i="6"/>
  <c r="C14" i="6"/>
  <c r="H13" i="6"/>
  <c r="G13" i="6"/>
  <c r="E13" i="6"/>
  <c r="H12" i="6"/>
  <c r="F12" i="6"/>
  <c r="C12" i="6"/>
  <c r="B12" i="6"/>
  <c r="H11" i="6"/>
  <c r="D11" i="6"/>
  <c r="B11" i="6"/>
  <c r="C10" i="6"/>
  <c r="D10" i="6"/>
  <c r="G9" i="6"/>
  <c r="C9" i="6"/>
  <c r="E8" i="6"/>
  <c r="C8" i="6"/>
  <c r="C7" i="6"/>
  <c r="D7" i="6"/>
  <c r="F6" i="6"/>
  <c r="D6" i="6"/>
  <c r="H21" i="28"/>
  <c r="G21" i="28"/>
  <c r="N18" i="28"/>
  <c r="J18" i="28"/>
  <c r="N17" i="28"/>
  <c r="J17" i="28"/>
  <c r="N16" i="28"/>
  <c r="J16" i="28"/>
  <c r="N15" i="28"/>
  <c r="J15" i="28"/>
  <c r="N14" i="28"/>
  <c r="J14" i="28"/>
  <c r="N13" i="28"/>
  <c r="J13" i="28"/>
  <c r="N12" i="28"/>
  <c r="J12" i="28"/>
  <c r="N11" i="28"/>
  <c r="J11" i="28"/>
  <c r="N10" i="28"/>
  <c r="J10" i="28"/>
  <c r="N9" i="28"/>
  <c r="J9" i="28"/>
  <c r="N8" i="28"/>
  <c r="J8" i="28"/>
  <c r="N7" i="28"/>
  <c r="J7" i="28"/>
  <c r="H56" i="27"/>
  <c r="G56" i="27"/>
  <c r="J56" i="27" s="1"/>
  <c r="L42" i="27" s="1"/>
  <c r="N53" i="27"/>
  <c r="J53" i="27"/>
  <c r="N52" i="27"/>
  <c r="J52" i="27"/>
  <c r="N51" i="27"/>
  <c r="J51" i="27"/>
  <c r="N50" i="27"/>
  <c r="J50" i="27"/>
  <c r="N49" i="27"/>
  <c r="J49" i="27"/>
  <c r="N48" i="27"/>
  <c r="J48" i="27"/>
  <c r="N47" i="27"/>
  <c r="J47" i="27"/>
  <c r="N46" i="27"/>
  <c r="J46" i="27"/>
  <c r="N45" i="27"/>
  <c r="J45" i="27"/>
  <c r="N44" i="27"/>
  <c r="J44" i="27"/>
  <c r="N43" i="27"/>
  <c r="J43" i="27"/>
  <c r="N42" i="27"/>
  <c r="J42" i="27"/>
  <c r="H29" i="27"/>
  <c r="G29" i="27"/>
  <c r="F29" i="27"/>
  <c r="M26" i="27"/>
  <c r="I26" i="27"/>
  <c r="M25" i="27"/>
  <c r="I25" i="27"/>
  <c r="M24" i="27"/>
  <c r="I24" i="27"/>
  <c r="M23" i="27"/>
  <c r="I23" i="27"/>
  <c r="M22" i="27"/>
  <c r="L29" i="27" s="1"/>
  <c r="I22" i="27"/>
  <c r="M21" i="27"/>
  <c r="I21" i="27"/>
  <c r="F15" i="27"/>
  <c r="M14" i="27"/>
  <c r="H14" i="27"/>
  <c r="I14" i="27" s="1"/>
  <c r="J14" i="27" s="1"/>
  <c r="G14" i="27"/>
  <c r="M13" i="27"/>
  <c r="H13" i="27"/>
  <c r="I13" i="27" s="1"/>
  <c r="J13" i="27" s="1"/>
  <c r="G13" i="27"/>
  <c r="M12" i="27"/>
  <c r="H12" i="27"/>
  <c r="G12" i="27"/>
  <c r="M11" i="27"/>
  <c r="H11" i="27"/>
  <c r="G11" i="27"/>
  <c r="M10" i="27"/>
  <c r="H10" i="27"/>
  <c r="G10" i="27"/>
  <c r="I10" i="27" s="1"/>
  <c r="J10" i="27" s="1"/>
  <c r="M9" i="27"/>
  <c r="I9" i="27"/>
  <c r="J9" i="27" s="1"/>
  <c r="H9" i="27"/>
  <c r="G9" i="27"/>
  <c r="M8" i="27"/>
  <c r="H8" i="27"/>
  <c r="G8" i="27"/>
  <c r="I8" i="27" s="1"/>
  <c r="J8" i="27" s="1"/>
  <c r="H56" i="26"/>
  <c r="G56" i="26"/>
  <c r="J56" i="26" s="1"/>
  <c r="L42" i="26" s="1"/>
  <c r="N53" i="26"/>
  <c r="J53" i="26"/>
  <c r="N52" i="26"/>
  <c r="J52" i="26"/>
  <c r="N51" i="26"/>
  <c r="J51" i="26"/>
  <c r="N50" i="26"/>
  <c r="J50" i="26"/>
  <c r="N49" i="26"/>
  <c r="J49" i="26"/>
  <c r="N48" i="26"/>
  <c r="J48" i="26"/>
  <c r="N47" i="26"/>
  <c r="J47" i="26"/>
  <c r="N46" i="26"/>
  <c r="J46" i="26"/>
  <c r="N45" i="26"/>
  <c r="J45" i="26"/>
  <c r="N44" i="26"/>
  <c r="J44" i="26"/>
  <c r="N43" i="26"/>
  <c r="J43" i="26"/>
  <c r="N42" i="26"/>
  <c r="J42" i="26"/>
  <c r="H29" i="26"/>
  <c r="G29" i="26"/>
  <c r="F29" i="26"/>
  <c r="J29" i="26" s="1"/>
  <c r="K21" i="26" s="1"/>
  <c r="M26" i="26"/>
  <c r="I26" i="26"/>
  <c r="M25" i="26"/>
  <c r="I25" i="26"/>
  <c r="M24" i="26"/>
  <c r="I24" i="26"/>
  <c r="M23" i="26"/>
  <c r="I23" i="26"/>
  <c r="M22" i="26"/>
  <c r="I22" i="26"/>
  <c r="M21" i="26"/>
  <c r="I21" i="26"/>
  <c r="J21" i="26" s="1"/>
  <c r="F15" i="26"/>
  <c r="M14" i="26"/>
  <c r="H14" i="26"/>
  <c r="G14" i="26"/>
  <c r="I14" i="26" s="1"/>
  <c r="J14" i="26" s="1"/>
  <c r="M13" i="26"/>
  <c r="H13" i="26"/>
  <c r="I13" i="26" s="1"/>
  <c r="J13" i="26" s="1"/>
  <c r="G13" i="26"/>
  <c r="M12" i="26"/>
  <c r="H12" i="26"/>
  <c r="G12" i="26"/>
  <c r="M11" i="26"/>
  <c r="H11" i="26"/>
  <c r="I11" i="26" s="1"/>
  <c r="J11" i="26" s="1"/>
  <c r="G11" i="26"/>
  <c r="M10" i="26"/>
  <c r="H10" i="26"/>
  <c r="G10" i="26"/>
  <c r="M9" i="26"/>
  <c r="H9" i="26"/>
  <c r="I9" i="26" s="1"/>
  <c r="J9" i="26" s="1"/>
  <c r="G9" i="26"/>
  <c r="M8" i="26"/>
  <c r="H8" i="26"/>
  <c r="I8" i="26" s="1"/>
  <c r="J8" i="26" s="1"/>
  <c r="G8" i="26"/>
  <c r="H56" i="25"/>
  <c r="G56" i="25"/>
  <c r="J56" i="25" s="1"/>
  <c r="L42" i="25" s="1"/>
  <c r="N53" i="25"/>
  <c r="L56" i="25" s="1"/>
  <c r="J53" i="25"/>
  <c r="N52" i="25"/>
  <c r="J52" i="25"/>
  <c r="N51" i="25"/>
  <c r="J51" i="25"/>
  <c r="N50" i="25"/>
  <c r="J50" i="25"/>
  <c r="N49" i="25"/>
  <c r="J49" i="25"/>
  <c r="N48" i="25"/>
  <c r="J48" i="25"/>
  <c r="N47" i="25"/>
  <c r="J47" i="25"/>
  <c r="N46" i="25"/>
  <c r="J46" i="25"/>
  <c r="N45" i="25"/>
  <c r="J45" i="25"/>
  <c r="N44" i="25"/>
  <c r="J44" i="25"/>
  <c r="N43" i="25"/>
  <c r="J43" i="25"/>
  <c r="N42" i="25"/>
  <c r="J42" i="25"/>
  <c r="H29" i="25"/>
  <c r="G29" i="25"/>
  <c r="F29" i="25"/>
  <c r="M26" i="25"/>
  <c r="I26" i="25"/>
  <c r="M25" i="25"/>
  <c r="I25" i="25"/>
  <c r="M24" i="25"/>
  <c r="I24" i="25"/>
  <c r="M23" i="25"/>
  <c r="I23" i="25"/>
  <c r="M22" i="25"/>
  <c r="I22" i="25"/>
  <c r="M21" i="25"/>
  <c r="I21" i="25"/>
  <c r="F15" i="25"/>
  <c r="M14" i="25"/>
  <c r="H14" i="25"/>
  <c r="I14" i="25" s="1"/>
  <c r="J14" i="25" s="1"/>
  <c r="G14" i="25"/>
  <c r="M13" i="25"/>
  <c r="H13" i="25"/>
  <c r="G13" i="25"/>
  <c r="M12" i="25"/>
  <c r="H12" i="25"/>
  <c r="G12" i="25"/>
  <c r="M11" i="25"/>
  <c r="H11" i="25"/>
  <c r="I11" i="25" s="1"/>
  <c r="J11" i="25" s="1"/>
  <c r="G11" i="25"/>
  <c r="M10" i="25"/>
  <c r="H10" i="25"/>
  <c r="I10" i="25" s="1"/>
  <c r="J10" i="25" s="1"/>
  <c r="G10" i="25"/>
  <c r="M9" i="25"/>
  <c r="H9" i="25"/>
  <c r="G9" i="25"/>
  <c r="M8" i="25"/>
  <c r="H8" i="25"/>
  <c r="G8" i="25"/>
  <c r="H56" i="24"/>
  <c r="G56" i="24"/>
  <c r="N53" i="24"/>
  <c r="J53" i="24"/>
  <c r="N52" i="24"/>
  <c r="J52" i="24"/>
  <c r="N51" i="24"/>
  <c r="J51" i="24"/>
  <c r="N50" i="24"/>
  <c r="J50" i="24"/>
  <c r="N49" i="24"/>
  <c r="J49" i="24"/>
  <c r="N48" i="24"/>
  <c r="J48" i="24"/>
  <c r="N47" i="24"/>
  <c r="J47" i="24"/>
  <c r="N46" i="24"/>
  <c r="J46" i="24"/>
  <c r="N45" i="24"/>
  <c r="J45" i="24"/>
  <c r="N44" i="24"/>
  <c r="J44" i="24"/>
  <c r="N43" i="24"/>
  <c r="J43" i="24"/>
  <c r="N42" i="24"/>
  <c r="J42" i="24"/>
  <c r="H29" i="24"/>
  <c r="G29" i="24"/>
  <c r="F29" i="24"/>
  <c r="J29" i="24" s="1"/>
  <c r="K21" i="24" s="1"/>
  <c r="M26" i="24"/>
  <c r="I26" i="24"/>
  <c r="M25" i="24"/>
  <c r="I25" i="24"/>
  <c r="M24" i="24"/>
  <c r="I24" i="24"/>
  <c r="M23" i="24"/>
  <c r="I23" i="24"/>
  <c r="M22" i="24"/>
  <c r="I22" i="24"/>
  <c r="M21" i="24"/>
  <c r="I21" i="24"/>
  <c r="F15" i="24"/>
  <c r="M14" i="24"/>
  <c r="H14" i="24"/>
  <c r="I14" i="24" s="1"/>
  <c r="J14" i="24" s="1"/>
  <c r="G14" i="24"/>
  <c r="M13" i="24"/>
  <c r="H13" i="24"/>
  <c r="I13" i="24" s="1"/>
  <c r="J13" i="24" s="1"/>
  <c r="G13" i="24"/>
  <c r="M12" i="24"/>
  <c r="I12" i="24"/>
  <c r="J12" i="24" s="1"/>
  <c r="H12" i="24"/>
  <c r="G12" i="24"/>
  <c r="M11" i="24"/>
  <c r="H11" i="24"/>
  <c r="G11" i="24"/>
  <c r="M10" i="24"/>
  <c r="H10" i="24"/>
  <c r="I10" i="24" s="1"/>
  <c r="J10" i="24" s="1"/>
  <c r="G10" i="24"/>
  <c r="M9" i="24"/>
  <c r="H9" i="24"/>
  <c r="G9" i="24"/>
  <c r="M8" i="24"/>
  <c r="H8" i="24"/>
  <c r="G8" i="24"/>
  <c r="I8" i="24" s="1"/>
  <c r="J8" i="24" s="1"/>
  <c r="H56" i="23"/>
  <c r="G56" i="23"/>
  <c r="N53" i="23"/>
  <c r="J53" i="23"/>
  <c r="N52" i="23"/>
  <c r="J52" i="23"/>
  <c r="N51" i="23"/>
  <c r="J51" i="23"/>
  <c r="N50" i="23"/>
  <c r="J50" i="23"/>
  <c r="N49" i="23"/>
  <c r="J49" i="23"/>
  <c r="N48" i="23"/>
  <c r="J48" i="23"/>
  <c r="N47" i="23"/>
  <c r="J47" i="23"/>
  <c r="N46" i="23"/>
  <c r="J46" i="23"/>
  <c r="N45" i="23"/>
  <c r="J45" i="23"/>
  <c r="N44" i="23"/>
  <c r="J44" i="23"/>
  <c r="N43" i="23"/>
  <c r="J43" i="23"/>
  <c r="N42" i="23"/>
  <c r="J42" i="23"/>
  <c r="H29" i="23"/>
  <c r="G29" i="23"/>
  <c r="F29" i="23"/>
  <c r="M26" i="23"/>
  <c r="I26" i="23"/>
  <c r="M25" i="23"/>
  <c r="I25" i="23"/>
  <c r="M24" i="23"/>
  <c r="I24" i="23"/>
  <c r="M23" i="23"/>
  <c r="I23" i="23"/>
  <c r="M22" i="23"/>
  <c r="I22" i="23"/>
  <c r="M21" i="23"/>
  <c r="I21" i="23"/>
  <c r="F15" i="23"/>
  <c r="M14" i="23"/>
  <c r="H14" i="23"/>
  <c r="G14" i="23"/>
  <c r="M13" i="23"/>
  <c r="H13" i="23"/>
  <c r="G13" i="23"/>
  <c r="M12" i="23"/>
  <c r="H12" i="23"/>
  <c r="G12" i="23"/>
  <c r="M11" i="23"/>
  <c r="H11" i="23"/>
  <c r="G11" i="23"/>
  <c r="M10" i="23"/>
  <c r="H10" i="23"/>
  <c r="G10" i="23"/>
  <c r="M9" i="23"/>
  <c r="H9" i="23"/>
  <c r="M8" i="23"/>
  <c r="H8" i="23"/>
  <c r="G8" i="23"/>
  <c r="H56" i="22"/>
  <c r="G56" i="22"/>
  <c r="N53" i="22"/>
  <c r="J53" i="22"/>
  <c r="N52" i="22"/>
  <c r="J52" i="22"/>
  <c r="N51" i="22"/>
  <c r="J51" i="22"/>
  <c r="N50" i="22"/>
  <c r="J50" i="22"/>
  <c r="N49" i="22"/>
  <c r="J49" i="22"/>
  <c r="N48" i="22"/>
  <c r="J48" i="22"/>
  <c r="N47" i="22"/>
  <c r="J47" i="22"/>
  <c r="N46" i="22"/>
  <c r="J46" i="22"/>
  <c r="N45" i="22"/>
  <c r="J45" i="22"/>
  <c r="N44" i="22"/>
  <c r="J44" i="22"/>
  <c r="N43" i="22"/>
  <c r="J43" i="22"/>
  <c r="N42" i="22"/>
  <c r="J42" i="22"/>
  <c r="H29" i="22"/>
  <c r="G29" i="22"/>
  <c r="F29" i="22"/>
  <c r="J29" i="22" s="1"/>
  <c r="K21" i="22" s="1"/>
  <c r="M26" i="22"/>
  <c r="I26" i="22"/>
  <c r="M25" i="22"/>
  <c r="I25" i="22"/>
  <c r="M24" i="22"/>
  <c r="I24" i="22"/>
  <c r="M23" i="22"/>
  <c r="I23" i="22"/>
  <c r="M22" i="22"/>
  <c r="I22" i="22"/>
  <c r="M21" i="22"/>
  <c r="I21" i="22"/>
  <c r="J21" i="22" s="1"/>
  <c r="F15" i="22"/>
  <c r="M14" i="22"/>
  <c r="I14" i="22"/>
  <c r="J14" i="22" s="1"/>
  <c r="H14" i="22"/>
  <c r="G14" i="22"/>
  <c r="M13" i="22"/>
  <c r="H13" i="22"/>
  <c r="I13" i="22" s="1"/>
  <c r="J13" i="22" s="1"/>
  <c r="G13" i="22"/>
  <c r="M12" i="22"/>
  <c r="I12" i="22"/>
  <c r="J12" i="22" s="1"/>
  <c r="H12" i="22"/>
  <c r="G12" i="22"/>
  <c r="M11" i="22"/>
  <c r="H11" i="22"/>
  <c r="G11" i="22"/>
  <c r="M10" i="22"/>
  <c r="H10" i="22"/>
  <c r="G10" i="22"/>
  <c r="M9" i="22"/>
  <c r="H9" i="22"/>
  <c r="G9" i="22"/>
  <c r="M8" i="22"/>
  <c r="H8" i="22"/>
  <c r="I8" i="22" s="1"/>
  <c r="J8" i="22" s="1"/>
  <c r="G8" i="22"/>
  <c r="H56" i="21"/>
  <c r="G56" i="21"/>
  <c r="N53" i="21"/>
  <c r="J53" i="21"/>
  <c r="N52" i="21"/>
  <c r="J52" i="21"/>
  <c r="N51" i="21"/>
  <c r="J51" i="21"/>
  <c r="N50" i="21"/>
  <c r="J50" i="21"/>
  <c r="N49" i="21"/>
  <c r="J49" i="21"/>
  <c r="N48" i="21"/>
  <c r="J48" i="21"/>
  <c r="N47" i="21"/>
  <c r="J47" i="21"/>
  <c r="N46" i="21"/>
  <c r="J46" i="21"/>
  <c r="N45" i="21"/>
  <c r="J45" i="21"/>
  <c r="N44" i="21"/>
  <c r="J44" i="21"/>
  <c r="N43" i="21"/>
  <c r="J43" i="21"/>
  <c r="N42" i="21"/>
  <c r="J42" i="21"/>
  <c r="K42" i="21" s="1"/>
  <c r="H29" i="21"/>
  <c r="G29" i="21"/>
  <c r="F29" i="21"/>
  <c r="M26" i="21"/>
  <c r="I26" i="21"/>
  <c r="M25" i="21"/>
  <c r="I25" i="21"/>
  <c r="M24" i="21"/>
  <c r="I24" i="21"/>
  <c r="M23" i="21"/>
  <c r="I23" i="21"/>
  <c r="M22" i="21"/>
  <c r="I22" i="21"/>
  <c r="M21" i="21"/>
  <c r="I21" i="21"/>
  <c r="F15" i="21"/>
  <c r="M14" i="21"/>
  <c r="H14" i="21"/>
  <c r="G14" i="21"/>
  <c r="I14" i="21" s="1"/>
  <c r="J14" i="21" s="1"/>
  <c r="M13" i="21"/>
  <c r="H13" i="21"/>
  <c r="G13" i="21"/>
  <c r="M12" i="21"/>
  <c r="H12" i="21"/>
  <c r="G12" i="21"/>
  <c r="M11" i="21"/>
  <c r="H11" i="21"/>
  <c r="G11" i="21"/>
  <c r="M10" i="21"/>
  <c r="H10" i="21"/>
  <c r="G10" i="21"/>
  <c r="M9" i="21"/>
  <c r="H9" i="21"/>
  <c r="G9" i="21"/>
  <c r="M8" i="21"/>
  <c r="H8" i="21"/>
  <c r="G8" i="21"/>
  <c r="H56" i="20"/>
  <c r="G56" i="20"/>
  <c r="J56" i="20" s="1"/>
  <c r="L42" i="20" s="1"/>
  <c r="N53" i="20"/>
  <c r="J53" i="20"/>
  <c r="N52" i="20"/>
  <c r="J52" i="20"/>
  <c r="N51" i="20"/>
  <c r="J51" i="20"/>
  <c r="N50" i="20"/>
  <c r="J50" i="20"/>
  <c r="N49" i="20"/>
  <c r="J49" i="20"/>
  <c r="N48" i="20"/>
  <c r="J48" i="20"/>
  <c r="N47" i="20"/>
  <c r="J47" i="20"/>
  <c r="N46" i="20"/>
  <c r="J46" i="20"/>
  <c r="N45" i="20"/>
  <c r="J45" i="20"/>
  <c r="N44" i="20"/>
  <c r="J44" i="20"/>
  <c r="N43" i="20"/>
  <c r="J43" i="20"/>
  <c r="N42" i="20"/>
  <c r="J42" i="20"/>
  <c r="H29" i="20"/>
  <c r="G29" i="20"/>
  <c r="F29" i="20"/>
  <c r="M26" i="20"/>
  <c r="I26" i="20"/>
  <c r="M25" i="20"/>
  <c r="I25" i="20"/>
  <c r="M24" i="20"/>
  <c r="I24" i="20"/>
  <c r="M23" i="20"/>
  <c r="I23" i="20"/>
  <c r="M22" i="20"/>
  <c r="I22" i="20"/>
  <c r="M21" i="20"/>
  <c r="I21" i="20"/>
  <c r="F15" i="20"/>
  <c r="M14" i="20"/>
  <c r="H14" i="20"/>
  <c r="I14" i="20" s="1"/>
  <c r="J14" i="20" s="1"/>
  <c r="G14" i="20"/>
  <c r="M13" i="20"/>
  <c r="H13" i="20"/>
  <c r="G13" i="20"/>
  <c r="M12" i="20"/>
  <c r="I12" i="20"/>
  <c r="J12" i="20" s="1"/>
  <c r="H12" i="20"/>
  <c r="G12" i="20"/>
  <c r="M11" i="20"/>
  <c r="H11" i="20"/>
  <c r="I11" i="20" s="1"/>
  <c r="J11" i="20" s="1"/>
  <c r="G11" i="20"/>
  <c r="M10" i="20"/>
  <c r="H10" i="20"/>
  <c r="I10" i="20" s="1"/>
  <c r="J10" i="20" s="1"/>
  <c r="G10" i="20"/>
  <c r="M9" i="20"/>
  <c r="H9" i="20"/>
  <c r="G9" i="20"/>
  <c r="I9" i="20" s="1"/>
  <c r="J9" i="20" s="1"/>
  <c r="M8" i="20"/>
  <c r="H8" i="20"/>
  <c r="G8" i="20"/>
  <c r="G56" i="19"/>
  <c r="N53" i="19"/>
  <c r="J53" i="19"/>
  <c r="N52" i="19"/>
  <c r="J52" i="19"/>
  <c r="N51" i="19"/>
  <c r="J51" i="19"/>
  <c r="N50" i="19"/>
  <c r="J50" i="19"/>
  <c r="N49" i="19"/>
  <c r="J49" i="19"/>
  <c r="N48" i="19"/>
  <c r="J48" i="19"/>
  <c r="N47" i="19"/>
  <c r="J47" i="19"/>
  <c r="N46" i="19"/>
  <c r="J46" i="19"/>
  <c r="N45" i="19"/>
  <c r="J45" i="19"/>
  <c r="N44" i="19"/>
  <c r="J44" i="19"/>
  <c r="N43" i="19"/>
  <c r="J43" i="19"/>
  <c r="N42" i="19"/>
  <c r="J42" i="19"/>
  <c r="H29" i="19"/>
  <c r="G29" i="19"/>
  <c r="F29" i="19"/>
  <c r="M26" i="19"/>
  <c r="I26" i="19"/>
  <c r="M25" i="19"/>
  <c r="I25" i="19"/>
  <c r="M24" i="19"/>
  <c r="I24" i="19"/>
  <c r="M23" i="19"/>
  <c r="I23" i="19"/>
  <c r="M22" i="19"/>
  <c r="I22" i="19"/>
  <c r="M21" i="19"/>
  <c r="I21" i="19"/>
  <c r="J21" i="19" s="1"/>
  <c r="F15" i="19"/>
  <c r="M14" i="19"/>
  <c r="H14" i="19"/>
  <c r="I14" i="19" s="1"/>
  <c r="J14" i="19" s="1"/>
  <c r="G14" i="19"/>
  <c r="M13" i="19"/>
  <c r="H13" i="19"/>
  <c r="G13" i="19"/>
  <c r="M12" i="19"/>
  <c r="H12" i="19"/>
  <c r="I12" i="19" s="1"/>
  <c r="J12" i="19" s="1"/>
  <c r="G12" i="19"/>
  <c r="M11" i="19"/>
  <c r="H11" i="19"/>
  <c r="I11" i="19" s="1"/>
  <c r="J11" i="19" s="1"/>
  <c r="G11" i="19"/>
  <c r="M10" i="19"/>
  <c r="H10" i="19"/>
  <c r="I10" i="19" s="1"/>
  <c r="J10" i="19" s="1"/>
  <c r="G10" i="19"/>
  <c r="M9" i="19"/>
  <c r="H9" i="19"/>
  <c r="G9" i="19"/>
  <c r="M8" i="19"/>
  <c r="H17" i="19" s="1"/>
  <c r="H8" i="19"/>
  <c r="G8" i="19"/>
  <c r="I8" i="19" s="1"/>
  <c r="J8" i="19" s="1"/>
  <c r="H5" i="6"/>
  <c r="G5" i="6"/>
  <c r="H29" i="9"/>
  <c r="G29" i="9"/>
  <c r="F29" i="9"/>
  <c r="M26" i="9"/>
  <c r="I26" i="9"/>
  <c r="M25" i="9"/>
  <c r="I25" i="9"/>
  <c r="M24" i="9"/>
  <c r="I24" i="9"/>
  <c r="M23" i="9"/>
  <c r="I23" i="9"/>
  <c r="M22" i="9"/>
  <c r="I22" i="9"/>
  <c r="M21" i="9"/>
  <c r="I21" i="9"/>
  <c r="F15" i="9"/>
  <c r="F17" i="9" s="1"/>
  <c r="M14" i="9"/>
  <c r="H14" i="9"/>
  <c r="G14" i="9"/>
  <c r="M13" i="9"/>
  <c r="H13" i="9"/>
  <c r="G13" i="9"/>
  <c r="M12" i="9"/>
  <c r="H12" i="9"/>
  <c r="G12" i="9"/>
  <c r="M11" i="9"/>
  <c r="H11" i="9"/>
  <c r="I11" i="9" s="1"/>
  <c r="J11" i="9" s="1"/>
  <c r="G11" i="9"/>
  <c r="M10" i="9"/>
  <c r="H10" i="9"/>
  <c r="I10" i="9" s="1"/>
  <c r="J10" i="9" s="1"/>
  <c r="G10" i="9"/>
  <c r="M9" i="9"/>
  <c r="H9" i="9"/>
  <c r="I9" i="9" s="1"/>
  <c r="J9" i="9" s="1"/>
  <c r="G9" i="9"/>
  <c r="M8" i="9"/>
  <c r="H8" i="9"/>
  <c r="G8" i="9"/>
  <c r="F17" i="19" l="1"/>
  <c r="K42" i="26"/>
  <c r="M42" i="26" s="1"/>
  <c r="F17" i="26"/>
  <c r="K42" i="25"/>
  <c r="M42" i="25" s="1"/>
  <c r="N54" i="25" s="1"/>
  <c r="F17" i="25"/>
  <c r="L56" i="24"/>
  <c r="G10" i="6"/>
  <c r="J56" i="22"/>
  <c r="L42" i="22" s="1"/>
  <c r="J56" i="21"/>
  <c r="L42" i="21" s="1"/>
  <c r="M42" i="21" s="1"/>
  <c r="N54" i="21" s="1"/>
  <c r="F17" i="21"/>
  <c r="L56" i="20"/>
  <c r="K42" i="20"/>
  <c r="M42" i="20" s="1"/>
  <c r="N54" i="20" s="1"/>
  <c r="O54" i="20" s="1"/>
  <c r="F17" i="20"/>
  <c r="J56" i="23"/>
  <c r="L42" i="23" s="1"/>
  <c r="I13" i="9"/>
  <c r="J13" i="9" s="1"/>
  <c r="I14" i="9"/>
  <c r="J14" i="9" s="1"/>
  <c r="J29" i="19"/>
  <c r="K21" i="19" s="1"/>
  <c r="L21" i="19" s="1"/>
  <c r="M27" i="19" s="1"/>
  <c r="N27" i="19" s="1"/>
  <c r="L21" i="26"/>
  <c r="J29" i="25"/>
  <c r="K21" i="25" s="1"/>
  <c r="L21" i="25" s="1"/>
  <c r="L29" i="19"/>
  <c r="L56" i="19"/>
  <c r="K42" i="19"/>
  <c r="I13" i="19"/>
  <c r="J13" i="19" s="1"/>
  <c r="I9" i="19"/>
  <c r="J9" i="19" s="1"/>
  <c r="J15" i="19" s="1"/>
  <c r="L15" i="19" s="1"/>
  <c r="I12" i="27"/>
  <c r="J12" i="27" s="1"/>
  <c r="J29" i="27"/>
  <c r="K21" i="27" s="1"/>
  <c r="K42" i="27"/>
  <c r="M42" i="27" s="1"/>
  <c r="H17" i="27"/>
  <c r="L56" i="27"/>
  <c r="N54" i="27" s="1"/>
  <c r="J21" i="27"/>
  <c r="I11" i="27"/>
  <c r="J11" i="27" s="1"/>
  <c r="J15" i="27" s="1"/>
  <c r="L15" i="27" s="1"/>
  <c r="H17" i="26"/>
  <c r="I12" i="26"/>
  <c r="J12" i="26" s="1"/>
  <c r="L56" i="26"/>
  <c r="N54" i="26" s="1"/>
  <c r="O54" i="26" s="1"/>
  <c r="I10" i="26"/>
  <c r="J10" i="26" s="1"/>
  <c r="L29" i="26"/>
  <c r="I8" i="25"/>
  <c r="J8" i="25" s="1"/>
  <c r="J21" i="25"/>
  <c r="L29" i="25"/>
  <c r="I13" i="25"/>
  <c r="J13" i="25" s="1"/>
  <c r="I9" i="25"/>
  <c r="J9" i="25" s="1"/>
  <c r="H17" i="25"/>
  <c r="I12" i="25"/>
  <c r="J12" i="25" s="1"/>
  <c r="J15" i="24"/>
  <c r="L15" i="24" s="1"/>
  <c r="H17" i="24"/>
  <c r="J21" i="24"/>
  <c r="K42" i="24"/>
  <c r="J56" i="24"/>
  <c r="L42" i="24" s="1"/>
  <c r="L29" i="24"/>
  <c r="I11" i="24"/>
  <c r="J11" i="24" s="1"/>
  <c r="I9" i="24"/>
  <c r="J9" i="24" s="1"/>
  <c r="J15" i="22"/>
  <c r="L15" i="22" s="1"/>
  <c r="K42" i="22"/>
  <c r="M42" i="22" s="1"/>
  <c r="N54" i="22" s="1"/>
  <c r="I11" i="22"/>
  <c r="J11" i="22" s="1"/>
  <c r="L29" i="22"/>
  <c r="I9" i="22"/>
  <c r="J9" i="22" s="1"/>
  <c r="L56" i="22"/>
  <c r="H17" i="22"/>
  <c r="M15" i="22" s="1"/>
  <c r="I10" i="22"/>
  <c r="J10" i="22" s="1"/>
  <c r="I13" i="21"/>
  <c r="J13" i="21" s="1"/>
  <c r="I8" i="21"/>
  <c r="J8" i="21" s="1"/>
  <c r="J15" i="21" s="1"/>
  <c r="L15" i="21" s="1"/>
  <c r="I9" i="21"/>
  <c r="J9" i="21" s="1"/>
  <c r="L56" i="21"/>
  <c r="J29" i="21"/>
  <c r="K21" i="21" s="1"/>
  <c r="J21" i="21"/>
  <c r="L29" i="21"/>
  <c r="H17" i="21"/>
  <c r="I11" i="21"/>
  <c r="J11" i="21" s="1"/>
  <c r="I12" i="21"/>
  <c r="J12" i="21" s="1"/>
  <c r="I10" i="21"/>
  <c r="J10" i="21" s="1"/>
  <c r="J21" i="20"/>
  <c r="L21" i="20" s="1"/>
  <c r="I13" i="20"/>
  <c r="J13" i="20" s="1"/>
  <c r="H17" i="20"/>
  <c r="J29" i="20"/>
  <c r="K21" i="20" s="1"/>
  <c r="I8" i="20"/>
  <c r="J8" i="20" s="1"/>
  <c r="L29" i="20"/>
  <c r="I11" i="23"/>
  <c r="J11" i="23" s="1"/>
  <c r="I14" i="23"/>
  <c r="J14" i="23" s="1"/>
  <c r="J21" i="23"/>
  <c r="I13" i="23"/>
  <c r="J13" i="23" s="1"/>
  <c r="I8" i="23"/>
  <c r="J8" i="23" s="1"/>
  <c r="L29" i="23"/>
  <c r="I9" i="23"/>
  <c r="J9" i="23" s="1"/>
  <c r="L56" i="23"/>
  <c r="H17" i="23"/>
  <c r="I12" i="23"/>
  <c r="J12" i="23" s="1"/>
  <c r="J29" i="23"/>
  <c r="K21" i="23" s="1"/>
  <c r="L21" i="23" s="1"/>
  <c r="I10" i="23"/>
  <c r="J10" i="23" s="1"/>
  <c r="K42" i="23"/>
  <c r="L21" i="28"/>
  <c r="J21" i="28"/>
  <c r="L7" i="28" s="1"/>
  <c r="K7" i="28"/>
  <c r="I8" i="9"/>
  <c r="J8" i="9" s="1"/>
  <c r="L29" i="9"/>
  <c r="H17" i="9"/>
  <c r="J21" i="9"/>
  <c r="I12" i="9"/>
  <c r="J12" i="9" s="1"/>
  <c r="J29" i="9"/>
  <c r="K21" i="9" s="1"/>
  <c r="M7" i="28"/>
  <c r="L21" i="27"/>
  <c r="J15" i="26"/>
  <c r="L15" i="26" s="1"/>
  <c r="M15" i="26" s="1"/>
  <c r="J15" i="25"/>
  <c r="L15" i="25" s="1"/>
  <c r="M15" i="25" s="1"/>
  <c r="M15" i="24"/>
  <c r="N15" i="24" s="1"/>
  <c r="L21" i="24"/>
  <c r="M42" i="23"/>
  <c r="L21" i="22"/>
  <c r="J15" i="20"/>
  <c r="L15" i="20" s="1"/>
  <c r="G56" i="8"/>
  <c r="F29" i="8"/>
  <c r="L21" i="9" l="1"/>
  <c r="M27" i="26"/>
  <c r="N27" i="26" s="1"/>
  <c r="M42" i="24"/>
  <c r="N54" i="24" s="1"/>
  <c r="L21" i="21"/>
  <c r="M27" i="21" s="1"/>
  <c r="N27" i="21" s="1"/>
  <c r="M27" i="23"/>
  <c r="N27" i="23" s="1"/>
  <c r="J15" i="23"/>
  <c r="L15" i="23" s="1"/>
  <c r="M15" i="23" s="1"/>
  <c r="J15" i="9"/>
  <c r="L15" i="9" s="1"/>
  <c r="N19" i="28"/>
  <c r="N15" i="27"/>
  <c r="M27" i="27"/>
  <c r="N27" i="27" s="1"/>
  <c r="M15" i="27"/>
  <c r="O54" i="27"/>
  <c r="P54" i="27" s="1"/>
  <c r="P54" i="26"/>
  <c r="N15" i="26"/>
  <c r="O54" i="25"/>
  <c r="P54" i="25" s="1"/>
  <c r="M27" i="25"/>
  <c r="M5" i="25" s="1"/>
  <c r="I11" i="6" s="1"/>
  <c r="N15" i="25"/>
  <c r="M27" i="24"/>
  <c r="N27" i="24" s="1"/>
  <c r="N5" i="24" s="1"/>
  <c r="N54" i="23"/>
  <c r="O54" i="23" s="1"/>
  <c r="N15" i="22"/>
  <c r="O54" i="22"/>
  <c r="P54" i="22" s="1"/>
  <c r="M27" i="22"/>
  <c r="N27" i="22" s="1"/>
  <c r="O54" i="21"/>
  <c r="P54" i="21" s="1"/>
  <c r="M15" i="21"/>
  <c r="M27" i="20"/>
  <c r="N27" i="20" s="1"/>
  <c r="P54" i="20"/>
  <c r="M15" i="20"/>
  <c r="M15" i="19"/>
  <c r="M5" i="19" s="1"/>
  <c r="H56" i="8"/>
  <c r="J56" i="8" s="1"/>
  <c r="N53" i="8"/>
  <c r="J53" i="8"/>
  <c r="N52" i="8"/>
  <c r="J52" i="8"/>
  <c r="N51" i="8"/>
  <c r="J51" i="8"/>
  <c r="N50" i="8"/>
  <c r="J50" i="8"/>
  <c r="N49" i="8"/>
  <c r="J49" i="8"/>
  <c r="N48" i="8"/>
  <c r="J48" i="8"/>
  <c r="N47" i="8"/>
  <c r="J47" i="8"/>
  <c r="N46" i="8"/>
  <c r="J46" i="8"/>
  <c r="N45" i="8"/>
  <c r="J45" i="8"/>
  <c r="N44" i="8"/>
  <c r="J44" i="8"/>
  <c r="N43" i="8"/>
  <c r="J43" i="8"/>
  <c r="N42" i="8"/>
  <c r="J42" i="8"/>
  <c r="H29" i="8"/>
  <c r="G29" i="8"/>
  <c r="M26" i="8"/>
  <c r="I26" i="8"/>
  <c r="M25" i="8"/>
  <c r="I25" i="8"/>
  <c r="M24" i="8"/>
  <c r="I24" i="8"/>
  <c r="M23" i="8"/>
  <c r="I23" i="8"/>
  <c r="M22" i="8"/>
  <c r="I22" i="8"/>
  <c r="M21" i="8"/>
  <c r="I21" i="8"/>
  <c r="M14" i="8"/>
  <c r="H14" i="8"/>
  <c r="G14" i="8"/>
  <c r="M13" i="8"/>
  <c r="H13" i="8"/>
  <c r="G13" i="8"/>
  <c r="M12" i="8"/>
  <c r="H12" i="8"/>
  <c r="G12" i="8"/>
  <c r="M11" i="8"/>
  <c r="H11" i="8"/>
  <c r="G11" i="8"/>
  <c r="M10" i="8"/>
  <c r="H10" i="8"/>
  <c r="G10" i="8"/>
  <c r="M9" i="8"/>
  <c r="H9" i="8"/>
  <c r="G9" i="8"/>
  <c r="M8" i="8"/>
  <c r="H8" i="8"/>
  <c r="G8" i="8"/>
  <c r="I18" i="6" l="1"/>
  <c r="M27" i="9"/>
  <c r="N27" i="9" s="1"/>
  <c r="N5" i="26"/>
  <c r="J12" i="6" s="1"/>
  <c r="M5" i="26"/>
  <c r="I12" i="6" s="1"/>
  <c r="N15" i="19"/>
  <c r="N5" i="19" s="1"/>
  <c r="M5" i="27"/>
  <c r="I13" i="6" s="1"/>
  <c r="J10" i="6"/>
  <c r="O54" i="24"/>
  <c r="P54" i="24" s="1"/>
  <c r="M5" i="22"/>
  <c r="I9" i="6" s="1"/>
  <c r="M5" i="21"/>
  <c r="I8" i="6" s="1"/>
  <c r="N15" i="21"/>
  <c r="N5" i="21" s="1"/>
  <c r="J8" i="6" s="1"/>
  <c r="M5" i="23"/>
  <c r="N15" i="23"/>
  <c r="N5" i="23" s="1"/>
  <c r="J6" i="6" s="1"/>
  <c r="I6" i="6"/>
  <c r="M15" i="9"/>
  <c r="O19" i="28"/>
  <c r="P19" i="28" s="1"/>
  <c r="N5" i="27"/>
  <c r="J13" i="6" s="1"/>
  <c r="N27" i="25"/>
  <c r="N5" i="25" s="1"/>
  <c r="M5" i="24"/>
  <c r="P54" i="23"/>
  <c r="N5" i="22"/>
  <c r="M5" i="20"/>
  <c r="I7" i="6" s="1"/>
  <c r="N15" i="20"/>
  <c r="N5" i="20" s="1"/>
  <c r="J7" i="6" s="1"/>
  <c r="O5" i="19"/>
  <c r="J29" i="8"/>
  <c r="K21" i="8" s="1"/>
  <c r="I12" i="8"/>
  <c r="J12" i="8" s="1"/>
  <c r="L29" i="8"/>
  <c r="I13" i="8"/>
  <c r="J13" i="8" s="1"/>
  <c r="I14" i="8"/>
  <c r="J14" i="8" s="1"/>
  <c r="I8" i="8"/>
  <c r="J8" i="8" s="1"/>
  <c r="L56" i="8"/>
  <c r="K42" i="8"/>
  <c r="L42" i="8"/>
  <c r="J21" i="8"/>
  <c r="I10" i="8"/>
  <c r="J10" i="8" s="1"/>
  <c r="I11" i="8"/>
  <c r="J11" i="8" s="1"/>
  <c r="I9" i="8"/>
  <c r="J9" i="8" s="1"/>
  <c r="H17" i="8" l="1"/>
  <c r="O5" i="23"/>
  <c r="K6" i="6" s="1"/>
  <c r="M5" i="9"/>
  <c r="N15" i="9"/>
  <c r="N5" i="9" s="1"/>
  <c r="O5" i="9" s="1"/>
  <c r="O5" i="26"/>
  <c r="K12" i="6" s="1"/>
  <c r="O5" i="27"/>
  <c r="K13" i="6" s="1"/>
  <c r="O5" i="25"/>
  <c r="K11" i="6" s="1"/>
  <c r="J11" i="6"/>
  <c r="J18" i="6" s="1"/>
  <c r="O5" i="24"/>
  <c r="K10" i="6" s="1"/>
  <c r="I10" i="6"/>
  <c r="O5" i="22"/>
  <c r="K9" i="6" s="1"/>
  <c r="J9" i="6"/>
  <c r="O5" i="21"/>
  <c r="K8" i="6" s="1"/>
  <c r="O5" i="20"/>
  <c r="K7" i="6" s="1"/>
  <c r="L21" i="8"/>
  <c r="M27" i="8" s="1"/>
  <c r="N27" i="8" s="1"/>
  <c r="M42" i="8"/>
  <c r="N54" i="8" s="1"/>
  <c r="J15" i="8"/>
  <c r="L15" i="8" s="1"/>
  <c r="M15" i="8" l="1"/>
  <c r="N15" i="8" s="1"/>
  <c r="N5" i="8" s="1"/>
  <c r="O54" i="8"/>
  <c r="M5" i="8" l="1"/>
  <c r="I5" i="6" s="1"/>
  <c r="P54" i="8"/>
  <c r="J5" i="6"/>
  <c r="O5" i="8"/>
  <c r="K5" i="6" l="1"/>
  <c r="H56" i="19"/>
  <c r="J56" i="19"/>
  <c r="L42" i="19" s="1"/>
  <c r="M42" i="19" s="1"/>
  <c r="N54" i="19" l="1"/>
  <c r="I14" i="6" s="1"/>
  <c r="I15" i="6" s="1"/>
  <c r="I17" i="6"/>
  <c r="O54" i="19" l="1"/>
  <c r="J14" i="6" l="1"/>
  <c r="P54" i="19"/>
  <c r="K14" i="6" s="1"/>
  <c r="K15" i="6" s="1"/>
  <c r="J17" i="6" l="1"/>
  <c r="J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石橋 陽加里</author>
  </authors>
  <commentList>
    <comment ref="E3" authorId="0" shapeId="0" xr:uid="{D1F5F5FB-18E2-4AFF-84DB-BAF2842B6156}">
      <text>
        <r>
          <rPr>
            <b/>
            <sz val="14"/>
            <color indexed="81"/>
            <rFont val="MS P ゴシック"/>
            <family val="3"/>
            <charset val="128"/>
          </rPr>
          <t>法人謄本と一致させること。
〇  株式会社 
✕（株）←略不可</t>
        </r>
      </text>
    </comment>
    <comment ref="F3" authorId="0" shapeId="0" xr:uid="{189AD053-1DF0-455C-9DE9-3BF176DC9635}">
      <text>
        <r>
          <rPr>
            <b/>
            <sz val="14"/>
            <color indexed="81"/>
            <rFont val="MS P ゴシック"/>
            <family val="3"/>
            <charset val="128"/>
          </rPr>
          <t>例）理事長、代表取締役等</t>
        </r>
      </text>
    </comment>
    <comment ref="G3" authorId="0" shapeId="0" xr:uid="{003CA48F-BF34-4EED-BABE-D387B76A7E26}">
      <text>
        <r>
          <rPr>
            <b/>
            <sz val="14"/>
            <color indexed="81"/>
            <rFont val="MS P ゴシック"/>
            <family val="3"/>
            <charset val="128"/>
          </rPr>
          <t>例）千葉　たろう</t>
        </r>
      </text>
    </comment>
    <comment ref="H3" authorId="0" shapeId="0" xr:uid="{1DB97012-4300-42FF-B3A0-48E9B676313C}">
      <text>
        <r>
          <rPr>
            <b/>
            <sz val="14"/>
            <color indexed="81"/>
            <rFont val="MS P ゴシック"/>
            <family val="3"/>
            <charset val="128"/>
          </rPr>
          <t>都道府県名も記載
例）千葉県〇〇市●●町1-1</t>
        </r>
      </text>
    </comment>
    <comment ref="K3" authorId="0" shapeId="0" xr:uid="{638DC212-4FE7-4172-A8A8-6748B6B9CDC0}">
      <text>
        <r>
          <rPr>
            <b/>
            <sz val="14"/>
            <color indexed="81"/>
            <rFont val="MS P ゴシック"/>
            <family val="3"/>
            <charset val="128"/>
          </rPr>
          <t>数字のみ記入</t>
        </r>
      </text>
    </comment>
  </commentList>
</comments>
</file>

<file path=xl/sharedStrings.xml><?xml version="1.0" encoding="utf-8"?>
<sst xmlns="http://schemas.openxmlformats.org/spreadsheetml/2006/main" count="2694" uniqueCount="250">
  <si>
    <t>No．</t>
    <phoneticPr fontId="5"/>
  </si>
  <si>
    <t>1-1</t>
    <phoneticPr fontId="6"/>
  </si>
  <si>
    <t>1-2</t>
  </si>
  <si>
    <t>1-3</t>
  </si>
  <si>
    <t>1-4</t>
  </si>
  <si>
    <t>1-5</t>
  </si>
  <si>
    <t>1-6</t>
  </si>
  <si>
    <t>1-7</t>
  </si>
  <si>
    <t>その他県が認めた機器（バックオフィスソフト以外）</t>
    <rPh sb="2" eb="3">
      <t>ホカ</t>
    </rPh>
    <rPh sb="3" eb="4">
      <t>ケン</t>
    </rPh>
    <rPh sb="5" eb="6">
      <t>ミト</t>
    </rPh>
    <rPh sb="8" eb="10">
      <t>キキ</t>
    </rPh>
    <rPh sb="21" eb="23">
      <t>イガイ</t>
    </rPh>
    <phoneticPr fontId="2"/>
  </si>
  <si>
    <t>介護ソフトの導入に伴う経費（情報端末or通信環境整備orベンダーサポート費用）</t>
    <rPh sb="11" eb="13">
      <t>ケイヒ</t>
    </rPh>
    <rPh sb="14" eb="18">
      <t>ジョウホウタンマツ</t>
    </rPh>
    <rPh sb="20" eb="22">
      <t>ツウシン</t>
    </rPh>
    <rPh sb="22" eb="24">
      <t>カンキョウ</t>
    </rPh>
    <rPh sb="24" eb="26">
      <t>セイビ</t>
    </rPh>
    <rPh sb="36" eb="38">
      <t>ヒヨウ</t>
    </rPh>
    <phoneticPr fontId="6"/>
  </si>
  <si>
    <t>介護ソフトおよびバックオフィスソフト</t>
  </si>
  <si>
    <t>バックオフィスソフト（その他県が認めた機器）</t>
    <phoneticPr fontId="6"/>
  </si>
  <si>
    <t>10人以下</t>
    <rPh sb="2" eb="3">
      <t>ニン</t>
    </rPh>
    <rPh sb="3" eb="5">
      <t>イカ</t>
    </rPh>
    <phoneticPr fontId="3"/>
  </si>
  <si>
    <t>11人～20人</t>
    <rPh sb="2" eb="3">
      <t>ニン</t>
    </rPh>
    <rPh sb="6" eb="7">
      <t>ニン</t>
    </rPh>
    <phoneticPr fontId="3"/>
  </si>
  <si>
    <t>21人～30人</t>
    <rPh sb="2" eb="3">
      <t>ニン</t>
    </rPh>
    <rPh sb="6" eb="7">
      <t>ニン</t>
    </rPh>
    <phoneticPr fontId="3"/>
  </si>
  <si>
    <t>31人以上</t>
    <rPh sb="2" eb="3">
      <t>ニン</t>
    </rPh>
    <rPh sb="3" eb="5">
      <t>イジョウ</t>
    </rPh>
    <phoneticPr fontId="3"/>
  </si>
  <si>
    <t>基準額</t>
    <rPh sb="0" eb="3">
      <t>キジュンガク</t>
    </rPh>
    <phoneticPr fontId="6"/>
  </si>
  <si>
    <t>基準額合計</t>
    <rPh sb="0" eb="2">
      <t>キジュン</t>
    </rPh>
    <rPh sb="2" eb="3">
      <t>ガク</t>
    </rPh>
    <rPh sb="3" eb="5">
      <t>ゴウケイ</t>
    </rPh>
    <phoneticPr fontId="6"/>
  </si>
  <si>
    <t>県確認欄</t>
    <rPh sb="0" eb="1">
      <t>ケン</t>
    </rPh>
    <rPh sb="1" eb="3">
      <t>カクニン</t>
    </rPh>
    <rPh sb="3" eb="4">
      <t>ラン</t>
    </rPh>
    <phoneticPr fontId="6"/>
  </si>
  <si>
    <t>合計</t>
    <rPh sb="0" eb="2">
      <t>ゴウケイ</t>
    </rPh>
    <phoneticPr fontId="6"/>
  </si>
  <si>
    <t>台数チェック</t>
    <rPh sb="0" eb="2">
      <t>ダイスウ</t>
    </rPh>
    <phoneticPr fontId="6"/>
  </si>
  <si>
    <t>No.</t>
    <phoneticPr fontId="6"/>
  </si>
  <si>
    <t>2-1</t>
    <phoneticPr fontId="6"/>
  </si>
  <si>
    <t>2-2</t>
    <phoneticPr fontId="6"/>
  </si>
  <si>
    <t>2-3</t>
  </si>
  <si>
    <t>2-4</t>
  </si>
  <si>
    <t>2-5</t>
  </si>
  <si>
    <t>2-6</t>
  </si>
  <si>
    <t>優先補助額合計
（上限額比較前）</t>
    <rPh sb="0" eb="4">
      <t>ユウセンホジョ</t>
    </rPh>
    <rPh sb="4" eb="5">
      <t>ガク</t>
    </rPh>
    <rPh sb="5" eb="7">
      <t>ゴウケイ</t>
    </rPh>
    <rPh sb="9" eb="12">
      <t>ジョウゲンガク</t>
    </rPh>
    <rPh sb="12" eb="15">
      <t>ヒカクマエ</t>
    </rPh>
    <phoneticPr fontId="6"/>
  </si>
  <si>
    <t>移乗支援</t>
    <rPh sb="0" eb="4">
      <t>イジョウシエン</t>
    </rPh>
    <phoneticPr fontId="2"/>
  </si>
  <si>
    <t>移動支援</t>
    <rPh sb="0" eb="2">
      <t>イドウ</t>
    </rPh>
    <rPh sb="2" eb="4">
      <t>シエン</t>
    </rPh>
    <phoneticPr fontId="2"/>
  </si>
  <si>
    <t>排泄支援</t>
    <rPh sb="0" eb="2">
      <t>ハイセツ</t>
    </rPh>
    <rPh sb="2" eb="4">
      <t>シエン</t>
    </rPh>
    <phoneticPr fontId="2"/>
  </si>
  <si>
    <t>入浴支援</t>
    <rPh sb="0" eb="4">
      <t>ニュウヨクシエン</t>
    </rPh>
    <phoneticPr fontId="2"/>
  </si>
  <si>
    <t>見守り</t>
    <rPh sb="0" eb="2">
      <t>ミマモ</t>
    </rPh>
    <phoneticPr fontId="2"/>
  </si>
  <si>
    <t>コミュニケーション</t>
    <phoneticPr fontId="2"/>
  </si>
  <si>
    <t>機能訓練支援</t>
    <rPh sb="0" eb="2">
      <t>キノウ</t>
    </rPh>
    <rPh sb="2" eb="4">
      <t>クンレン</t>
    </rPh>
    <rPh sb="4" eb="6">
      <t>シエン</t>
    </rPh>
    <phoneticPr fontId="2"/>
  </si>
  <si>
    <t>食事・栄養管理支援</t>
    <rPh sb="0" eb="2">
      <t>ショクジ</t>
    </rPh>
    <rPh sb="3" eb="5">
      <t>エイヨウ</t>
    </rPh>
    <rPh sb="5" eb="7">
      <t>カンリ</t>
    </rPh>
    <rPh sb="7" eb="9">
      <t>シエン</t>
    </rPh>
    <phoneticPr fontId="2"/>
  </si>
  <si>
    <t>認知症生活支援・認知症ケア支援</t>
    <rPh sb="0" eb="3">
      <t>ニンチショウ</t>
    </rPh>
    <rPh sb="3" eb="5">
      <t>セイカツ</t>
    </rPh>
    <rPh sb="5" eb="7">
      <t>シエン</t>
    </rPh>
    <rPh sb="8" eb="11">
      <t>ニンチショウ</t>
    </rPh>
    <rPh sb="13" eb="15">
      <t>シエン</t>
    </rPh>
    <phoneticPr fontId="2"/>
  </si>
  <si>
    <t>介護業務支援 インカム以外</t>
    <rPh sb="0" eb="6">
      <t>カイゴギョウムシエン</t>
    </rPh>
    <rPh sb="11" eb="13">
      <t>イガイ</t>
    </rPh>
    <phoneticPr fontId="2"/>
  </si>
  <si>
    <t>介護業務支援 インカム</t>
    <rPh sb="0" eb="6">
      <t>カイゴギョウムシエン</t>
    </rPh>
    <phoneticPr fontId="2"/>
  </si>
  <si>
    <t>県
確認欄</t>
    <rPh sb="0" eb="1">
      <t>ケン</t>
    </rPh>
    <rPh sb="2" eb="4">
      <t>カクニン</t>
    </rPh>
    <rPh sb="4" eb="5">
      <t>ラン</t>
    </rPh>
    <phoneticPr fontId="6"/>
  </si>
  <si>
    <t>介護ソフト（介護業務支援）</t>
    <rPh sb="0" eb="2">
      <t>カイゴ</t>
    </rPh>
    <rPh sb="6" eb="10">
      <t>カイゴギョウム</t>
    </rPh>
    <rPh sb="10" eb="12">
      <t>シエン</t>
    </rPh>
    <phoneticPr fontId="6"/>
  </si>
  <si>
    <r>
      <t xml:space="preserve">優先補助額合計
</t>
    </r>
    <r>
      <rPr>
        <sz val="12"/>
        <color theme="1"/>
        <rFont val="Yu Gothic"/>
        <family val="3"/>
        <charset val="128"/>
        <scheme val="minor"/>
      </rPr>
      <t>（上限額比較前）</t>
    </r>
    <rPh sb="0" eb="4">
      <t>ユウセンホジョ</t>
    </rPh>
    <rPh sb="4" eb="5">
      <t>ガク</t>
    </rPh>
    <rPh sb="5" eb="7">
      <t>ゴウケイ</t>
    </rPh>
    <rPh sb="9" eb="12">
      <t>ジョウゲンガク</t>
    </rPh>
    <rPh sb="12" eb="15">
      <t>ヒカクマエ</t>
    </rPh>
    <phoneticPr fontId="6"/>
  </si>
  <si>
    <t>小規模多機能型居宅介護</t>
  </si>
  <si>
    <t>看護小規模多機能型居宅介護</t>
  </si>
  <si>
    <t>介護予防小規模多機能型居宅介護</t>
  </si>
  <si>
    <t>介護予防認知症対応型共同生活介護</t>
  </si>
  <si>
    <t>訪問入浴介護</t>
  </si>
  <si>
    <t>訪問看護</t>
  </si>
  <si>
    <t>訪問リハビリテーション</t>
  </si>
  <si>
    <t>通所介護</t>
  </si>
  <si>
    <t>通所リハビリテーション</t>
  </si>
  <si>
    <t>福祉用具貸与</t>
  </si>
  <si>
    <t>居宅療養管理指導</t>
  </si>
  <si>
    <t>定期巡回・随時対応型訪問介護看護</t>
  </si>
  <si>
    <t>認知症対応型通所介護</t>
  </si>
  <si>
    <t>地域密着型通所介護</t>
  </si>
  <si>
    <t>居宅介護支援</t>
  </si>
  <si>
    <t>介護予防訪問入浴介護</t>
  </si>
  <si>
    <t>介護予防訪問看護</t>
  </si>
  <si>
    <t>介護予防訪問リハビリテーション</t>
  </si>
  <si>
    <t>介護予防通所リハビリテーション</t>
  </si>
  <si>
    <t>介護予防福祉用具貸与</t>
  </si>
  <si>
    <t>介護予防居宅療養管理指導</t>
  </si>
  <si>
    <t>介護予防認知症対応型通所介護</t>
  </si>
  <si>
    <t>介護予防支援</t>
  </si>
  <si>
    <t>認知症対応型共同生活介護（グループホーム）</t>
  </si>
  <si>
    <t>特定福祉用具販売</t>
  </si>
  <si>
    <t>介護予防訪問介護</t>
  </si>
  <si>
    <t>介護予防夜間対応型訪問介護</t>
  </si>
  <si>
    <t>介護予防定期巡回・随時対応型訪問介護看護</t>
  </si>
  <si>
    <t>介護予防通所介護</t>
  </si>
  <si>
    <t>介護予防地域密着型通所介護</t>
  </si>
  <si>
    <t>介護予防看護小規模多機能型居宅介護</t>
  </si>
  <si>
    <t>介護予防特定福祉用具販売</t>
  </si>
  <si>
    <t>予防給付に係る居宅介護支援</t>
  </si>
  <si>
    <t>第一号訪問事業</t>
  </si>
  <si>
    <t>第一号通所事業</t>
  </si>
  <si>
    <t>介護予防生活支援サービス事業</t>
  </si>
  <si>
    <t>介護予防サービス事業</t>
  </si>
  <si>
    <t>地域包括支援センター業務（介護予防ケアマネジメント）</t>
  </si>
  <si>
    <t>職員数</t>
    <rPh sb="0" eb="3">
      <t>ショクインスウ</t>
    </rPh>
    <phoneticPr fontId="6"/>
  </si>
  <si>
    <t>利用定員</t>
    <rPh sb="0" eb="4">
      <t>リヨウテイイン</t>
    </rPh>
    <phoneticPr fontId="6"/>
  </si>
  <si>
    <t>サービス種別</t>
    <rPh sb="4" eb="6">
      <t>シュベツ</t>
    </rPh>
    <phoneticPr fontId="6"/>
  </si>
  <si>
    <t>事業所住所</t>
    <rPh sb="0" eb="3">
      <t>ジギョウショ</t>
    </rPh>
    <rPh sb="3" eb="5">
      <t>ジュウショ</t>
    </rPh>
    <phoneticPr fontId="6"/>
  </si>
  <si>
    <t>事業所名</t>
    <rPh sb="0" eb="4">
      <t>ジギョウショメイ</t>
    </rPh>
    <phoneticPr fontId="6"/>
  </si>
  <si>
    <t>介護保険事業所番号</t>
    <rPh sb="0" eb="4">
      <t>カイゴホケン</t>
    </rPh>
    <rPh sb="4" eb="7">
      <t>ジギョウショ</t>
    </rPh>
    <rPh sb="7" eb="9">
      <t>バンゴウ</t>
    </rPh>
    <phoneticPr fontId="6"/>
  </si>
  <si>
    <t>No</t>
    <phoneticPr fontId="6"/>
  </si>
  <si>
    <t>導入事業所数</t>
    <rPh sb="0" eb="5">
      <t>ドウニュウジギョウショ</t>
    </rPh>
    <rPh sb="5" eb="6">
      <t>スウ</t>
    </rPh>
    <phoneticPr fontId="6"/>
  </si>
  <si>
    <t>担当者連絡先</t>
    <rPh sb="0" eb="6">
      <t>タントウシャレンラクサキ</t>
    </rPh>
    <phoneticPr fontId="6"/>
  </si>
  <si>
    <t>担当者</t>
    <rPh sb="0" eb="3">
      <t>タントウシャ</t>
    </rPh>
    <phoneticPr fontId="6"/>
  </si>
  <si>
    <t>法人所在地</t>
    <rPh sb="0" eb="5">
      <t>ホウジンショザイチ</t>
    </rPh>
    <phoneticPr fontId="6"/>
  </si>
  <si>
    <t>代表者氏名</t>
    <rPh sb="0" eb="5">
      <t>ダイヒョウシャシメイ</t>
    </rPh>
    <phoneticPr fontId="6"/>
  </si>
  <si>
    <t>代表者職</t>
    <rPh sb="0" eb="3">
      <t>ダイヒョウシャ</t>
    </rPh>
    <rPh sb="3" eb="4">
      <t>ショク</t>
    </rPh>
    <phoneticPr fontId="6"/>
  </si>
  <si>
    <t>法人名</t>
    <rPh sb="0" eb="3">
      <t>ホウジンメイ</t>
    </rPh>
    <phoneticPr fontId="6"/>
  </si>
  <si>
    <t>第１号様式別紙１</t>
    <rPh sb="5" eb="7">
      <t>ベッシ</t>
    </rPh>
    <phoneticPr fontId="6"/>
  </si>
  <si>
    <t>業務改善計画で回答</t>
    <phoneticPr fontId="6"/>
  </si>
  <si>
    <t>月利用開始</t>
    <rPh sb="0" eb="1">
      <t>ガツ</t>
    </rPh>
    <rPh sb="1" eb="5">
      <t>リヨウカイシ</t>
    </rPh>
    <phoneticPr fontId="6"/>
  </si>
  <si>
    <t>【相談必須】</t>
    <rPh sb="1" eb="3">
      <t>ソウダン</t>
    </rPh>
    <rPh sb="3" eb="5">
      <t>ヒッス</t>
    </rPh>
    <phoneticPr fontId="6"/>
  </si>
  <si>
    <t>補助要件</t>
    <rPh sb="0" eb="4">
      <t>ホジョヨウケン</t>
    </rPh>
    <phoneticPr fontId="6"/>
  </si>
  <si>
    <t>●短期入所生活介護</t>
  </si>
  <si>
    <t>●短期入所療養介護</t>
  </si>
  <si>
    <t>●地域密着型特定施設入居者生活介護（養護）</t>
    <rPh sb="18" eb="20">
      <t>ヨウゴ</t>
    </rPh>
    <phoneticPr fontId="6"/>
  </si>
  <si>
    <t>●地域密着型特定施設入居者生活介護（軽費）</t>
    <rPh sb="18" eb="20">
      <t>ケイヒ</t>
    </rPh>
    <phoneticPr fontId="6"/>
  </si>
  <si>
    <t>●地域密着型特定施設入居者生活介護（有料）</t>
    <rPh sb="18" eb="20">
      <t>ユウリョウ</t>
    </rPh>
    <phoneticPr fontId="6"/>
  </si>
  <si>
    <t>●地域密着型特定施設入居者生活介護（サ高住）</t>
    <rPh sb="19" eb="21">
      <t>コウジュウ</t>
    </rPh>
    <phoneticPr fontId="6"/>
  </si>
  <si>
    <t>●特定施設入居者生活介護（養護）</t>
    <rPh sb="13" eb="15">
      <t>ヨウゴ</t>
    </rPh>
    <phoneticPr fontId="6"/>
  </si>
  <si>
    <t>●特定施設入居者生活介護（軽費）</t>
    <rPh sb="13" eb="15">
      <t>ケイヒ</t>
    </rPh>
    <phoneticPr fontId="6"/>
  </si>
  <si>
    <t>●特定施設入居者生活介護（有料）</t>
    <rPh sb="13" eb="15">
      <t>ユウリョウ</t>
    </rPh>
    <phoneticPr fontId="6"/>
  </si>
  <si>
    <t>●特定施設入居者生活介護（サ高住）</t>
    <rPh sb="14" eb="16">
      <t>コウジュウ</t>
    </rPh>
    <phoneticPr fontId="6"/>
  </si>
  <si>
    <t>●地域密着型介護老人福祉施設入所者生活介護</t>
  </si>
  <si>
    <t>●介護老人福祉施設サービス</t>
  </si>
  <si>
    <t>●介護老人保健施設サービス</t>
  </si>
  <si>
    <t>●介護医療院サービス</t>
  </si>
  <si>
    <t>●介護療養型医療施設サービス</t>
  </si>
  <si>
    <t>●介護予防短期入所生活介護</t>
  </si>
  <si>
    <t>●介護予防短期入所療養介護</t>
  </si>
  <si>
    <t>●介護予防特定施設入居者生活介護</t>
  </si>
  <si>
    <t>●介護予防地域密着型特定施設入居者生活介護</t>
  </si>
  <si>
    <t>●介護予防地域密着型介護老人福祉施設入所者生活介護</t>
  </si>
  <si>
    <t>●養護老人ホーム（特定指定なし）</t>
    <rPh sb="1" eb="3">
      <t>ヨウゴ</t>
    </rPh>
    <rPh sb="3" eb="5">
      <t>ロウジン</t>
    </rPh>
    <rPh sb="9" eb="11">
      <t>トクテイ</t>
    </rPh>
    <rPh sb="11" eb="13">
      <t>シテイ</t>
    </rPh>
    <phoneticPr fontId="6"/>
  </si>
  <si>
    <t>●軽費老人ホーム（特定指定なし）</t>
    <rPh sb="1" eb="3">
      <t>ケイヒ</t>
    </rPh>
    <rPh sb="3" eb="5">
      <t>ロウジン</t>
    </rPh>
    <rPh sb="9" eb="11">
      <t>トクテイ</t>
    </rPh>
    <rPh sb="11" eb="13">
      <t>シテイ</t>
    </rPh>
    <phoneticPr fontId="6"/>
  </si>
  <si>
    <t>個票１</t>
    <rPh sb="0" eb="2">
      <t>コヒョウ</t>
    </rPh>
    <phoneticPr fontId="20"/>
  </si>
  <si>
    <t>介護テクノロジー等の導入支援</t>
    <phoneticPr fontId="6"/>
  </si>
  <si>
    <t>介護テクノロジー等のパッケージ型導入支援</t>
    <phoneticPr fontId="6"/>
  </si>
  <si>
    <t>【受講必須】</t>
    <rPh sb="1" eb="3">
      <t>ジュコウ</t>
    </rPh>
    <rPh sb="3" eb="5">
      <t>ヒッス</t>
    </rPh>
    <phoneticPr fontId="6"/>
  </si>
  <si>
    <t>業務改善計画で回答</t>
  </si>
  <si>
    <t>【回答必須】</t>
    <phoneticPr fontId="20"/>
  </si>
  <si>
    <t>1-2</t>
    <phoneticPr fontId="6"/>
  </si>
  <si>
    <t>1-8</t>
  </si>
  <si>
    <t>1-9</t>
  </si>
  <si>
    <t>1-10</t>
  </si>
  <si>
    <t>1-11</t>
  </si>
  <si>
    <t>1-12</t>
    <phoneticPr fontId="20"/>
  </si>
  <si>
    <t>B.介護保険事業者番号</t>
    <rPh sb="2" eb="9">
      <t>カイゴホケンジギョウシャ</t>
    </rPh>
    <rPh sb="9" eb="11">
      <t>バンゴウ</t>
    </rPh>
    <phoneticPr fontId="3"/>
  </si>
  <si>
    <t>C.事業所名</t>
    <rPh sb="2" eb="5">
      <t>ジギョウショ</t>
    </rPh>
    <rPh sb="5" eb="6">
      <t>メイ</t>
    </rPh>
    <phoneticPr fontId="6"/>
  </si>
  <si>
    <t>D.事業所所在地</t>
    <rPh sb="2" eb="5">
      <t>ジギョウショ</t>
    </rPh>
    <rPh sb="5" eb="8">
      <t>ショザイチ</t>
    </rPh>
    <phoneticPr fontId="20"/>
  </si>
  <si>
    <t>E.サービス種別</t>
    <rPh sb="6" eb="8">
      <t>シュベツ</t>
    </rPh>
    <phoneticPr fontId="6"/>
  </si>
  <si>
    <t>F-1.利用定員</t>
    <rPh sb="4" eb="8">
      <t>リヨウテイイン</t>
    </rPh>
    <phoneticPr fontId="6"/>
  </si>
  <si>
    <t>F-2.職員数</t>
    <rPh sb="4" eb="6">
      <t>ショクイン</t>
    </rPh>
    <rPh sb="6" eb="7">
      <t>スウ</t>
    </rPh>
    <phoneticPr fontId="6"/>
  </si>
  <si>
    <t>G.製品名</t>
    <rPh sb="2" eb="5">
      <t>セイヒンメイ</t>
    </rPh>
    <phoneticPr fontId="6"/>
  </si>
  <si>
    <t>H-1.種別
（リストから選択）</t>
    <rPh sb="4" eb="6">
      <t>シュベツ</t>
    </rPh>
    <rPh sb="13" eb="15">
      <t>センタク</t>
    </rPh>
    <phoneticPr fontId="6"/>
  </si>
  <si>
    <t>H-2.
TAIS掲載有無</t>
    <rPh sb="9" eb="11">
      <t>ケイサイ</t>
    </rPh>
    <rPh sb="11" eb="13">
      <t>ウム</t>
    </rPh>
    <phoneticPr fontId="6"/>
  </si>
  <si>
    <t>I.1機器あたりの
対象経費
（税抜き）</t>
    <rPh sb="3" eb="5">
      <t>キキ</t>
    </rPh>
    <rPh sb="10" eb="12">
      <t>タイショウ</t>
    </rPh>
    <rPh sb="12" eb="14">
      <t>ケイヒ</t>
    </rPh>
    <rPh sb="16" eb="17">
      <t>ゼイ</t>
    </rPh>
    <rPh sb="17" eb="18">
      <t>ヌ</t>
    </rPh>
    <phoneticPr fontId="6"/>
  </si>
  <si>
    <t>J.台数
（上限台数の合計は利用定員の半分まで）</t>
    <rPh sb="2" eb="4">
      <t>ダイスウ</t>
    </rPh>
    <rPh sb="6" eb="10">
      <t>ジョウゲンダイスウ</t>
    </rPh>
    <rPh sb="11" eb="13">
      <t>ゴウケイ</t>
    </rPh>
    <rPh sb="14" eb="16">
      <t>リヨウ</t>
    </rPh>
    <rPh sb="16" eb="18">
      <t>テイイン</t>
    </rPh>
    <rPh sb="19" eb="21">
      <t>ハンブン</t>
    </rPh>
    <phoneticPr fontId="6"/>
  </si>
  <si>
    <t>K.I×4/5
（千円未満切捨て）</t>
    <rPh sb="9" eb="11">
      <t>センエン</t>
    </rPh>
    <rPh sb="11" eb="13">
      <t>ミマン</t>
    </rPh>
    <rPh sb="13" eb="15">
      <t>キリス</t>
    </rPh>
    <phoneticPr fontId="6"/>
  </si>
  <si>
    <t>L.1機器（一式）あたりの補助限度額
※（注２）</t>
    <rPh sb="3" eb="5">
      <t>キキ</t>
    </rPh>
    <rPh sb="6" eb="8">
      <t>イッシキ</t>
    </rPh>
    <rPh sb="13" eb="15">
      <t>ホジョ</t>
    </rPh>
    <rPh sb="15" eb="17">
      <t>ゲンド</t>
    </rPh>
    <rPh sb="17" eb="18">
      <t>ガク</t>
    </rPh>
    <rPh sb="21" eb="22">
      <t>チュウ</t>
    </rPh>
    <phoneticPr fontId="6"/>
  </si>
  <si>
    <t>M.1機器（一式）あたりの補助基本額
（KまたはLのいずれか低い額）</t>
    <rPh sb="3" eb="5">
      <t>キキ</t>
    </rPh>
    <rPh sb="6" eb="8">
      <t>イッシキ</t>
    </rPh>
    <rPh sb="13" eb="15">
      <t>ホジョ</t>
    </rPh>
    <rPh sb="15" eb="17">
      <t>キホン</t>
    </rPh>
    <rPh sb="17" eb="18">
      <t>ガク</t>
    </rPh>
    <rPh sb="30" eb="31">
      <t>ヒク</t>
    </rPh>
    <rPh sb="32" eb="33">
      <t>ガク</t>
    </rPh>
    <phoneticPr fontId="6"/>
  </si>
  <si>
    <t>N.補助所要額
（M×J）</t>
    <rPh sb="2" eb="4">
      <t>ホジョ</t>
    </rPh>
    <rPh sb="4" eb="6">
      <t>ショヨウ</t>
    </rPh>
    <rPh sb="6" eb="7">
      <t>ガク</t>
    </rPh>
    <phoneticPr fontId="5"/>
  </si>
  <si>
    <t>O.補助上限額</t>
    <rPh sb="2" eb="7">
      <t>ホジョジョウゲンガク</t>
    </rPh>
    <phoneticPr fontId="6"/>
  </si>
  <si>
    <t>P.補助申請額（NまたはOのいずれか低い額）</t>
    <rPh sb="2" eb="4">
      <t>ホジョ</t>
    </rPh>
    <rPh sb="4" eb="7">
      <t>シンセイガク</t>
    </rPh>
    <phoneticPr fontId="6"/>
  </si>
  <si>
    <t>Q.優先補助対象の申請額</t>
    <rPh sb="2" eb="4">
      <t>ユウセン</t>
    </rPh>
    <rPh sb="4" eb="6">
      <t>ホジョ</t>
    </rPh>
    <rPh sb="6" eb="8">
      <t>タイショウ</t>
    </rPh>
    <rPh sb="9" eb="12">
      <t>シンセイガク</t>
    </rPh>
    <phoneticPr fontId="6"/>
  </si>
  <si>
    <t>R.Q以外の申請額</t>
    <rPh sb="3" eb="5">
      <t>イガイ</t>
    </rPh>
    <rPh sb="6" eb="8">
      <t>シンセイ</t>
    </rPh>
    <rPh sb="8" eb="9">
      <t>ガク</t>
    </rPh>
    <phoneticPr fontId="6"/>
  </si>
  <si>
    <t>◎優先補助対象の申請額合計</t>
    <rPh sb="1" eb="3">
      <t>ユウセン</t>
    </rPh>
    <rPh sb="3" eb="5">
      <t>ホジョ</t>
    </rPh>
    <rPh sb="5" eb="7">
      <t>タイショウ</t>
    </rPh>
    <rPh sb="8" eb="11">
      <t>シンセイガク</t>
    </rPh>
    <rPh sb="11" eb="13">
      <t>ゴウケイ</t>
    </rPh>
    <phoneticPr fontId="6"/>
  </si>
  <si>
    <t>I.補助対象経費
（税抜き）</t>
    <rPh sb="2" eb="8">
      <t>ホジョタイショウケイヒ</t>
    </rPh>
    <rPh sb="10" eb="12">
      <t>ゼイヌ</t>
    </rPh>
    <phoneticPr fontId="6"/>
  </si>
  <si>
    <t>J.職員数(ライセンス数)により合計金額が変動する契約か</t>
    <rPh sb="2" eb="4">
      <t>ショクイン</t>
    </rPh>
    <rPh sb="4" eb="5">
      <t>スウ</t>
    </rPh>
    <rPh sb="11" eb="12">
      <t>スウ</t>
    </rPh>
    <rPh sb="16" eb="18">
      <t>ゴウケイ</t>
    </rPh>
    <rPh sb="18" eb="20">
      <t>キンガク</t>
    </rPh>
    <rPh sb="21" eb="23">
      <t>ヘンドウ</t>
    </rPh>
    <rPh sb="25" eb="27">
      <t>ケイヤク</t>
    </rPh>
    <phoneticPr fontId="6"/>
  </si>
  <si>
    <t>K.介護ソフトの導入に伴う経費（情報端末or通信環境整備orベンダーサポート費用）を申請するか</t>
    <rPh sb="42" eb="44">
      <t>シンセイ</t>
    </rPh>
    <phoneticPr fontId="6"/>
  </si>
  <si>
    <t>L.令和８年度中に「ケアプランデータ連携システム」により５事業所以上とデータ連携するか</t>
    <phoneticPr fontId="6"/>
  </si>
  <si>
    <t>O.基準額</t>
    <rPh sb="2" eb="5">
      <t>キジュンガク</t>
    </rPh>
    <phoneticPr fontId="6"/>
  </si>
  <si>
    <t>J.台数
（上限台数なし、一式の場合は１と入力）</t>
    <rPh sb="2" eb="4">
      <t>ダイスウ</t>
    </rPh>
    <rPh sb="6" eb="10">
      <t>ジョウゲンダイスウ</t>
    </rPh>
    <rPh sb="13" eb="15">
      <t>イッシキ</t>
    </rPh>
    <rPh sb="16" eb="18">
      <t>バアイ</t>
    </rPh>
    <rPh sb="21" eb="23">
      <t>ニュウリョク</t>
    </rPh>
    <phoneticPr fontId="6"/>
  </si>
  <si>
    <t>M.申請する介護テクノロジー同士が連携することで得られる効果を記載してください(自由記述)</t>
    <rPh sb="40" eb="42">
      <t>ジユウ</t>
    </rPh>
    <rPh sb="42" eb="44">
      <t>キジュツ</t>
    </rPh>
    <phoneticPr fontId="20"/>
  </si>
  <si>
    <t>P.基準額</t>
    <rPh sb="2" eb="5">
      <t>キジュンガク</t>
    </rPh>
    <phoneticPr fontId="6"/>
  </si>
  <si>
    <t>M.補助所要額
I×補助率（千円未満切捨て）</t>
    <rPh sb="4" eb="6">
      <t>ショヨウ</t>
    </rPh>
    <rPh sb="6" eb="7">
      <t>ガク</t>
    </rPh>
    <rPh sb="10" eb="13">
      <t>ホジョリツ</t>
    </rPh>
    <phoneticPr fontId="6"/>
  </si>
  <si>
    <t>N.補助所要額合計</t>
    <rPh sb="2" eb="4">
      <t>ホジョ</t>
    </rPh>
    <rPh sb="4" eb="6">
      <t>ショヨウ</t>
    </rPh>
    <rPh sb="6" eb="7">
      <t>ガク</t>
    </rPh>
    <rPh sb="7" eb="9">
      <t>ゴウケイ</t>
    </rPh>
    <phoneticPr fontId="6"/>
  </si>
  <si>
    <t>O.補助所要額合計</t>
    <rPh sb="2" eb="4">
      <t>ホジョ</t>
    </rPh>
    <rPh sb="4" eb="6">
      <t>ショヨウ</t>
    </rPh>
    <rPh sb="6" eb="7">
      <t>ガク</t>
    </rPh>
    <rPh sb="7" eb="9">
      <t>ゴウケイ</t>
    </rPh>
    <phoneticPr fontId="6"/>
  </si>
  <si>
    <t>N.補助所要額
I×補助率（千円未満切捨て）×J</t>
    <rPh sb="4" eb="6">
      <t>ショヨウ</t>
    </rPh>
    <rPh sb="6" eb="7">
      <t>ガク</t>
    </rPh>
    <rPh sb="10" eb="13">
      <t>ホジョリツ</t>
    </rPh>
    <phoneticPr fontId="6"/>
  </si>
  <si>
    <t>R.優先補助対象の申請額</t>
    <rPh sb="2" eb="4">
      <t>ユウセン</t>
    </rPh>
    <rPh sb="4" eb="6">
      <t>ホジョ</t>
    </rPh>
    <rPh sb="6" eb="8">
      <t>タイショウ</t>
    </rPh>
    <rPh sb="9" eb="12">
      <t>シンセイガク</t>
    </rPh>
    <phoneticPr fontId="6"/>
  </si>
  <si>
    <t>Q.補助申請額
（OまたはPのいずれか低い額）</t>
    <rPh sb="2" eb="4">
      <t>ホジョ</t>
    </rPh>
    <rPh sb="4" eb="6">
      <t>シンセイ</t>
    </rPh>
    <rPh sb="6" eb="7">
      <t>ガク</t>
    </rPh>
    <phoneticPr fontId="6"/>
  </si>
  <si>
    <t>◎優先以外の
申請額合計</t>
    <rPh sb="1" eb="5">
      <t>ユウセンイガイ</t>
    </rPh>
    <rPh sb="7" eb="10">
      <t>シンセイガク</t>
    </rPh>
    <rPh sb="10" eb="12">
      <t>ゴウケイ</t>
    </rPh>
    <phoneticPr fontId="6"/>
  </si>
  <si>
    <t>S.R以外の
申請額</t>
    <rPh sb="3" eb="5">
      <t>イガイ</t>
    </rPh>
    <rPh sb="7" eb="9">
      <t>シンセイ</t>
    </rPh>
    <rPh sb="9" eb="10">
      <t>ガク</t>
    </rPh>
    <phoneticPr fontId="6"/>
  </si>
  <si>
    <t>法人申請額合計</t>
    <rPh sb="0" eb="5">
      <t>ホウジンシンセイガク</t>
    </rPh>
    <rPh sb="5" eb="7">
      <t>ゴウケイ</t>
    </rPh>
    <phoneticPr fontId="20"/>
  </si>
  <si>
    <t>◎事業所
申請額合計</t>
    <rPh sb="1" eb="4">
      <t>ジギョウショ</t>
    </rPh>
    <rPh sb="5" eb="8">
      <t>シンセイガク</t>
    </rPh>
    <rPh sb="8" eb="10">
      <t>ゴウケイ</t>
    </rPh>
    <phoneticPr fontId="6"/>
  </si>
  <si>
    <t>T.事業所
申請額合計</t>
    <rPh sb="2" eb="5">
      <t>ジギョウショ</t>
    </rPh>
    <rPh sb="6" eb="8">
      <t>シンセイ</t>
    </rPh>
    <rPh sb="8" eb="9">
      <t>ガク</t>
    </rPh>
    <rPh sb="9" eb="11">
      <t>ゴウケイ</t>
    </rPh>
    <phoneticPr fontId="6"/>
  </si>
  <si>
    <t>各事業所補助申請額合計</t>
    <rPh sb="0" eb="4">
      <t>カクジギョウショ</t>
    </rPh>
    <rPh sb="4" eb="9">
      <t>ホジョシンセイガク</t>
    </rPh>
    <rPh sb="9" eb="11">
      <t>ゴウケイ</t>
    </rPh>
    <phoneticPr fontId="6"/>
  </si>
  <si>
    <t>優先補助対象の
申請額合計</t>
    <rPh sb="0" eb="2">
      <t>ユウセン</t>
    </rPh>
    <rPh sb="2" eb="4">
      <t>ホジョ</t>
    </rPh>
    <rPh sb="4" eb="6">
      <t>タイショウ</t>
    </rPh>
    <rPh sb="8" eb="11">
      <t>シンセイガク</t>
    </rPh>
    <rPh sb="11" eb="13">
      <t>ゴウケイ</t>
    </rPh>
    <phoneticPr fontId="6"/>
  </si>
  <si>
    <t>優先以外の
申請額合計</t>
    <rPh sb="0" eb="4">
      <t>ユウセンイガイ</t>
    </rPh>
    <rPh sb="6" eb="9">
      <t>シンセイガク</t>
    </rPh>
    <rPh sb="9" eb="11">
      <t>ゴウケイ</t>
    </rPh>
    <phoneticPr fontId="6"/>
  </si>
  <si>
    <t>所要額調書（総表）</t>
    <phoneticPr fontId="20"/>
  </si>
  <si>
    <t>受講後アンケート
受付番号</t>
    <rPh sb="0" eb="3">
      <t>ジュコウゴ</t>
    </rPh>
    <rPh sb="9" eb="11">
      <t>ウケツケ</t>
    </rPh>
    <rPh sb="11" eb="13">
      <t>バンゴウ</t>
    </rPh>
    <phoneticPr fontId="6"/>
  </si>
  <si>
    <t>1.介護業務効率アップセンターの業務改善推進セミナー</t>
    <rPh sb="2" eb="6">
      <t>カイゴギョウム</t>
    </rPh>
    <rPh sb="6" eb="8">
      <t>コウリツ</t>
    </rPh>
    <rPh sb="16" eb="20">
      <t>ギョウムカイゼン</t>
    </rPh>
    <rPh sb="20" eb="22">
      <t>スイシン</t>
    </rPh>
    <phoneticPr fontId="6"/>
  </si>
  <si>
    <t>2.業務改善計画の作成、事業の実施にあたり千葉県介護業務効率アップセンターへの相談有無</t>
    <rPh sb="2" eb="8">
      <t>ギョウムカイゼンケイカク</t>
    </rPh>
    <rPh sb="9" eb="11">
      <t>サクセイ</t>
    </rPh>
    <rPh sb="12" eb="14">
      <t>ジギョウ</t>
    </rPh>
    <rPh sb="15" eb="17">
      <t>ジッシ</t>
    </rPh>
    <rPh sb="21" eb="24">
      <t>チバケン</t>
    </rPh>
    <rPh sb="24" eb="28">
      <t>カイゴギョウム</t>
    </rPh>
    <rPh sb="28" eb="30">
      <t>コウリツ</t>
    </rPh>
    <rPh sb="39" eb="41">
      <t>ソウダン</t>
    </rPh>
    <rPh sb="41" eb="43">
      <t>ウム</t>
    </rPh>
    <phoneticPr fontId="6"/>
  </si>
  <si>
    <t>3.利用者の安全並びに介護サービスの質の確保及び職員の負担軽減に資する方策を検討するための委員会（名称は問わない。）を設置しているか。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rPh sb="45" eb="48">
      <t>イインカイ</t>
    </rPh>
    <rPh sb="49" eb="51">
      <t>メイショウ</t>
    </rPh>
    <rPh sb="52" eb="53">
      <t>ト</t>
    </rPh>
    <rPh sb="59" eb="61">
      <t>セッチ</t>
    </rPh>
    <phoneticPr fontId="6"/>
  </si>
  <si>
    <t>4-1.ケアプランデータ連携システムを利用しているか、また令和8年度内に利用開始する予定があるか。</t>
    <rPh sb="12" eb="14">
      <t>レンケイ</t>
    </rPh>
    <rPh sb="19" eb="21">
      <t>リヨウ</t>
    </rPh>
    <rPh sb="29" eb="31">
      <t>レイワ</t>
    </rPh>
    <rPh sb="32" eb="35">
      <t>ネンドナイ</t>
    </rPh>
    <rPh sb="36" eb="38">
      <t>リヨウ</t>
    </rPh>
    <rPh sb="38" eb="40">
      <t>カイシ</t>
    </rPh>
    <rPh sb="42" eb="44">
      <t>ヨテイ</t>
    </rPh>
    <phoneticPr fontId="6"/>
  </si>
  <si>
    <t>4-2.令和8年度内利用開始の場合、利用開始予定月</t>
    <rPh sb="4" eb="6">
      <t>レイワ</t>
    </rPh>
    <rPh sb="7" eb="9">
      <t>ネンド</t>
    </rPh>
    <rPh sb="9" eb="10">
      <t>ナイ</t>
    </rPh>
    <rPh sb="10" eb="14">
      <t>リヨウカイシ</t>
    </rPh>
    <rPh sb="15" eb="17">
      <t>バアイ</t>
    </rPh>
    <rPh sb="18" eb="22">
      <t>リヨウカイシ</t>
    </rPh>
    <rPh sb="22" eb="25">
      <t>ヨテイツキ</t>
    </rPh>
    <phoneticPr fontId="6"/>
  </si>
  <si>
    <t>6.独立行政法人情報処理推進機構（IPA）が実施する「SECURITYACTION」の「★一つ星」又は「★★二つ星」の宣言をしているか。
※事業所単位（個人事業主）または法人単位で申し込むこと。</t>
    <rPh sb="2" eb="4">
      <t>ドクリツ</t>
    </rPh>
    <rPh sb="4" eb="8">
      <t>ギョウセイホウジン</t>
    </rPh>
    <rPh sb="8" eb="12">
      <t>ジョウホウショリ</t>
    </rPh>
    <rPh sb="12" eb="16">
      <t>スイシンキコウ</t>
    </rPh>
    <rPh sb="22" eb="24">
      <t>ジッシ</t>
    </rPh>
    <rPh sb="45" eb="46">
      <t>ヒト</t>
    </rPh>
    <rPh sb="47" eb="48">
      <t>ボシ</t>
    </rPh>
    <rPh sb="49" eb="50">
      <t>マタ</t>
    </rPh>
    <rPh sb="54" eb="55">
      <t>フタ</t>
    </rPh>
    <rPh sb="56" eb="57">
      <t>ボシ</t>
    </rPh>
    <rPh sb="59" eb="61">
      <t>センゲン</t>
    </rPh>
    <rPh sb="70" eb="73">
      <t>ジギョウショ</t>
    </rPh>
    <rPh sb="73" eb="75">
      <t>タンイ</t>
    </rPh>
    <rPh sb="76" eb="80">
      <t>コジンジギョウ</t>
    </rPh>
    <rPh sb="80" eb="81">
      <t>ヌシ</t>
    </rPh>
    <rPh sb="85" eb="89">
      <t>ホウジンタンイ</t>
    </rPh>
    <rPh sb="90" eb="91">
      <t>モウ</t>
    </rPh>
    <rPh sb="92" eb="93">
      <t>コ</t>
    </rPh>
    <phoneticPr fontId="6"/>
  </si>
  <si>
    <t>5-2.「はい」の場合5事業所記載
※5事業所以上と連携している場合は任意の5事業所を記載する。</t>
    <rPh sb="9" eb="11">
      <t>バアイ</t>
    </rPh>
    <rPh sb="12" eb="15">
      <t>ジギョウショ</t>
    </rPh>
    <rPh sb="15" eb="17">
      <t>キサイ</t>
    </rPh>
    <rPh sb="20" eb="23">
      <t>ジギョウショ</t>
    </rPh>
    <rPh sb="23" eb="25">
      <t>イジョウ</t>
    </rPh>
    <rPh sb="26" eb="28">
      <t>レンケイ</t>
    </rPh>
    <rPh sb="32" eb="34">
      <t>バアイ</t>
    </rPh>
    <rPh sb="35" eb="37">
      <t>ニンイ</t>
    </rPh>
    <rPh sb="39" eb="42">
      <t>ジギョウショ</t>
    </rPh>
    <rPh sb="43" eb="45">
      <t>キサイ</t>
    </rPh>
    <phoneticPr fontId="6"/>
  </si>
  <si>
    <t>5-1.ケアプランデータ連携システムにより５事業所と連携しているか（介護ソフトの場合基準額に5万円加算）</t>
    <rPh sb="12" eb="14">
      <t>レンケイ</t>
    </rPh>
    <rPh sb="22" eb="25">
      <t>ジギョウショ</t>
    </rPh>
    <rPh sb="26" eb="28">
      <t>レンケイ</t>
    </rPh>
    <rPh sb="34" eb="36">
      <t>カイゴ</t>
    </rPh>
    <rPh sb="40" eb="42">
      <t>バアイ</t>
    </rPh>
    <rPh sb="42" eb="45">
      <t>キジュンガク</t>
    </rPh>
    <rPh sb="47" eb="49">
      <t>マンエン</t>
    </rPh>
    <rPh sb="49" eb="51">
      <t>カサン</t>
    </rPh>
    <phoneticPr fontId="6"/>
  </si>
  <si>
    <t>「はい（開始予定）」の場合は利用開始月を必ず記入</t>
    <rPh sb="4" eb="6">
      <t>カイシ</t>
    </rPh>
    <rPh sb="6" eb="8">
      <t>ヨテイ</t>
    </rPh>
    <rPh sb="11" eb="13">
      <t>バアイ</t>
    </rPh>
    <rPh sb="14" eb="18">
      <t>リヨウカイシ</t>
    </rPh>
    <rPh sb="18" eb="19">
      <t>ツキ</t>
    </rPh>
    <rPh sb="20" eb="21">
      <t>カナラ</t>
    </rPh>
    <rPh sb="22" eb="24">
      <t>キニュウ</t>
    </rPh>
    <phoneticPr fontId="6"/>
  </si>
  <si>
    <t>5事業所を記入</t>
    <phoneticPr fontId="6"/>
  </si>
  <si>
    <t>補助種別</t>
    <rPh sb="0" eb="2">
      <t>ホジョ</t>
    </rPh>
    <rPh sb="2" eb="4">
      <t>シュベツ</t>
    </rPh>
    <phoneticPr fontId="6"/>
  </si>
  <si>
    <t>A.補助種別</t>
    <phoneticPr fontId="20"/>
  </si>
  <si>
    <t>介護テクノロジー等の導入支援</t>
  </si>
  <si>
    <t>千葉市中央区市場町1-1</t>
    <rPh sb="0" eb="3">
      <t>チバシ</t>
    </rPh>
    <rPh sb="3" eb="6">
      <t>チュウオウク</t>
    </rPh>
    <rPh sb="6" eb="9">
      <t>イチバチョウ</t>
    </rPh>
    <phoneticPr fontId="20"/>
  </si>
  <si>
    <t>特別養護老人ホームちーば</t>
    <rPh sb="0" eb="2">
      <t>トクベツ</t>
    </rPh>
    <rPh sb="2" eb="4">
      <t>ヨウゴ</t>
    </rPh>
    <rPh sb="4" eb="6">
      <t>ロウジン</t>
    </rPh>
    <phoneticPr fontId="20"/>
  </si>
  <si>
    <t>みまもりしすてむ</t>
  </si>
  <si>
    <t>見守り</t>
    <rPh sb="0" eb="2">
      <t>ミマモ</t>
    </rPh>
    <phoneticPr fontId="1"/>
  </si>
  <si>
    <t>有</t>
  </si>
  <si>
    <t>にゅうよくん</t>
  </si>
  <si>
    <t>入浴支援</t>
    <rPh sb="0" eb="4">
      <t>ニュウヨクシエン</t>
    </rPh>
    <phoneticPr fontId="1"/>
  </si>
  <si>
    <t>無</t>
  </si>
  <si>
    <t>むきむきスーツ</t>
  </si>
  <si>
    <t>移乗支援</t>
    <rPh sb="0" eb="4">
      <t>イジョウシエン</t>
    </rPh>
    <phoneticPr fontId="1"/>
  </si>
  <si>
    <t>のびのびソフト</t>
  </si>
  <si>
    <t>介護ソフト（介護業務支援）</t>
    <rPh sb="0" eb="2">
      <t>カイゴ</t>
    </rPh>
    <rPh sb="6" eb="10">
      <t>カイゴギョウム</t>
    </rPh>
    <rPh sb="10" eb="12">
      <t>シエン</t>
    </rPh>
    <phoneticPr fontId="5"/>
  </si>
  <si>
    <t>Wi-fi設備</t>
    <rPh sb="5" eb="7">
      <t>セツビ</t>
    </rPh>
    <phoneticPr fontId="5"/>
  </si>
  <si>
    <t>介護ソフトの導入に伴う経費（情報端末or通信環境整備orベンダーサポート費用）</t>
    <rPh sb="11" eb="13">
      <t>ケイヒ</t>
    </rPh>
    <rPh sb="14" eb="18">
      <t>ジョウホウタンマツ</t>
    </rPh>
    <rPh sb="20" eb="22">
      <t>ツウシン</t>
    </rPh>
    <rPh sb="22" eb="24">
      <t>カンキョウ</t>
    </rPh>
    <rPh sb="24" eb="26">
      <t>セイビ</t>
    </rPh>
    <rPh sb="36" eb="38">
      <t>ヒヨウ</t>
    </rPh>
    <phoneticPr fontId="5"/>
  </si>
  <si>
    <t>✕</t>
  </si>
  <si>
    <t>〇</t>
  </si>
  <si>
    <t>０００００</t>
    <phoneticPr fontId="20"/>
  </si>
  <si>
    <t>はい</t>
  </si>
  <si>
    <t>・おおの事業所
・さくらいサービス
・相葉介護
・にのみやん家
・MJサポート</t>
    <rPh sb="4" eb="7">
      <t>ジギョウショ</t>
    </rPh>
    <rPh sb="19" eb="21">
      <t>アイバ</t>
    </rPh>
    <rPh sb="21" eb="23">
      <t>カイゴ</t>
    </rPh>
    <rPh sb="30" eb="31">
      <t>イエ</t>
    </rPh>
    <phoneticPr fontId="20"/>
  </si>
  <si>
    <t>介護業務支援 インカム</t>
    <rPh sb="0" eb="6">
      <t>カイゴギョウムシエン</t>
    </rPh>
    <phoneticPr fontId="1"/>
  </si>
  <si>
    <t>介護ソフト（介護業務支援）</t>
    <rPh sb="0" eb="2">
      <t>カイゴ</t>
    </rPh>
    <rPh sb="6" eb="8">
      <t>カイゴ</t>
    </rPh>
    <rPh sb="8" eb="12">
      <t>ギョウムシエン</t>
    </rPh>
    <phoneticPr fontId="5"/>
  </si>
  <si>
    <t>Wi-fi設備</t>
    <rPh sb="5" eb="7">
      <t>セツビ</t>
    </rPh>
    <phoneticPr fontId="23"/>
  </si>
  <si>
    <t>iRad</t>
  </si>
  <si>
    <t>いんかむん</t>
  </si>
  <si>
    <t>はい</t>
    <phoneticPr fontId="20"/>
  </si>
  <si>
    <t>見守りのセンサーで感知した利用者の情報やインカムで共有した内容を介護記録ソフトと情報端末を使用して記録および情報共有が容易にできるようになる。また、製品の連携にはWi-fiが必要である。等</t>
    <rPh sb="93" eb="94">
      <t>トウ</t>
    </rPh>
    <phoneticPr fontId="20"/>
  </si>
  <si>
    <t>介護テクノロジー等導入支援合計</t>
    <rPh sb="0" eb="2">
      <t>カイゴ</t>
    </rPh>
    <rPh sb="8" eb="9">
      <t>トウ</t>
    </rPh>
    <rPh sb="9" eb="13">
      <t>ドウニュウシエン</t>
    </rPh>
    <rPh sb="13" eb="15">
      <t>ゴウケイ</t>
    </rPh>
    <phoneticPr fontId="20"/>
  </si>
  <si>
    <t>パッケージ型導入支援合計</t>
    <rPh sb="5" eb="6">
      <t>ガタ</t>
    </rPh>
    <rPh sb="6" eb="10">
      <t>ドウニュウシエン</t>
    </rPh>
    <rPh sb="10" eb="12">
      <t>ゴウケイ</t>
    </rPh>
    <phoneticPr fontId="20"/>
  </si>
  <si>
    <t>所要額調書作成手順および注意点</t>
    <rPh sb="0" eb="5">
      <t>ショヨウガクチョウショ</t>
    </rPh>
    <rPh sb="5" eb="7">
      <t>サクセイ</t>
    </rPh>
    <rPh sb="7" eb="9">
      <t>テジュン</t>
    </rPh>
    <rPh sb="12" eb="15">
      <t>チュウイテン</t>
    </rPh>
    <phoneticPr fontId="20"/>
  </si>
  <si>
    <t>やること</t>
    <phoneticPr fontId="20"/>
  </si>
  <si>
    <t>③総表に金額が反映されているか確認</t>
    <rPh sb="1" eb="3">
      <t>ソウヒョウ</t>
    </rPh>
    <rPh sb="4" eb="6">
      <t>キンガク</t>
    </rPh>
    <rPh sb="7" eb="9">
      <t>ハンエイ</t>
    </rPh>
    <rPh sb="15" eb="17">
      <t>カクニン</t>
    </rPh>
    <phoneticPr fontId="20"/>
  </si>
  <si>
    <t>注意点</t>
    <rPh sb="0" eb="3">
      <t>チュウイテン</t>
    </rPh>
    <phoneticPr fontId="20"/>
  </si>
  <si>
    <t>・迷ったら、法人謄本(履歴事項証明書等)に合わせて記載してください。
・事業所によって担当者が異なる場合であっても、窓口となる担当者の連絡先を
　記載してください。</t>
    <rPh sb="1" eb="2">
      <t>マヨ</t>
    </rPh>
    <rPh sb="6" eb="8">
      <t>ホウジン</t>
    </rPh>
    <rPh sb="8" eb="10">
      <t>トウホン</t>
    </rPh>
    <rPh sb="11" eb="15">
      <t>リレキジコウ</t>
    </rPh>
    <rPh sb="15" eb="18">
      <t>ショウメイショ</t>
    </rPh>
    <rPh sb="18" eb="19">
      <t>トウ</t>
    </rPh>
    <rPh sb="21" eb="22">
      <t>ア</t>
    </rPh>
    <rPh sb="25" eb="27">
      <t>キサイ</t>
    </rPh>
    <rPh sb="36" eb="39">
      <t>ジギョウショ</t>
    </rPh>
    <rPh sb="43" eb="46">
      <t>タントウシャ</t>
    </rPh>
    <rPh sb="47" eb="48">
      <t>コト</t>
    </rPh>
    <rPh sb="50" eb="52">
      <t>バアイ</t>
    </rPh>
    <rPh sb="58" eb="60">
      <t>マドグチ</t>
    </rPh>
    <rPh sb="63" eb="66">
      <t>タントウシャ</t>
    </rPh>
    <rPh sb="67" eb="70">
      <t>レンラクサキ</t>
    </rPh>
    <rPh sb="73" eb="75">
      <t>キサイ</t>
    </rPh>
    <phoneticPr fontId="20"/>
  </si>
  <si>
    <t>①総表(黒色のシート)の法人情報を入力</t>
    <rPh sb="1" eb="3">
      <t>ソウヒョウ</t>
    </rPh>
    <rPh sb="4" eb="6">
      <t>クロイロ</t>
    </rPh>
    <rPh sb="12" eb="14">
      <t>ホウジン</t>
    </rPh>
    <rPh sb="14" eb="16">
      <t>ジョウホウ</t>
    </rPh>
    <rPh sb="17" eb="19">
      <t>ニュウリョク</t>
    </rPh>
    <phoneticPr fontId="20"/>
  </si>
  <si>
    <t>・R8年度は、「見守り」・「介護ソフト」・「インカム」が優先補助となります
　ので、優先分とそうではない分の金額がわかるようにそれぞれ金額が計算されて
　います。また、介護テクノロジー等導入支援かパッケージ型導入支援かどうかも
　わけております。（申請フォームでもわけて記載する仕様となっています。）
・10事業所を超えて申請する場合は、複数のエクセルファイルの総表を確認し、
　それぞれ合算して申請フォームで入力。</t>
    <rPh sb="3" eb="5">
      <t>ネンド</t>
    </rPh>
    <rPh sb="8" eb="10">
      <t>ミマモ</t>
    </rPh>
    <rPh sb="14" eb="16">
      <t>カイゴ</t>
    </rPh>
    <rPh sb="28" eb="30">
      <t>ユウセン</t>
    </rPh>
    <rPh sb="30" eb="32">
      <t>ホジョ</t>
    </rPh>
    <rPh sb="42" eb="45">
      <t>ユウセンブン</t>
    </rPh>
    <rPh sb="52" eb="53">
      <t>ブン</t>
    </rPh>
    <rPh sb="54" eb="56">
      <t>キンガク</t>
    </rPh>
    <rPh sb="67" eb="69">
      <t>キンガク</t>
    </rPh>
    <rPh sb="70" eb="72">
      <t>ケイサン</t>
    </rPh>
    <rPh sb="84" eb="86">
      <t>カイゴ</t>
    </rPh>
    <rPh sb="92" eb="93">
      <t>トウ</t>
    </rPh>
    <rPh sb="93" eb="95">
      <t>ドウニュウ</t>
    </rPh>
    <rPh sb="95" eb="97">
      <t>シエン</t>
    </rPh>
    <rPh sb="103" eb="104">
      <t>ガタ</t>
    </rPh>
    <rPh sb="104" eb="108">
      <t>ドウニュウシエン</t>
    </rPh>
    <rPh sb="124" eb="126">
      <t>シンセイ</t>
    </rPh>
    <rPh sb="135" eb="137">
      <t>キサイ</t>
    </rPh>
    <rPh sb="139" eb="141">
      <t>シヨウ</t>
    </rPh>
    <rPh sb="154" eb="157">
      <t>ジギョウショ</t>
    </rPh>
    <rPh sb="158" eb="159">
      <t>コ</t>
    </rPh>
    <rPh sb="161" eb="163">
      <t>シンセイ</t>
    </rPh>
    <rPh sb="165" eb="167">
      <t>バアイ</t>
    </rPh>
    <rPh sb="169" eb="171">
      <t>フクスウ</t>
    </rPh>
    <rPh sb="181" eb="183">
      <t>ソウヒョウ</t>
    </rPh>
    <rPh sb="184" eb="186">
      <t>カクニン</t>
    </rPh>
    <rPh sb="194" eb="196">
      <t>ガッサン</t>
    </rPh>
    <rPh sb="198" eb="200">
      <t>シンセイ</t>
    </rPh>
    <rPh sb="205" eb="207">
      <t>ニュウリョク</t>
    </rPh>
    <phoneticPr fontId="20"/>
  </si>
  <si>
    <t>・個票は上段に介護テクノロジー等導入支援、下段にパッケージ型導入支援を記載
　する仕様です。どちらか１つ、該当する方を使用してください。
　ただし、事業所名等の基本情報は、１番上の２行で記載してください。
　(特定施設ではない養護・軽費は介護保険事業所番号不要)
・記載例(白色のシート)を確認すると、①から順に入力する順番をお示ししていま
　す。番号に沿って入力してください。</t>
    <rPh sb="1" eb="3">
      <t>コヒョウ</t>
    </rPh>
    <rPh sb="4" eb="6">
      <t>ジョウダン</t>
    </rPh>
    <rPh sb="7" eb="9">
      <t>カイゴ</t>
    </rPh>
    <rPh sb="15" eb="16">
      <t>トウ</t>
    </rPh>
    <rPh sb="16" eb="20">
      <t>ドウニュウシエン</t>
    </rPh>
    <rPh sb="21" eb="23">
      <t>カダン</t>
    </rPh>
    <rPh sb="29" eb="30">
      <t>ガタ</t>
    </rPh>
    <rPh sb="30" eb="32">
      <t>ドウニュウ</t>
    </rPh>
    <rPh sb="32" eb="34">
      <t>シエン</t>
    </rPh>
    <rPh sb="35" eb="37">
      <t>キサイ</t>
    </rPh>
    <rPh sb="41" eb="43">
      <t>シヨウ</t>
    </rPh>
    <rPh sb="53" eb="55">
      <t>ガイトウ</t>
    </rPh>
    <rPh sb="57" eb="58">
      <t>ホウ</t>
    </rPh>
    <rPh sb="59" eb="61">
      <t>シヨウ</t>
    </rPh>
    <rPh sb="74" eb="77">
      <t>ジギョウショ</t>
    </rPh>
    <rPh sb="77" eb="78">
      <t>メイ</t>
    </rPh>
    <rPh sb="78" eb="79">
      <t>トウ</t>
    </rPh>
    <rPh sb="80" eb="84">
      <t>キホンジョウホウ</t>
    </rPh>
    <rPh sb="88" eb="89">
      <t>ウエ</t>
    </rPh>
    <rPh sb="91" eb="92">
      <t>ギョウ</t>
    </rPh>
    <rPh sb="93" eb="95">
      <t>キサイ</t>
    </rPh>
    <rPh sb="105" eb="109">
      <t>トクテイシセツ</t>
    </rPh>
    <rPh sb="113" eb="115">
      <t>ヨウゴ</t>
    </rPh>
    <rPh sb="116" eb="118">
      <t>ケイヒ</t>
    </rPh>
    <rPh sb="119" eb="123">
      <t>カイゴホケン</t>
    </rPh>
    <rPh sb="123" eb="126">
      <t>ジギョウショ</t>
    </rPh>
    <rPh sb="126" eb="128">
      <t>バンゴウ</t>
    </rPh>
    <rPh sb="128" eb="130">
      <t>フヨウ</t>
    </rPh>
    <rPh sb="133" eb="135">
      <t>キサイ</t>
    </rPh>
    <rPh sb="135" eb="136">
      <t>レイ</t>
    </rPh>
    <rPh sb="137" eb="139">
      <t>シロイロ</t>
    </rPh>
    <rPh sb="145" eb="147">
      <t>カクニン</t>
    </rPh>
    <rPh sb="154" eb="155">
      <t>ジュン</t>
    </rPh>
    <rPh sb="156" eb="158">
      <t>ニュウリョク</t>
    </rPh>
    <rPh sb="160" eb="162">
      <t>ジュンバン</t>
    </rPh>
    <rPh sb="164" eb="165">
      <t>シメ</t>
    </rPh>
    <rPh sb="174" eb="176">
      <t>バンゴウ</t>
    </rPh>
    <rPh sb="177" eb="178">
      <t>ソ</t>
    </rPh>
    <rPh sb="180" eb="182">
      <t>ニュウリョク</t>
    </rPh>
    <phoneticPr fontId="20"/>
  </si>
  <si>
    <t>・金額が反映されていない場合は、個票を確認し、入力不備がないか再確認して
　ください。</t>
    <rPh sb="1" eb="3">
      <t>キンガク</t>
    </rPh>
    <rPh sb="4" eb="6">
      <t>ハンエイ</t>
    </rPh>
    <rPh sb="12" eb="14">
      <t>バアイ</t>
    </rPh>
    <rPh sb="16" eb="18">
      <t>コヒョウ</t>
    </rPh>
    <rPh sb="19" eb="21">
      <t>カクニン</t>
    </rPh>
    <rPh sb="23" eb="25">
      <t>ニュウリョク</t>
    </rPh>
    <rPh sb="25" eb="27">
      <t>フビ</t>
    </rPh>
    <rPh sb="31" eb="32">
      <t>サイ</t>
    </rPh>
    <rPh sb="32" eb="34">
      <t>カクニン</t>
    </rPh>
    <phoneticPr fontId="20"/>
  </si>
  <si>
    <r>
      <t>補助対象</t>
    </r>
    <r>
      <rPr>
        <sz val="16"/>
        <color rgb="FFFF0000"/>
        <rFont val="Yu Gothic"/>
        <family val="3"/>
        <charset val="128"/>
        <scheme val="minor"/>
      </rPr>
      <t>外</t>
    </r>
    <r>
      <rPr>
        <sz val="16"/>
        <color theme="1"/>
        <rFont val="Yu Gothic"/>
        <family val="2"/>
        <scheme val="minor"/>
      </rPr>
      <t>経費</t>
    </r>
    <rPh sb="0" eb="2">
      <t>ホジョ</t>
    </rPh>
    <rPh sb="2" eb="4">
      <t>タイショウ</t>
    </rPh>
    <rPh sb="4" eb="5">
      <t>ガイ</t>
    </rPh>
    <rPh sb="5" eb="7">
      <t>ケイヒ</t>
    </rPh>
    <phoneticPr fontId="20"/>
  </si>
  <si>
    <t>以下は補助対象外です。(実施要綱に掲載)
ア.メンテナンスに係る経費（介護ソフトのシステム保守料を除く）
イ.通信費
ウ.保険料
エ.消費税
オ.過年度に導入した機器・介護ソフト等のランニングコスト
カ.既に保有している機器等の廃棄にかかる経費
キ.運搬費
・介護ソフトはベンダーサポート費(初期設定等)の申請ができます。
・介護ソフト以外のテクノロジーは、必ず実施しないと使用できないといった理由
　がある場合の工事費等は申請可能です。
　(予算の都合上、ベンダーサポート費は対象外)</t>
    <rPh sb="0" eb="2">
      <t>イカ</t>
    </rPh>
    <rPh sb="3" eb="5">
      <t>ホジョ</t>
    </rPh>
    <rPh sb="5" eb="8">
      <t>タイショウガイ</t>
    </rPh>
    <rPh sb="12" eb="16">
      <t>ジッシヨウコウ</t>
    </rPh>
    <rPh sb="17" eb="19">
      <t>ケイサイ</t>
    </rPh>
    <rPh sb="131" eb="133">
      <t>カイゴ</t>
    </rPh>
    <rPh sb="145" eb="146">
      <t>ヒ</t>
    </rPh>
    <rPh sb="147" eb="149">
      <t>ショキ</t>
    </rPh>
    <rPh sb="149" eb="151">
      <t>セッテイ</t>
    </rPh>
    <rPh sb="151" eb="152">
      <t>トウ</t>
    </rPh>
    <rPh sb="154" eb="156">
      <t>シンセイ</t>
    </rPh>
    <rPh sb="164" eb="166">
      <t>カイゴ</t>
    </rPh>
    <rPh sb="169" eb="171">
      <t>イガイ</t>
    </rPh>
    <rPh sb="180" eb="181">
      <t>カナラ</t>
    </rPh>
    <rPh sb="182" eb="184">
      <t>ジッシ</t>
    </rPh>
    <rPh sb="188" eb="190">
      <t>シヨウ</t>
    </rPh>
    <rPh sb="198" eb="200">
      <t>リユウ</t>
    </rPh>
    <rPh sb="205" eb="207">
      <t>バアイ</t>
    </rPh>
    <rPh sb="208" eb="211">
      <t>コウジヒ</t>
    </rPh>
    <rPh sb="211" eb="212">
      <t>トウ</t>
    </rPh>
    <rPh sb="213" eb="217">
      <t>シンセイカノウ</t>
    </rPh>
    <rPh sb="223" eb="225">
      <t>ヨサン</t>
    </rPh>
    <rPh sb="226" eb="229">
      <t>ツゴウジョウ</t>
    </rPh>
    <rPh sb="238" eb="239">
      <t>ヒ</t>
    </rPh>
    <rPh sb="240" eb="243">
      <t>タイショウガイ</t>
    </rPh>
    <phoneticPr fontId="20"/>
  </si>
  <si>
    <r>
      <t>介護ソフト、バックオフィスソフト</t>
    </r>
    <r>
      <rPr>
        <sz val="16"/>
        <color rgb="FFFF0000"/>
        <rFont val="Yu Gothic"/>
        <family val="3"/>
        <charset val="128"/>
        <scheme val="minor"/>
      </rPr>
      <t>以外</t>
    </r>
    <r>
      <rPr>
        <sz val="16"/>
        <color theme="1"/>
        <rFont val="Yu Gothic"/>
        <family val="2"/>
        <scheme val="minor"/>
      </rPr>
      <t>の
テクノロジーの付帯費用</t>
    </r>
    <rPh sb="0" eb="2">
      <t>カイゴ</t>
    </rPh>
    <rPh sb="16" eb="18">
      <t>イガイ</t>
    </rPh>
    <rPh sb="27" eb="31">
      <t>フタイヒヨウ</t>
    </rPh>
    <phoneticPr fontId="20"/>
  </si>
  <si>
    <t>補助内容について</t>
    <rPh sb="0" eb="2">
      <t>ホジョ</t>
    </rPh>
    <rPh sb="2" eb="4">
      <t>ナイヨウ</t>
    </rPh>
    <phoneticPr fontId="20"/>
  </si>
  <si>
    <t>例えば見守り機器とそれを使用するためにWi-Fiを整備する場合、
Wi-Fiの経費を見守りの台数で除し、見守り１台あたりの金額と合算して、１台あたりの補助対象経費とします。
計算例）見守り機器…１５万円×２０台、Wi-Fi…２００万円
２００万円/２０台＝１０万円 → １５万円＋１０万円＝２５万円(補助対象経費)</t>
    <rPh sb="0" eb="1">
      <t>タト</t>
    </rPh>
    <rPh sb="3" eb="5">
      <t>ミマモ</t>
    </rPh>
    <rPh sb="6" eb="8">
      <t>キキ</t>
    </rPh>
    <rPh sb="12" eb="14">
      <t>シヨウ</t>
    </rPh>
    <rPh sb="25" eb="27">
      <t>セイビ</t>
    </rPh>
    <rPh sb="29" eb="31">
      <t>バアイ</t>
    </rPh>
    <rPh sb="39" eb="41">
      <t>ケイヒ</t>
    </rPh>
    <rPh sb="42" eb="44">
      <t>ミマモ</t>
    </rPh>
    <rPh sb="46" eb="48">
      <t>ダイスウ</t>
    </rPh>
    <rPh sb="49" eb="50">
      <t>ジョ</t>
    </rPh>
    <rPh sb="52" eb="54">
      <t>ミマモ</t>
    </rPh>
    <rPh sb="56" eb="57">
      <t>ダイ</t>
    </rPh>
    <rPh sb="61" eb="63">
      <t>キンガク</t>
    </rPh>
    <rPh sb="64" eb="66">
      <t>ガッサン</t>
    </rPh>
    <rPh sb="70" eb="71">
      <t>ダイ</t>
    </rPh>
    <rPh sb="75" eb="77">
      <t>ホジョ</t>
    </rPh>
    <rPh sb="77" eb="81">
      <t>タイショウケイヒ</t>
    </rPh>
    <rPh sb="87" eb="90">
      <t>ケイサンレイ</t>
    </rPh>
    <rPh sb="91" eb="93">
      <t>ミマモ</t>
    </rPh>
    <rPh sb="94" eb="96">
      <t>キキ</t>
    </rPh>
    <rPh sb="99" eb="101">
      <t>マンエン</t>
    </rPh>
    <rPh sb="104" eb="105">
      <t>ダイ</t>
    </rPh>
    <rPh sb="115" eb="117">
      <t>マンエン</t>
    </rPh>
    <rPh sb="121" eb="123">
      <t>マンエン</t>
    </rPh>
    <rPh sb="126" eb="127">
      <t>ダイ</t>
    </rPh>
    <rPh sb="130" eb="132">
      <t>マンエン</t>
    </rPh>
    <rPh sb="137" eb="139">
      <t>マンエン</t>
    </rPh>
    <rPh sb="142" eb="144">
      <t>マンエン</t>
    </rPh>
    <rPh sb="147" eb="149">
      <t>マンエン</t>
    </rPh>
    <rPh sb="150" eb="152">
      <t>ホジョ</t>
    </rPh>
    <rPh sb="152" eb="156">
      <t>タイショウケイヒ</t>
    </rPh>
    <phoneticPr fontId="20"/>
  </si>
  <si>
    <t>②個票作成(個票1から順に入力)</t>
    <rPh sb="1" eb="3">
      <t>コヒョウ</t>
    </rPh>
    <rPh sb="3" eb="5">
      <t>サクセイ</t>
    </rPh>
    <rPh sb="6" eb="8">
      <t>コヒョウ</t>
    </rPh>
    <rPh sb="11" eb="12">
      <t>ジュン</t>
    </rPh>
    <rPh sb="13" eb="15">
      <t>ニュウリョク</t>
    </rPh>
    <phoneticPr fontId="20"/>
  </si>
  <si>
    <t>パッケージ型とは</t>
    <rPh sb="5" eb="6">
      <t>ガタ</t>
    </rPh>
    <phoneticPr fontId="20"/>
  </si>
  <si>
    <t>申請する複数の機器が「介護業務支援」を軸に連携している場合、申請できます。</t>
    <rPh sb="0" eb="2">
      <t>シンセイ</t>
    </rPh>
    <rPh sb="4" eb="6">
      <t>フクスウ</t>
    </rPh>
    <rPh sb="7" eb="9">
      <t>キキ</t>
    </rPh>
    <rPh sb="11" eb="17">
      <t>カイゴギョウムシエン</t>
    </rPh>
    <rPh sb="19" eb="20">
      <t>ジク</t>
    </rPh>
    <rPh sb="21" eb="23">
      <t>レンケイ</t>
    </rPh>
    <rPh sb="27" eb="29">
      <t>バアイ</t>
    </rPh>
    <rPh sb="30" eb="32">
      <t>シンセイ</t>
    </rPh>
    <phoneticPr fontId="20"/>
  </si>
  <si>
    <r>
      <t>・この様式は、事前協議後の交付申請時にも提出を求めます。(1度作成すればR8中は再使用可。)
・10事業所を超えて申請する場合は、エクセルファイルを複数使用して記入してください。
・総表および個票に入力欄がございます。
・</t>
    </r>
    <r>
      <rPr>
        <sz val="18"/>
        <color rgb="FFFF0000"/>
        <rFont val="Yu Gothic"/>
        <family val="3"/>
        <charset val="128"/>
        <scheme val="minor"/>
      </rPr>
      <t>黄色セルが入力必須</t>
    </r>
    <r>
      <rPr>
        <sz val="18"/>
        <color theme="1"/>
        <rFont val="Yu Gothic"/>
        <family val="2"/>
        <scheme val="minor"/>
      </rPr>
      <t>の欄で、それ以外の欄は</t>
    </r>
    <r>
      <rPr>
        <sz val="18"/>
        <color rgb="FFFF0000"/>
        <rFont val="Yu Gothic"/>
        <family val="3"/>
        <charset val="128"/>
        <scheme val="minor"/>
      </rPr>
      <t>編集不可</t>
    </r>
    <r>
      <rPr>
        <sz val="18"/>
        <color theme="1"/>
        <rFont val="Yu Gothic"/>
        <family val="2"/>
        <scheme val="minor"/>
      </rPr>
      <t>となっています。申請機器を記入する欄が
　足りない等の事情がある場合は、県高齢者福祉課(043-223-3496)あてにご連絡ください。
・機器がTAISに掲載され、介護テクノロジーとして登録されているか確認してください。</t>
    </r>
    <rPh sb="3" eb="5">
      <t>ヨウシキ</t>
    </rPh>
    <rPh sb="7" eb="12">
      <t>ジゼンキョウギゴ</t>
    </rPh>
    <rPh sb="13" eb="15">
      <t>コウフ</t>
    </rPh>
    <rPh sb="15" eb="18">
      <t>シンセイジ</t>
    </rPh>
    <rPh sb="20" eb="22">
      <t>テイシュツ</t>
    </rPh>
    <rPh sb="23" eb="24">
      <t>モト</t>
    </rPh>
    <rPh sb="30" eb="31">
      <t>ド</t>
    </rPh>
    <rPh sb="31" eb="33">
      <t>サクセイ</t>
    </rPh>
    <rPh sb="38" eb="39">
      <t>チュウ</t>
    </rPh>
    <rPh sb="40" eb="43">
      <t>サイシヨウ</t>
    </rPh>
    <rPh sb="43" eb="44">
      <t>カ</t>
    </rPh>
    <rPh sb="50" eb="53">
      <t>ジギョウショ</t>
    </rPh>
    <rPh sb="54" eb="55">
      <t>コ</t>
    </rPh>
    <rPh sb="57" eb="59">
      <t>シンセイ</t>
    </rPh>
    <rPh sb="61" eb="63">
      <t>バアイ</t>
    </rPh>
    <rPh sb="74" eb="76">
      <t>フクスウ</t>
    </rPh>
    <rPh sb="76" eb="78">
      <t>シヨウ</t>
    </rPh>
    <rPh sb="80" eb="82">
      <t>キニュウ</t>
    </rPh>
    <rPh sb="91" eb="93">
      <t>ソウヒョウ</t>
    </rPh>
    <rPh sb="96" eb="98">
      <t>コヒョウ</t>
    </rPh>
    <rPh sb="99" eb="101">
      <t>ニュウリョク</t>
    </rPh>
    <rPh sb="101" eb="102">
      <t>ラン</t>
    </rPh>
    <rPh sb="111" eb="113">
      <t>キイロ</t>
    </rPh>
    <rPh sb="116" eb="118">
      <t>ニュウリョク</t>
    </rPh>
    <rPh sb="118" eb="120">
      <t>ヒッス</t>
    </rPh>
    <rPh sb="121" eb="122">
      <t>ラン</t>
    </rPh>
    <rPh sb="126" eb="128">
      <t>イガイ</t>
    </rPh>
    <rPh sb="129" eb="130">
      <t>ラン</t>
    </rPh>
    <rPh sb="131" eb="135">
      <t>ヘンシュウフカ</t>
    </rPh>
    <rPh sb="143" eb="147">
      <t>シンセイキキ</t>
    </rPh>
    <rPh sb="148" eb="150">
      <t>キニュウ</t>
    </rPh>
    <rPh sb="152" eb="153">
      <t>ラン</t>
    </rPh>
    <rPh sb="156" eb="157">
      <t>タ</t>
    </rPh>
    <rPh sb="160" eb="161">
      <t>ナド</t>
    </rPh>
    <rPh sb="162" eb="164">
      <t>ジジョウ</t>
    </rPh>
    <rPh sb="167" eb="169">
      <t>バアイ</t>
    </rPh>
    <rPh sb="171" eb="172">
      <t>ケン</t>
    </rPh>
    <rPh sb="172" eb="175">
      <t>コウレイシャ</t>
    </rPh>
    <rPh sb="175" eb="178">
      <t>フクシカ</t>
    </rPh>
    <rPh sb="196" eb="198">
      <t>レンラク</t>
    </rPh>
    <rPh sb="205" eb="207">
      <t>キキ</t>
    </rPh>
    <rPh sb="213" eb="215">
      <t>ケイサイ</t>
    </rPh>
    <rPh sb="218" eb="220">
      <t>カイゴ</t>
    </rPh>
    <rPh sb="229" eb="231">
      <t>トウロク</t>
    </rPh>
    <rPh sb="237" eb="239">
      <t>カクニン</t>
    </rPh>
    <phoneticPr fontId="20"/>
  </si>
  <si>
    <t>　掲載先（https://www.techno-tais.jp/ServiceWelfareGoodsList.php）</t>
    <phoneticPr fontId="20"/>
  </si>
  <si>
    <t>P.補助申請額
（NまたはOのいずれか低い額）</t>
    <rPh sb="2" eb="4">
      <t>ホジョ</t>
    </rPh>
    <rPh sb="4" eb="6">
      <t>シンセイ</t>
    </rPh>
    <rPh sb="6" eb="7">
      <t>ガク</t>
    </rPh>
    <phoneticPr fontId="6"/>
  </si>
  <si>
    <t>P.補助申請額
（NまたはOのいずれか低い額）</t>
    <phoneticPr fontId="6"/>
  </si>
  <si>
    <r>
      <t>④（事前協議時）
　</t>
    </r>
    <r>
      <rPr>
        <sz val="15"/>
        <color theme="1"/>
        <rFont val="Yu Gothic"/>
        <family val="3"/>
        <charset val="128"/>
        <scheme val="minor"/>
      </rPr>
      <t>ちば電子申請サービスで事前協議の申し込みをする際に</t>
    </r>
    <r>
      <rPr>
        <sz val="16"/>
        <color rgb="FFFF0000"/>
        <rFont val="Yu Gothic"/>
        <family val="3"/>
        <charset val="128"/>
        <scheme val="minor"/>
      </rPr>
      <t>総表の欄外で、赤丸で囲まれた金額を入力していただく必要がございます。</t>
    </r>
    <rPh sb="2" eb="6">
      <t>ジゼンキョウギ</t>
    </rPh>
    <rPh sb="6" eb="7">
      <t>ジ</t>
    </rPh>
    <rPh sb="21" eb="25">
      <t>ジゼンキョウギ</t>
    </rPh>
    <rPh sb="26" eb="27">
      <t>モウ</t>
    </rPh>
    <rPh sb="28" eb="29">
      <t>コ</t>
    </rPh>
    <rPh sb="33" eb="34">
      <t>サイ</t>
    </rPh>
    <rPh sb="35" eb="37">
      <t>ソウヒョウ</t>
    </rPh>
    <rPh sb="38" eb="40">
      <t>ランガイ</t>
    </rPh>
    <rPh sb="42" eb="44">
      <t>アカマル</t>
    </rPh>
    <rPh sb="45" eb="46">
      <t>カコ</t>
    </rPh>
    <rPh sb="49" eb="51">
      <t>キンガク</t>
    </rPh>
    <rPh sb="52" eb="54">
      <t>ニュウリョク</t>
    </rPh>
    <rPh sb="60" eb="61">
      <t>ヨウ</t>
    </rPh>
    <phoneticPr fontId="20"/>
  </si>
  <si>
    <t>個票２</t>
    <rPh sb="0" eb="2">
      <t>コヒョウ</t>
    </rPh>
    <phoneticPr fontId="20"/>
  </si>
  <si>
    <t>個票３</t>
    <rPh sb="0" eb="2">
      <t>コヒョウ</t>
    </rPh>
    <phoneticPr fontId="20"/>
  </si>
  <si>
    <t>個票４</t>
    <rPh sb="0" eb="2">
      <t>コヒョウ</t>
    </rPh>
    <phoneticPr fontId="20"/>
  </si>
  <si>
    <t>個票５</t>
    <rPh sb="0" eb="2">
      <t>コヒョウ</t>
    </rPh>
    <phoneticPr fontId="20"/>
  </si>
  <si>
    <t>個票６</t>
    <rPh sb="0" eb="2">
      <t>コヒョウ</t>
    </rPh>
    <phoneticPr fontId="20"/>
  </si>
  <si>
    <t>個票７</t>
    <rPh sb="0" eb="2">
      <t>コヒョウ</t>
    </rPh>
    <phoneticPr fontId="20"/>
  </si>
  <si>
    <t>個票８</t>
    <rPh sb="0" eb="2">
      <t>コヒョウ</t>
    </rPh>
    <phoneticPr fontId="20"/>
  </si>
  <si>
    <t>個票９</t>
    <rPh sb="0" eb="2">
      <t>コヒョウ</t>
    </rPh>
    <phoneticPr fontId="20"/>
  </si>
  <si>
    <t>個票１０</t>
    <rPh sb="0" eb="2">
      <t>コヒョウ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</si>
</sst>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font>
      <sz val="11"/>
      <color theme="1"/>
      <name val="Yu Gothic"/>
      <family val="2"/>
      <scheme val="minor"/>
    </font>
    <font>
      <sz val="11"/>
      <color theme="1"/>
      <name val="Yu Gothic"/>
      <family val="2"/>
      <charset val="128"/>
      <scheme val="minor"/>
    </font>
    <font>
      <sz val="11"/>
      <color theme="1"/>
      <name val="Yu Gothic"/>
      <family val="2"/>
      <scheme val="minor"/>
    </font>
    <font>
      <b/>
      <sz val="11"/>
      <color theme="3"/>
      <name val="Yu Gothic"/>
      <family val="2"/>
      <charset val="128"/>
      <scheme val="minor"/>
    </font>
    <font>
      <sz val="12"/>
      <name val="Yu Gothic"/>
      <family val="3"/>
      <charset val="128"/>
      <scheme val="minor"/>
    </font>
    <font>
      <sz val="6"/>
      <name val="ＭＳ Ｐゴシック"/>
      <family val="3"/>
      <charset val="128"/>
    </font>
    <font>
      <sz val="6"/>
      <name val="Yu Gothic"/>
      <family val="2"/>
      <charset val="128"/>
      <scheme val="minor"/>
    </font>
    <font>
      <sz val="16"/>
      <name val="Yu Gothic"/>
      <family val="3"/>
      <charset val="128"/>
      <scheme val="minor"/>
    </font>
    <font>
      <sz val="14"/>
      <color theme="1"/>
      <name val="Yu Gothic"/>
      <family val="2"/>
      <scheme val="minor"/>
    </font>
    <font>
      <sz val="18"/>
      <color theme="1"/>
      <name val="Yu Gothic"/>
      <family val="2"/>
      <scheme val="minor"/>
    </font>
    <font>
      <sz val="11"/>
      <name val="ＭＳ Ｐゴシック"/>
      <family val="3"/>
      <charset val="128"/>
    </font>
    <font>
      <sz val="12"/>
      <color theme="1"/>
      <name val="Yu Gothic"/>
      <family val="3"/>
      <charset val="128"/>
      <scheme val="minor"/>
    </font>
    <font>
      <sz val="11"/>
      <color theme="1"/>
      <name val="ＭＳ 明朝"/>
      <family val="1"/>
      <charset val="128"/>
    </font>
    <font>
      <sz val="16"/>
      <color theme="1"/>
      <name val="Yu Gothic"/>
      <family val="3"/>
      <charset val="128"/>
      <scheme val="minor"/>
    </font>
    <font>
      <sz val="18"/>
      <color theme="1"/>
      <name val="Yu Gothic"/>
      <family val="3"/>
      <charset val="128"/>
      <scheme val="minor"/>
    </font>
    <font>
      <b/>
      <sz val="18"/>
      <color theme="1"/>
      <name val="Yu Gothic"/>
      <family val="3"/>
      <charset val="128"/>
      <scheme val="minor"/>
    </font>
    <font>
      <sz val="16"/>
      <color theme="1"/>
      <name val="Yu Gothic"/>
      <family val="2"/>
      <scheme val="minor"/>
    </font>
    <font>
      <sz val="14"/>
      <color theme="1"/>
      <name val="Yu Gothic"/>
      <family val="3"/>
      <charset val="128"/>
      <scheme val="minor"/>
    </font>
    <font>
      <sz val="14"/>
      <name val="Yu Gothic"/>
      <family val="3"/>
      <charset val="128"/>
      <scheme val="minor"/>
    </font>
    <font>
      <sz val="22"/>
      <color theme="1"/>
      <name val="Yu Gothic"/>
      <family val="3"/>
      <charset val="128"/>
      <scheme val="minor"/>
    </font>
    <font>
      <sz val="6"/>
      <name val="Yu Gothic"/>
      <family val="3"/>
      <charset val="128"/>
      <scheme val="minor"/>
    </font>
    <font>
      <sz val="18"/>
      <name val="Yu Gothic"/>
      <family val="3"/>
      <charset val="128"/>
      <scheme val="minor"/>
    </font>
    <font>
      <sz val="24"/>
      <color theme="1"/>
      <name val="Yu Gothic"/>
      <family val="3"/>
      <charset val="128"/>
      <scheme val="minor"/>
    </font>
    <font>
      <sz val="14"/>
      <color theme="1"/>
      <name val="ＭＳ 明朝"/>
      <family val="1"/>
      <charset val="128"/>
    </font>
    <font>
      <b/>
      <sz val="22"/>
      <color theme="1"/>
      <name val="Yu Gothic"/>
      <family val="3"/>
      <charset val="128"/>
      <scheme val="minor"/>
    </font>
    <font>
      <b/>
      <sz val="24"/>
      <color theme="1"/>
      <name val="Yu Gothic"/>
      <family val="3"/>
      <charset val="128"/>
      <scheme val="minor"/>
    </font>
    <font>
      <sz val="20"/>
      <color theme="1"/>
      <name val="Yu Gothic"/>
      <family val="2"/>
      <scheme val="minor"/>
    </font>
    <font>
      <sz val="20"/>
      <color theme="1"/>
      <name val="Yu Gothic"/>
      <family val="3"/>
      <charset val="128"/>
      <scheme val="minor"/>
    </font>
    <font>
      <sz val="20"/>
      <name val="Yu Gothic"/>
      <family val="3"/>
      <charset val="128"/>
      <scheme val="minor"/>
    </font>
    <font>
      <b/>
      <sz val="14"/>
      <color indexed="81"/>
      <name val="MS P ゴシック"/>
      <family val="3"/>
      <charset val="128"/>
    </font>
    <font>
      <sz val="14"/>
      <color theme="1"/>
      <name val="游ゴシック"/>
      <family val="3"/>
      <charset val="128"/>
    </font>
    <font>
      <sz val="11"/>
      <color theme="1"/>
      <name val="游ゴシック"/>
      <family val="3"/>
      <charset val="128"/>
    </font>
    <font>
      <sz val="16"/>
      <color theme="1"/>
      <name val="游ゴシック"/>
      <family val="3"/>
      <charset val="128"/>
    </font>
    <font>
      <sz val="12"/>
      <color theme="1"/>
      <name val="游ゴシック"/>
      <family val="3"/>
      <charset val="128"/>
    </font>
    <font>
      <sz val="18"/>
      <color theme="1"/>
      <name val="游ゴシック"/>
      <family val="3"/>
      <charset val="128"/>
    </font>
    <font>
      <sz val="26"/>
      <color theme="1"/>
      <name val="Yu Gothic"/>
      <family val="2"/>
      <scheme val="minor"/>
    </font>
    <font>
      <sz val="18"/>
      <color rgb="FFFF0000"/>
      <name val="Yu Gothic"/>
      <family val="3"/>
      <charset val="128"/>
      <scheme val="minor"/>
    </font>
    <font>
      <sz val="16"/>
      <color rgb="FFFF0000"/>
      <name val="Yu Gothic"/>
      <family val="3"/>
      <charset val="128"/>
      <scheme val="minor"/>
    </font>
    <font>
      <sz val="11"/>
      <color theme="1"/>
      <name val="Yu Gothic"/>
      <family val="3"/>
      <charset val="128"/>
      <scheme val="minor"/>
    </font>
    <font>
      <u/>
      <sz val="11"/>
      <color theme="10"/>
      <name val="Yu Gothic"/>
      <family val="2"/>
      <scheme val="minor"/>
    </font>
    <font>
      <u/>
      <sz val="18"/>
      <color theme="10"/>
      <name val="Yu Gothic"/>
      <family val="3"/>
      <charset val="128"/>
      <scheme val="minor"/>
    </font>
    <font>
      <sz val="15"/>
      <color theme="1"/>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5" tint="0.79998168889431442"/>
        <bgColor indexed="64"/>
      </patternFill>
    </fill>
  </fills>
  <borders count="8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0" fillId="0" borderId="0">
      <alignment vertical="center"/>
    </xf>
    <xf numFmtId="0" fontId="1" fillId="0" borderId="0">
      <alignment vertical="center"/>
    </xf>
    <xf numFmtId="0" fontId="39" fillId="0" borderId="0" applyNumberFormat="0" applyFill="0" applyBorder="0" applyAlignment="0" applyProtection="0"/>
  </cellStyleXfs>
  <cellXfs count="327">
    <xf numFmtId="0" fontId="0" fillId="0" borderId="0" xfId="0"/>
    <xf numFmtId="0" fontId="4" fillId="0" borderId="9" xfId="0" applyFont="1" applyBorder="1" applyAlignment="1">
      <alignment horizontal="center" vertical="center" wrapText="1"/>
    </xf>
    <xf numFmtId="0" fontId="0" fillId="0" borderId="0" xfId="0" applyAlignment="1">
      <alignment horizontal="left"/>
    </xf>
    <xf numFmtId="0" fontId="12" fillId="0" borderId="17" xfId="0" applyFont="1" applyBorder="1"/>
    <xf numFmtId="0" fontId="12" fillId="0" borderId="17" xfId="0" applyFont="1" applyBorder="1" applyAlignment="1">
      <alignment horizontal="left"/>
    </xf>
    <xf numFmtId="0" fontId="0" fillId="0" borderId="0" xfId="0" applyAlignment="1">
      <alignment horizontal="right"/>
    </xf>
    <xf numFmtId="38" fontId="12" fillId="0" borderId="17" xfId="1" applyFont="1" applyBorder="1" applyAlignment="1">
      <alignment horizontal="right"/>
    </xf>
    <xf numFmtId="38" fontId="0" fillId="0" borderId="0" xfId="1" applyFont="1" applyAlignment="1">
      <alignment horizontal="right"/>
    </xf>
    <xf numFmtId="0" fontId="14" fillId="0" borderId="0" xfId="0" applyFont="1"/>
    <xf numFmtId="0" fontId="15" fillId="0" borderId="0" xfId="0" applyFont="1" applyAlignment="1">
      <alignment horizontal="left"/>
    </xf>
    <xf numFmtId="0" fontId="15" fillId="0" borderId="11" xfId="0" applyFont="1" applyBorder="1" applyAlignment="1">
      <alignment horizontal="left"/>
    </xf>
    <xf numFmtId="0" fontId="15" fillId="0" borderId="0" xfId="0" applyFont="1"/>
    <xf numFmtId="0" fontId="16" fillId="0" borderId="0" xfId="0" applyFont="1"/>
    <xf numFmtId="49" fontId="4" fillId="0" borderId="0" xfId="0" applyNumberFormat="1" applyFont="1" applyAlignment="1">
      <alignment horizontal="center" vertical="center"/>
    </xf>
    <xf numFmtId="38" fontId="7" fillId="0" borderId="0" xfId="1" applyFont="1" applyBorder="1" applyAlignment="1" applyProtection="1">
      <alignment horizontal="right" vertical="center"/>
    </xf>
    <xf numFmtId="0" fontId="4" fillId="3" borderId="0" xfId="0" applyFont="1" applyFill="1" applyAlignment="1" applyProtection="1">
      <alignment horizontal="left" vertical="center" wrapText="1"/>
      <protection locked="0"/>
    </xf>
    <xf numFmtId="3" fontId="7" fillId="3" borderId="0" xfId="0" applyNumberFormat="1" applyFont="1" applyFill="1" applyAlignment="1" applyProtection="1">
      <alignment horizontal="right" vertical="center"/>
      <protection locked="0"/>
    </xf>
    <xf numFmtId="3" fontId="7" fillId="3" borderId="0" xfId="0" applyNumberFormat="1" applyFont="1" applyFill="1" applyAlignment="1">
      <alignment horizontal="right" vertical="center"/>
    </xf>
    <xf numFmtId="176" fontId="7" fillId="3" borderId="0" xfId="0" applyNumberFormat="1" applyFont="1" applyFill="1" applyAlignment="1" applyProtection="1">
      <alignment horizontal="right" vertical="center"/>
      <protection locked="0"/>
    </xf>
    <xf numFmtId="0" fontId="13" fillId="3" borderId="4" xfId="0" applyFont="1" applyFill="1" applyBorder="1" applyAlignment="1">
      <alignment horizontal="right" vertical="center"/>
    </xf>
    <xf numFmtId="0" fontId="16" fillId="3" borderId="2" xfId="0" applyFont="1" applyFill="1" applyBorder="1" applyAlignment="1">
      <alignment horizontal="right" vertical="center"/>
    </xf>
    <xf numFmtId="0" fontId="11" fillId="2" borderId="17" xfId="0" applyFont="1" applyFill="1" applyBorder="1" applyAlignment="1">
      <alignment vertical="center" wrapText="1"/>
    </xf>
    <xf numFmtId="0" fontId="16" fillId="3" borderId="1" xfId="0" applyFont="1" applyFill="1" applyBorder="1" applyAlignment="1">
      <alignment horizontal="right"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3" fillId="3" borderId="31" xfId="0" applyFont="1" applyFill="1" applyBorder="1" applyAlignment="1">
      <alignment horizontal="right"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1" fillId="2" borderId="19" xfId="0" applyFont="1" applyFill="1" applyBorder="1" applyAlignment="1">
      <alignment vertical="center" wrapText="1"/>
    </xf>
    <xf numFmtId="0" fontId="11" fillId="2" borderId="7" xfId="0" applyFont="1" applyFill="1" applyBorder="1" applyAlignment="1">
      <alignment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0" xfId="0" applyFont="1" applyAlignment="1">
      <alignment horizontal="left"/>
    </xf>
    <xf numFmtId="38" fontId="12" fillId="0" borderId="0" xfId="1" applyFont="1" applyBorder="1" applyAlignment="1">
      <alignment horizontal="right"/>
    </xf>
    <xf numFmtId="0" fontId="12" fillId="0" borderId="0" xfId="0" applyFont="1" applyAlignment="1">
      <alignment horizontal="left" wrapText="1"/>
    </xf>
    <xf numFmtId="0" fontId="13" fillId="3" borderId="9" xfId="0" applyFont="1" applyFill="1" applyBorder="1" applyAlignment="1">
      <alignment horizontal="right" vertical="center" wrapText="1"/>
    </xf>
    <xf numFmtId="0" fontId="8" fillId="0" borderId="4" xfId="0" applyFont="1" applyBorder="1" applyAlignment="1">
      <alignment horizontal="right" vertical="center" wrapText="1"/>
    </xf>
    <xf numFmtId="0" fontId="18" fillId="6" borderId="9" xfId="0" applyFont="1" applyFill="1" applyBorder="1" applyAlignment="1">
      <alignment horizontal="center" vertical="center" wrapText="1"/>
    </xf>
    <xf numFmtId="38" fontId="7" fillId="6" borderId="15" xfId="1" applyFont="1" applyFill="1" applyBorder="1" applyAlignment="1" applyProtection="1">
      <alignment horizontal="center" vertical="center"/>
    </xf>
    <xf numFmtId="0" fontId="17" fillId="4" borderId="3" xfId="0" applyFont="1" applyFill="1" applyBorder="1" applyAlignment="1">
      <alignment horizontal="center" vertical="center" wrapText="1"/>
    </xf>
    <xf numFmtId="38" fontId="7" fillId="3" borderId="0" xfId="1" applyFont="1" applyFill="1" applyBorder="1" applyAlignment="1" applyProtection="1">
      <alignment horizontal="right" vertical="center"/>
    </xf>
    <xf numFmtId="0" fontId="18" fillId="6" borderId="31" xfId="0" applyFont="1" applyFill="1" applyBorder="1" applyAlignment="1">
      <alignment horizontal="center" vertical="center" wrapText="1"/>
    </xf>
    <xf numFmtId="38" fontId="7" fillId="6" borderId="34" xfId="1" applyFont="1" applyFill="1" applyBorder="1" applyAlignment="1" applyProtection="1">
      <alignment horizontal="center" vertical="center"/>
    </xf>
    <xf numFmtId="0" fontId="13" fillId="3" borderId="44" xfId="0" applyFont="1" applyFill="1" applyBorder="1" applyAlignment="1">
      <alignment horizontal="right" vertical="center" wrapText="1"/>
    </xf>
    <xf numFmtId="3" fontId="7" fillId="3" borderId="24" xfId="0" applyNumberFormat="1" applyFont="1" applyFill="1" applyBorder="1" applyAlignment="1">
      <alignment horizontal="right" vertical="center"/>
    </xf>
    <xf numFmtId="0" fontId="18" fillId="2" borderId="32" xfId="0" applyFont="1" applyFill="1" applyBorder="1" applyAlignment="1" applyProtection="1">
      <alignment horizontal="center" vertical="center" wrapText="1"/>
      <protection locked="0"/>
    </xf>
    <xf numFmtId="0" fontId="18" fillId="2" borderId="17"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3" fillId="3" borderId="31" xfId="0" applyFont="1" applyFill="1" applyBorder="1" applyAlignment="1">
      <alignment horizontal="center" vertical="center" wrapText="1"/>
    </xf>
    <xf numFmtId="38" fontId="16" fillId="8" borderId="4" xfId="1" applyFont="1" applyFill="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8" fillId="0" borderId="4" xfId="0" applyFont="1" applyBorder="1" applyAlignment="1">
      <alignment horizontal="center" vertical="center" wrapText="1"/>
    </xf>
    <xf numFmtId="0" fontId="0" fillId="3" borderId="46" xfId="0" applyFill="1" applyBorder="1"/>
    <xf numFmtId="0" fontId="0" fillId="3" borderId="47" xfId="0" applyFill="1" applyBorder="1"/>
    <xf numFmtId="0" fontId="0" fillId="3" borderId="7" xfId="0" applyFill="1" applyBorder="1"/>
    <xf numFmtId="0" fontId="0" fillId="0" borderId="46" xfId="0" applyBorder="1"/>
    <xf numFmtId="0" fontId="0" fillId="0" borderId="47" xfId="0" applyBorder="1"/>
    <xf numFmtId="0" fontId="0" fillId="0" borderId="7" xfId="0" applyBorder="1"/>
    <xf numFmtId="38" fontId="7" fillId="6" borderId="50" xfId="1" applyFont="1" applyFill="1" applyBorder="1" applyAlignment="1" applyProtection="1">
      <alignment horizontal="center" vertical="center"/>
    </xf>
    <xf numFmtId="38" fontId="7" fillId="6" borderId="16" xfId="1" applyFont="1" applyFill="1" applyBorder="1" applyAlignment="1" applyProtection="1">
      <alignment horizontal="center" vertical="center"/>
    </xf>
    <xf numFmtId="0" fontId="24" fillId="3" borderId="0" xfId="0" applyFont="1" applyFill="1" applyAlignment="1">
      <alignment horizontal="left" vertical="center"/>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3" fillId="0" borderId="45" xfId="0" applyFont="1" applyBorder="1" applyAlignment="1">
      <alignment horizontal="center" vertical="center"/>
    </xf>
    <xf numFmtId="0" fontId="13" fillId="0" borderId="31" xfId="0" applyFont="1" applyBorder="1" applyAlignment="1">
      <alignment horizontal="center" vertical="center"/>
    </xf>
    <xf numFmtId="0" fontId="13" fillId="0" borderId="44" xfId="0" applyFont="1" applyBorder="1" applyAlignment="1">
      <alignment horizontal="center" vertical="center"/>
    </xf>
    <xf numFmtId="0" fontId="18" fillId="2" borderId="6" xfId="0"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0" fontId="17" fillId="2" borderId="41"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23" xfId="0" applyFont="1" applyFill="1" applyBorder="1" applyAlignment="1">
      <alignment horizontal="left" vertical="center" wrapText="1"/>
    </xf>
    <xf numFmtId="0" fontId="17" fillId="2" borderId="36"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35" xfId="0" applyFont="1" applyFill="1" applyBorder="1" applyAlignment="1">
      <alignment horizontal="left" vertical="center" wrapText="1"/>
    </xf>
    <xf numFmtId="0" fontId="18" fillId="2" borderId="29" xfId="0" applyFont="1" applyFill="1" applyBorder="1" applyAlignment="1" applyProtection="1">
      <alignment horizontal="left" vertical="center" wrapText="1"/>
      <protection locked="0"/>
    </xf>
    <xf numFmtId="0" fontId="18" fillId="2" borderId="34"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0" fillId="0" borderId="0" xfId="0" applyAlignment="1">
      <alignment horizontal="center"/>
    </xf>
    <xf numFmtId="0" fontId="11"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9" xfId="0" applyFont="1" applyFill="1" applyBorder="1" applyAlignment="1">
      <alignment horizontal="center" vertical="center" wrapText="1"/>
    </xf>
    <xf numFmtId="176" fontId="9" fillId="0" borderId="52" xfId="0" applyNumberFormat="1" applyFont="1" applyBorder="1" applyAlignment="1">
      <alignment horizontal="center" vertical="center"/>
    </xf>
    <xf numFmtId="0" fontId="25" fillId="3" borderId="0" xfId="0" applyFont="1" applyFill="1" applyAlignment="1">
      <alignment horizontal="left" vertical="center"/>
    </xf>
    <xf numFmtId="0" fontId="25" fillId="3" borderId="0" xfId="0" applyFont="1" applyFill="1" applyAlignment="1">
      <alignment vertical="center"/>
    </xf>
    <xf numFmtId="0" fontId="11" fillId="0" borderId="9" xfId="0" applyFont="1" applyBorder="1" applyAlignment="1">
      <alignment horizontal="center" vertical="center"/>
    </xf>
    <xf numFmtId="0" fontId="17" fillId="0" borderId="5" xfId="0" applyFont="1" applyBorder="1" applyAlignment="1">
      <alignment horizontal="center" vertical="center" wrapText="1"/>
    </xf>
    <xf numFmtId="0" fontId="17" fillId="0" borderId="44" xfId="0" applyFont="1" applyBorder="1" applyAlignment="1">
      <alignment horizontal="center" vertical="center" wrapText="1"/>
    </xf>
    <xf numFmtId="0" fontId="16" fillId="0" borderId="9" xfId="0" applyFont="1" applyBorder="1" applyAlignment="1">
      <alignment horizontal="center" vertical="center"/>
    </xf>
    <xf numFmtId="0" fontId="17" fillId="3" borderId="0" xfId="0" applyFont="1" applyFill="1" applyAlignment="1">
      <alignment horizontal="center" vertical="center" wrapText="1"/>
    </xf>
    <xf numFmtId="38" fontId="13" fillId="3" borderId="0" xfId="0" applyNumberFormat="1" applyFont="1" applyFill="1" applyAlignment="1">
      <alignment horizontal="center" vertical="center"/>
    </xf>
    <xf numFmtId="0" fontId="26" fillId="0" borderId="0" xfId="0" applyFont="1"/>
    <xf numFmtId="0" fontId="14" fillId="0" borderId="69" xfId="3" applyFont="1" applyBorder="1" applyAlignment="1">
      <alignment horizontal="center" vertical="center"/>
    </xf>
    <xf numFmtId="0" fontId="14" fillId="0" borderId="48" xfId="3" applyFont="1" applyBorder="1" applyAlignment="1">
      <alignment horizontal="center" vertical="center"/>
    </xf>
    <xf numFmtId="0" fontId="14" fillId="3" borderId="61" xfId="3" applyFont="1" applyFill="1" applyBorder="1" applyAlignment="1">
      <alignment horizontal="left" vertical="center" wrapText="1"/>
    </xf>
    <xf numFmtId="0" fontId="14" fillId="0" borderId="70" xfId="0" applyFont="1" applyBorder="1" applyAlignment="1">
      <alignment horizontal="center" vertical="center" wrapText="1"/>
    </xf>
    <xf numFmtId="0" fontId="11" fillId="2" borderId="16" xfId="0" applyFont="1" applyFill="1" applyBorder="1" applyAlignment="1">
      <alignment horizontal="center" vertical="center" wrapText="1"/>
    </xf>
    <xf numFmtId="38" fontId="27" fillId="7" borderId="24" xfId="0" applyNumberFormat="1" applyFont="1" applyFill="1" applyBorder="1" applyAlignment="1">
      <alignment horizontal="center" vertical="center"/>
    </xf>
    <xf numFmtId="38" fontId="27" fillId="7" borderId="14" xfId="0" applyNumberFormat="1" applyFont="1" applyFill="1" applyBorder="1" applyAlignment="1">
      <alignment horizontal="center" vertical="center"/>
    </xf>
    <xf numFmtId="0" fontId="27" fillId="2" borderId="16" xfId="0" applyFont="1" applyFill="1" applyBorder="1" applyAlignment="1">
      <alignment horizontal="center" vertical="center"/>
    </xf>
    <xf numFmtId="0" fontId="27" fillId="2" borderId="12" xfId="0" applyFont="1" applyFill="1" applyBorder="1" applyAlignment="1">
      <alignment horizontal="center" vertical="center"/>
    </xf>
    <xf numFmtId="3" fontId="28" fillId="2" borderId="32" xfId="0" applyNumberFormat="1" applyFont="1" applyFill="1" applyBorder="1" applyAlignment="1" applyProtection="1">
      <alignment horizontal="right" vertical="center"/>
      <protection locked="0"/>
    </xf>
    <xf numFmtId="176" fontId="28" fillId="2" borderId="32" xfId="0" applyNumberFormat="1" applyFont="1" applyFill="1" applyBorder="1" applyAlignment="1" applyProtection="1">
      <alignment horizontal="right" vertical="center"/>
      <protection locked="0"/>
    </xf>
    <xf numFmtId="3" fontId="28" fillId="0" borderId="32" xfId="0" applyNumberFormat="1" applyFont="1" applyBorder="1" applyAlignment="1">
      <alignment horizontal="right" vertical="center"/>
    </xf>
    <xf numFmtId="38" fontId="28" fillId="0" borderId="21" xfId="1" applyFont="1" applyBorder="1" applyAlignment="1" applyProtection="1">
      <alignment horizontal="right" vertical="center"/>
    </xf>
    <xf numFmtId="3" fontId="28" fillId="2" borderId="7" xfId="0" applyNumberFormat="1" applyFont="1" applyFill="1" applyBorder="1" applyAlignment="1" applyProtection="1">
      <alignment horizontal="right" vertical="center"/>
      <protection locked="0"/>
    </xf>
    <xf numFmtId="176" fontId="28" fillId="2" borderId="7" xfId="0" applyNumberFormat="1" applyFont="1" applyFill="1" applyBorder="1" applyAlignment="1" applyProtection="1">
      <alignment horizontal="right" vertical="center"/>
      <protection locked="0"/>
    </xf>
    <xf numFmtId="3" fontId="28" fillId="0" borderId="7" xfId="0" applyNumberFormat="1" applyFont="1" applyBorder="1" applyAlignment="1">
      <alignment horizontal="right" vertical="center"/>
    </xf>
    <xf numFmtId="38" fontId="28" fillId="0" borderId="8" xfId="1" applyFont="1" applyBorder="1" applyAlignment="1" applyProtection="1">
      <alignment horizontal="right" vertical="center"/>
    </xf>
    <xf numFmtId="3" fontId="28" fillId="2" borderId="13" xfId="0" applyNumberFormat="1" applyFont="1" applyFill="1" applyBorder="1" applyAlignment="1" applyProtection="1">
      <alignment horizontal="right" vertical="center"/>
      <protection locked="0"/>
    </xf>
    <xf numFmtId="176" fontId="28" fillId="2" borderId="13" xfId="0" applyNumberFormat="1" applyFont="1" applyFill="1" applyBorder="1" applyAlignment="1" applyProtection="1">
      <alignment horizontal="right" vertical="center"/>
      <protection locked="0"/>
    </xf>
    <xf numFmtId="3" fontId="28" fillId="0" borderId="13" xfId="0" applyNumberFormat="1" applyFont="1" applyBorder="1" applyAlignment="1">
      <alignment horizontal="right" vertical="center"/>
    </xf>
    <xf numFmtId="38" fontId="28" fillId="0" borderId="14" xfId="1" applyFont="1" applyBorder="1" applyAlignment="1" applyProtection="1">
      <alignment horizontal="right" vertical="center"/>
    </xf>
    <xf numFmtId="176" fontId="28" fillId="3" borderId="14" xfId="0" applyNumberFormat="1" applyFont="1" applyFill="1" applyBorder="1" applyAlignment="1" applyProtection="1">
      <alignment horizontal="right" vertical="center"/>
      <protection locked="0"/>
    </xf>
    <xf numFmtId="38" fontId="28" fillId="0" borderId="16" xfId="1" applyFont="1" applyBorder="1" applyAlignment="1" applyProtection="1">
      <alignment horizontal="right" vertical="center"/>
    </xf>
    <xf numFmtId="38" fontId="27" fillId="0" borderId="31" xfId="1" applyFont="1" applyBorder="1" applyAlignment="1">
      <alignment vertical="center"/>
    </xf>
    <xf numFmtId="38" fontId="27" fillId="5" borderId="9" xfId="0" applyNumberFormat="1" applyFont="1" applyFill="1" applyBorder="1" applyAlignment="1">
      <alignment vertical="center"/>
    </xf>
    <xf numFmtId="38" fontId="28" fillId="6" borderId="9" xfId="1" applyFont="1" applyFill="1" applyBorder="1" applyAlignment="1" applyProtection="1">
      <alignment horizontal="right" vertical="center"/>
    </xf>
    <xf numFmtId="38" fontId="27" fillId="8" borderId="5" xfId="1" applyFont="1" applyFill="1" applyBorder="1" applyAlignment="1">
      <alignment horizontal="right" vertical="center"/>
    </xf>
    <xf numFmtId="38" fontId="27" fillId="2" borderId="7" xfId="1" applyFont="1" applyFill="1" applyBorder="1" applyAlignment="1">
      <alignment horizontal="right" vertical="center"/>
    </xf>
    <xf numFmtId="38" fontId="27" fillId="2" borderId="17" xfId="1" applyFont="1" applyFill="1" applyBorder="1" applyAlignment="1">
      <alignment horizontal="right" vertical="center"/>
    </xf>
    <xf numFmtId="38" fontId="27" fillId="2" borderId="19" xfId="1" applyFont="1" applyFill="1" applyBorder="1" applyAlignment="1">
      <alignment horizontal="right" vertical="center"/>
    </xf>
    <xf numFmtId="38" fontId="27" fillId="0" borderId="37" xfId="1" applyFont="1" applyBorder="1" applyAlignment="1">
      <alignment vertical="center"/>
    </xf>
    <xf numFmtId="38" fontId="27" fillId="0" borderId="22" xfId="1" applyFont="1" applyBorder="1" applyAlignment="1">
      <alignment vertical="center"/>
    </xf>
    <xf numFmtId="38" fontId="27" fillId="0" borderId="23" xfId="1" applyFont="1" applyBorder="1" applyAlignment="1">
      <alignment vertical="center"/>
    </xf>
    <xf numFmtId="38" fontId="28" fillId="6" borderId="16" xfId="1" applyFont="1" applyFill="1" applyBorder="1" applyAlignment="1" applyProtection="1">
      <alignment horizontal="right" vertical="center"/>
    </xf>
    <xf numFmtId="38" fontId="26" fillId="3" borderId="4" xfId="1" applyFont="1" applyFill="1" applyBorder="1" applyAlignment="1">
      <alignment vertical="center"/>
    </xf>
    <xf numFmtId="38" fontId="26" fillId="0" borderId="4" xfId="1" applyFont="1" applyBorder="1" applyAlignment="1">
      <alignment vertical="center"/>
    </xf>
    <xf numFmtId="38" fontId="27" fillId="8" borderId="5" xfId="0" applyNumberFormat="1" applyFont="1" applyFill="1" applyBorder="1" applyAlignment="1">
      <alignment vertical="center"/>
    </xf>
    <xf numFmtId="49" fontId="21" fillId="0" borderId="15" xfId="0" applyNumberFormat="1" applyFont="1" applyBorder="1" applyAlignment="1">
      <alignment horizontal="center" vertical="center"/>
    </xf>
    <xf numFmtId="49" fontId="21" fillId="0" borderId="16" xfId="0" applyNumberFormat="1" applyFont="1" applyBorder="1" applyAlignment="1">
      <alignment horizontal="center" vertical="center"/>
    </xf>
    <xf numFmtId="49" fontId="21" fillId="0" borderId="27" xfId="0" applyNumberFormat="1" applyFont="1" applyBorder="1" applyAlignment="1">
      <alignment horizontal="center" vertical="center"/>
    </xf>
    <xf numFmtId="49" fontId="21" fillId="0" borderId="28" xfId="0" applyNumberFormat="1" applyFont="1" applyBorder="1" applyAlignment="1">
      <alignment horizontal="center" vertical="center"/>
    </xf>
    <xf numFmtId="49" fontId="21" fillId="0" borderId="50" xfId="0" applyNumberFormat="1" applyFont="1" applyBorder="1" applyAlignment="1">
      <alignment horizontal="center" vertical="center"/>
    </xf>
    <xf numFmtId="38" fontId="27" fillId="2" borderId="32" xfId="1" applyFont="1" applyFill="1" applyBorder="1" applyAlignment="1">
      <alignment horizontal="right" vertical="center"/>
    </xf>
    <xf numFmtId="176" fontId="28" fillId="2" borderId="17" xfId="0" applyNumberFormat="1" applyFont="1" applyFill="1" applyBorder="1" applyAlignment="1" applyProtection="1">
      <alignment horizontal="right" vertical="center"/>
      <protection locked="0"/>
    </xf>
    <xf numFmtId="38" fontId="27" fillId="0" borderId="41" xfId="1" applyFont="1" applyBorder="1" applyAlignment="1">
      <alignment vertical="center"/>
    </xf>
    <xf numFmtId="38" fontId="27" fillId="0" borderId="24" xfId="1" applyFont="1" applyBorder="1" applyAlignment="1">
      <alignment vertical="center"/>
    </xf>
    <xf numFmtId="38" fontId="28" fillId="6" borderId="10" xfId="1" applyFont="1" applyFill="1" applyBorder="1" applyAlignment="1" applyProtection="1">
      <alignment horizontal="center" vertical="center"/>
    </xf>
    <xf numFmtId="38" fontId="28" fillId="6" borderId="16" xfId="1" applyFont="1" applyFill="1" applyBorder="1" applyAlignment="1" applyProtection="1">
      <alignment horizontal="center" vertical="center"/>
    </xf>
    <xf numFmtId="0" fontId="27" fillId="2" borderId="10" xfId="0" applyFont="1" applyFill="1" applyBorder="1" applyAlignment="1">
      <alignment horizontal="center" vertical="center"/>
    </xf>
    <xf numFmtId="0" fontId="17" fillId="2" borderId="16" xfId="0" applyFont="1" applyFill="1" applyBorder="1" applyAlignment="1">
      <alignment horizontal="center" vertical="center" wrapText="1"/>
    </xf>
    <xf numFmtId="0" fontId="13" fillId="2" borderId="11" xfId="0" applyFont="1" applyFill="1" applyBorder="1" applyAlignment="1">
      <alignment horizontal="center" vertical="center" wrapText="1"/>
    </xf>
    <xf numFmtId="49" fontId="27" fillId="2" borderId="51" xfId="3" applyNumberFormat="1" applyFont="1" applyFill="1" applyBorder="1" applyAlignment="1">
      <alignment horizontal="center" vertical="center"/>
    </xf>
    <xf numFmtId="0" fontId="30" fillId="0" borderId="0" xfId="3" applyFont="1">
      <alignment vertical="center"/>
    </xf>
    <xf numFmtId="0" fontId="30" fillId="0" borderId="0" xfId="3" applyFont="1" applyAlignment="1">
      <alignment vertical="center" shrinkToFit="1"/>
    </xf>
    <xf numFmtId="0" fontId="30" fillId="0" borderId="0" xfId="3" applyFont="1" applyAlignment="1">
      <alignment horizontal="center" vertical="center"/>
    </xf>
    <xf numFmtId="0" fontId="31" fillId="0" borderId="0" xfId="3" applyFont="1">
      <alignment vertical="center"/>
    </xf>
    <xf numFmtId="0" fontId="31" fillId="0" borderId="1" xfId="3" applyFont="1" applyBorder="1" applyAlignment="1">
      <alignment horizontal="center" vertical="center"/>
    </xf>
    <xf numFmtId="0" fontId="31" fillId="0" borderId="4" xfId="3" applyFont="1" applyBorder="1" applyAlignment="1">
      <alignment horizontal="center" vertical="center"/>
    </xf>
    <xf numFmtId="0" fontId="31" fillId="0" borderId="5" xfId="3" applyFont="1" applyBorder="1" applyAlignment="1">
      <alignment horizontal="center" vertical="center"/>
    </xf>
    <xf numFmtId="0" fontId="31" fillId="2" borderId="24" xfId="3" applyFont="1" applyFill="1" applyBorder="1" applyAlignment="1">
      <alignment horizontal="center" vertical="center" wrapText="1"/>
    </xf>
    <xf numFmtId="0" fontId="31" fillId="2" borderId="13" xfId="3" applyFont="1" applyFill="1" applyBorder="1" applyAlignment="1">
      <alignment horizontal="center" vertical="center" wrapText="1"/>
    </xf>
    <xf numFmtId="0" fontId="32" fillId="2" borderId="14" xfId="3" applyFont="1" applyFill="1" applyBorder="1" applyAlignment="1">
      <alignment horizontal="center" vertical="center" wrapText="1"/>
    </xf>
    <xf numFmtId="0" fontId="31" fillId="0" borderId="9" xfId="3" applyFont="1" applyBorder="1" applyAlignment="1">
      <alignment horizontal="center" vertical="center"/>
    </xf>
    <xf numFmtId="0" fontId="31" fillId="0" borderId="2" xfId="3" applyFont="1" applyBorder="1" applyAlignment="1">
      <alignment horizontal="center" vertical="center" wrapText="1"/>
    </xf>
    <xf numFmtId="0" fontId="31" fillId="0" borderId="3" xfId="3" applyFont="1" applyBorder="1" applyAlignment="1">
      <alignment horizontal="center" vertical="center" wrapText="1"/>
    </xf>
    <xf numFmtId="0" fontId="31" fillId="0" borderId="0" xfId="3" applyFont="1" applyAlignment="1">
      <alignment horizontal="center" vertical="center"/>
    </xf>
    <xf numFmtId="0" fontId="32" fillId="0" borderId="15" xfId="3" applyFont="1" applyBorder="1" applyAlignment="1">
      <alignment horizontal="center" vertical="center"/>
    </xf>
    <xf numFmtId="49" fontId="32" fillId="0" borderId="36" xfId="3" applyNumberFormat="1" applyFont="1" applyBorder="1" applyAlignment="1">
      <alignment horizontal="center" vertical="center" wrapText="1" shrinkToFit="1"/>
    </xf>
    <xf numFmtId="0" fontId="32" fillId="0" borderId="7" xfId="3" applyFont="1" applyBorder="1" applyAlignment="1">
      <alignment horizontal="center" vertical="center" wrapText="1" shrinkToFit="1"/>
    </xf>
    <xf numFmtId="38" fontId="32" fillId="0" borderId="6" xfId="3" applyNumberFormat="1" applyFont="1" applyBorder="1" applyAlignment="1">
      <alignment horizontal="center" vertical="center" wrapText="1" shrinkToFit="1"/>
    </xf>
    <xf numFmtId="38" fontId="32" fillId="0" borderId="8" xfId="1" applyFont="1" applyBorder="1" applyAlignment="1">
      <alignment horizontal="center" vertical="center" wrapText="1" shrinkToFit="1"/>
    </xf>
    <xf numFmtId="0" fontId="32" fillId="0" borderId="27" xfId="3" applyFont="1" applyBorder="1" applyAlignment="1">
      <alignment horizontal="center" vertical="center"/>
    </xf>
    <xf numFmtId="0" fontId="32" fillId="0" borderId="28" xfId="3" applyFont="1" applyBorder="1" applyAlignment="1">
      <alignment horizontal="center" vertical="center"/>
    </xf>
    <xf numFmtId="38" fontId="32" fillId="0" borderId="4" xfId="1" applyFont="1" applyBorder="1" applyAlignment="1">
      <alignment horizontal="center" vertical="center"/>
    </xf>
    <xf numFmtId="38" fontId="32" fillId="0" borderId="5" xfId="1" applyFont="1" applyBorder="1" applyAlignment="1">
      <alignment horizontal="center" vertical="center"/>
    </xf>
    <xf numFmtId="0" fontId="32" fillId="0" borderId="30" xfId="3" applyFont="1" applyBorder="1" applyAlignment="1">
      <alignment horizontal="center" vertical="center" wrapText="1" shrinkToFit="1"/>
    </xf>
    <xf numFmtId="0" fontId="32" fillId="0" borderId="17" xfId="3" applyFont="1" applyBorder="1" applyAlignment="1">
      <alignment horizontal="center" vertical="center" wrapText="1" shrinkToFit="1"/>
    </xf>
    <xf numFmtId="0" fontId="32" fillId="0" borderId="19" xfId="3" applyFont="1" applyBorder="1" applyAlignment="1">
      <alignment horizontal="center" vertical="center" wrapText="1" shrinkToFit="1"/>
    </xf>
    <xf numFmtId="38" fontId="32" fillId="0" borderId="18" xfId="3" applyNumberFormat="1" applyFont="1" applyBorder="1" applyAlignment="1">
      <alignment horizontal="center" vertical="center" wrapText="1" shrinkToFit="1"/>
    </xf>
    <xf numFmtId="38" fontId="32" fillId="0" borderId="48" xfId="1" applyFont="1" applyBorder="1" applyAlignment="1">
      <alignment horizontal="center" vertical="center" wrapText="1" shrinkToFit="1"/>
    </xf>
    <xf numFmtId="38" fontId="32" fillId="0" borderId="74" xfId="1" applyFont="1" applyBorder="1" applyAlignment="1">
      <alignment horizontal="center" vertical="center" wrapText="1" shrinkToFit="1"/>
    </xf>
    <xf numFmtId="0" fontId="33" fillId="0" borderId="7" xfId="3" applyFont="1" applyBorder="1" applyAlignment="1">
      <alignment horizontal="left" vertical="center" wrapText="1" shrinkToFit="1"/>
    </xf>
    <xf numFmtId="0" fontId="33" fillId="0" borderId="17" xfId="3" applyFont="1" applyBorder="1" applyAlignment="1">
      <alignment horizontal="left" vertical="center" wrapText="1" shrinkToFit="1"/>
    </xf>
    <xf numFmtId="0" fontId="33" fillId="0" borderId="19" xfId="3" applyFont="1" applyBorder="1" applyAlignment="1">
      <alignment horizontal="left" vertical="center" wrapText="1" shrinkToFit="1"/>
    </xf>
    <xf numFmtId="0" fontId="32" fillId="0" borderId="35" xfId="3" applyFont="1" applyBorder="1" applyAlignment="1">
      <alignment horizontal="center" vertical="center" wrapText="1" shrinkToFit="1"/>
    </xf>
    <xf numFmtId="38" fontId="33" fillId="0" borderId="17" xfId="3" applyNumberFormat="1" applyFont="1" applyBorder="1" applyAlignment="1">
      <alignment horizontal="left" vertical="center" wrapText="1" shrinkToFit="1"/>
    </xf>
    <xf numFmtId="38" fontId="32" fillId="0" borderId="73" xfId="3" applyNumberFormat="1" applyFont="1" applyBorder="1" applyAlignment="1">
      <alignment horizontal="center" vertical="center" wrapText="1" shrinkToFit="1"/>
    </xf>
    <xf numFmtId="38" fontId="34" fillId="0" borderId="0" xfId="1" applyFont="1">
      <alignment vertical="center"/>
    </xf>
    <xf numFmtId="0" fontId="33" fillId="0" borderId="30" xfId="3" applyFont="1" applyBorder="1" applyAlignment="1">
      <alignment horizontal="left" vertical="center" wrapText="1" shrinkToFit="1"/>
    </xf>
    <xf numFmtId="0" fontId="33" fillId="0" borderId="35" xfId="3" applyFont="1" applyBorder="1" applyAlignment="1">
      <alignment horizontal="left" vertical="center" wrapText="1" shrinkToFit="1"/>
    </xf>
    <xf numFmtId="0" fontId="11" fillId="9" borderId="16" xfId="0" applyFont="1" applyFill="1" applyBorder="1" applyAlignment="1">
      <alignment horizontal="center" vertical="center" wrapText="1"/>
    </xf>
    <xf numFmtId="0" fontId="27" fillId="9" borderId="10" xfId="0" applyFont="1" applyFill="1" applyBorder="1" applyAlignment="1">
      <alignment horizontal="center" vertical="center"/>
    </xf>
    <xf numFmtId="0" fontId="17" fillId="9" borderId="16"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27" fillId="9" borderId="16" xfId="0" applyFont="1" applyFill="1" applyBorder="1" applyAlignment="1">
      <alignment horizontal="center" vertical="center"/>
    </xf>
    <xf numFmtId="0" fontId="27" fillId="9" borderId="12" xfId="0" applyFont="1" applyFill="1" applyBorder="1" applyAlignment="1">
      <alignment horizontal="center" vertical="center"/>
    </xf>
    <xf numFmtId="38" fontId="32" fillId="0" borderId="0" xfId="1" applyFont="1" applyBorder="1" applyAlignment="1">
      <alignment horizontal="center" vertical="center"/>
    </xf>
    <xf numFmtId="49" fontId="30" fillId="2" borderId="13" xfId="3" applyNumberFormat="1" applyFont="1" applyFill="1" applyBorder="1" applyAlignment="1">
      <alignment horizontal="center" vertical="center" wrapText="1"/>
    </xf>
    <xf numFmtId="38" fontId="34" fillId="0" borderId="79" xfId="1" applyFont="1" applyBorder="1">
      <alignment vertical="center"/>
    </xf>
    <xf numFmtId="0" fontId="33" fillId="0" borderId="36" xfId="3" applyFont="1" applyBorder="1" applyAlignment="1">
      <alignment vertical="center" wrapText="1"/>
    </xf>
    <xf numFmtId="0" fontId="33" fillId="0" borderId="40" xfId="3" applyFont="1" applyBorder="1" applyAlignment="1">
      <alignment vertical="center" wrapText="1"/>
    </xf>
    <xf numFmtId="38" fontId="34" fillId="0" borderId="7" xfId="1" applyFont="1" applyBorder="1">
      <alignment vertical="center"/>
    </xf>
    <xf numFmtId="38" fontId="34" fillId="0" borderId="47" xfId="1" applyFont="1" applyBorder="1">
      <alignment vertical="center"/>
    </xf>
    <xf numFmtId="0" fontId="31" fillId="0" borderId="80" xfId="3" applyFont="1" applyBorder="1" applyAlignment="1">
      <alignment horizontal="center" vertical="center"/>
    </xf>
    <xf numFmtId="38" fontId="30" fillId="0" borderId="32" xfId="1" applyFont="1" applyBorder="1" applyAlignment="1">
      <alignment horizontal="center" vertical="center" wrapText="1"/>
    </xf>
    <xf numFmtId="38" fontId="30" fillId="0" borderId="77" xfId="1" applyFont="1" applyBorder="1" applyAlignment="1">
      <alignment horizontal="center" vertical="center" wrapText="1"/>
    </xf>
    <xf numFmtId="0" fontId="27" fillId="11" borderId="1" xfId="0" applyFont="1" applyFill="1" applyBorder="1" applyAlignment="1">
      <alignment horizontal="center"/>
    </xf>
    <xf numFmtId="0" fontId="27" fillId="11" borderId="4" xfId="0" applyFont="1" applyFill="1" applyBorder="1" applyAlignment="1">
      <alignment horizontal="center"/>
    </xf>
    <xf numFmtId="0" fontId="27" fillId="11" borderId="3" xfId="0" applyFont="1" applyFill="1" applyBorder="1" applyAlignment="1">
      <alignment horizontal="center"/>
    </xf>
    <xf numFmtId="0" fontId="27" fillId="11" borderId="5" xfId="0" applyFont="1" applyFill="1" applyBorder="1" applyAlignment="1">
      <alignment horizontal="center"/>
    </xf>
    <xf numFmtId="0" fontId="16" fillId="11" borderId="37" xfId="0" applyFont="1" applyFill="1" applyBorder="1" applyAlignment="1">
      <alignment horizontal="left" vertical="center"/>
    </xf>
    <xf numFmtId="0" fontId="16" fillId="11" borderId="7" xfId="0" applyFont="1" applyFill="1" applyBorder="1" applyAlignment="1">
      <alignment horizontal="left" vertical="center"/>
    </xf>
    <xf numFmtId="0" fontId="16" fillId="11" borderId="6" xfId="0" applyFont="1" applyFill="1" applyBorder="1" applyAlignment="1">
      <alignment horizontal="left" vertical="center"/>
    </xf>
    <xf numFmtId="0" fontId="0" fillId="11" borderId="37" xfId="0" applyFill="1" applyBorder="1" applyAlignment="1">
      <alignment horizontal="left" vertical="center" wrapText="1"/>
    </xf>
    <xf numFmtId="0" fontId="0" fillId="11" borderId="7" xfId="0" applyFill="1" applyBorder="1" applyAlignment="1">
      <alignment horizontal="left" vertical="center"/>
    </xf>
    <xf numFmtId="0" fontId="0" fillId="11" borderId="8" xfId="0" applyFill="1" applyBorder="1" applyAlignment="1">
      <alignment horizontal="left" vertical="center"/>
    </xf>
    <xf numFmtId="0" fontId="16" fillId="11" borderId="23" xfId="0" applyFont="1" applyFill="1" applyBorder="1" applyAlignment="1">
      <alignment horizontal="left" vertical="center" wrapText="1"/>
    </xf>
    <xf numFmtId="0" fontId="16" fillId="11" borderId="19" xfId="0" applyFont="1" applyFill="1" applyBorder="1" applyAlignment="1">
      <alignment horizontal="left" vertical="center" wrapText="1"/>
    </xf>
    <xf numFmtId="0" fontId="16" fillId="11" borderId="26" xfId="0" applyFont="1" applyFill="1" applyBorder="1" applyAlignment="1">
      <alignment horizontal="left" vertical="center" wrapText="1"/>
    </xf>
    <xf numFmtId="0" fontId="0" fillId="11" borderId="23" xfId="0" applyFill="1" applyBorder="1" applyAlignment="1">
      <alignment horizontal="left" vertical="center" wrapText="1"/>
    </xf>
    <xf numFmtId="0" fontId="0" fillId="11" borderId="19" xfId="0" applyFill="1" applyBorder="1" applyAlignment="1">
      <alignment horizontal="left" vertical="center" wrapText="1"/>
    </xf>
    <xf numFmtId="0" fontId="0" fillId="11" borderId="75" xfId="0" applyFill="1" applyBorder="1" applyAlignment="1">
      <alignment horizontal="left" vertical="center" wrapText="1"/>
    </xf>
    <xf numFmtId="0" fontId="13" fillId="11" borderId="29" xfId="0" applyFont="1" applyFill="1" applyBorder="1" applyAlignment="1">
      <alignment horizontal="left" vertical="center"/>
    </xf>
    <xf numFmtId="0" fontId="13" fillId="11" borderId="77" xfId="0" applyFont="1" applyFill="1" applyBorder="1" applyAlignment="1">
      <alignment horizontal="left" vertical="center"/>
    </xf>
    <xf numFmtId="0" fontId="13" fillId="11" borderId="78" xfId="0" applyFont="1" applyFill="1" applyBorder="1" applyAlignment="1">
      <alignment horizontal="left" vertical="center"/>
    </xf>
    <xf numFmtId="0" fontId="38" fillId="11" borderId="29" xfId="0" applyFont="1" applyFill="1" applyBorder="1" applyAlignment="1">
      <alignment horizontal="left" vertical="center" wrapText="1"/>
    </xf>
    <xf numFmtId="0" fontId="38" fillId="11" borderId="77" xfId="0" applyFont="1" applyFill="1" applyBorder="1" applyAlignment="1">
      <alignment horizontal="left" vertical="center" wrapText="1"/>
    </xf>
    <xf numFmtId="0" fontId="38" fillId="11" borderId="78" xfId="0" applyFont="1" applyFill="1" applyBorder="1" applyAlignment="1">
      <alignment horizontal="left" vertical="center" wrapText="1"/>
    </xf>
    <xf numFmtId="0" fontId="35" fillId="0" borderId="31" xfId="0" applyFont="1" applyBorder="1" applyAlignment="1">
      <alignment horizontal="center"/>
    </xf>
    <xf numFmtId="0" fontId="35" fillId="0" borderId="44" xfId="0" applyFont="1" applyBorder="1" applyAlignment="1">
      <alignment horizontal="center"/>
    </xf>
    <xf numFmtId="0" fontId="35" fillId="0" borderId="45" xfId="0" applyFont="1" applyBorder="1" applyAlignment="1">
      <alignment horizontal="center"/>
    </xf>
    <xf numFmtId="0" fontId="40" fillId="10" borderId="10" xfId="4" applyFont="1" applyFill="1" applyBorder="1" applyAlignment="1">
      <alignment horizontal="left" vertical="center" wrapText="1"/>
    </xf>
    <xf numFmtId="0" fontId="40" fillId="10" borderId="11" xfId="4" applyFont="1" applyFill="1" applyBorder="1" applyAlignment="1">
      <alignment horizontal="left" vertical="center" wrapText="1"/>
    </xf>
    <xf numFmtId="0" fontId="40" fillId="10" borderId="12" xfId="4" applyFont="1" applyFill="1" applyBorder="1" applyAlignment="1">
      <alignment horizontal="left" vertical="center" wrapText="1"/>
    </xf>
    <xf numFmtId="0" fontId="16" fillId="8" borderId="23" xfId="0" applyFont="1" applyFill="1" applyBorder="1" applyAlignment="1">
      <alignment horizontal="left" vertical="center" wrapText="1"/>
    </xf>
    <xf numFmtId="0" fontId="16" fillId="8" borderId="19" xfId="0" applyFont="1" applyFill="1" applyBorder="1" applyAlignment="1">
      <alignment horizontal="left" vertical="center"/>
    </xf>
    <xf numFmtId="0" fontId="16" fillId="8" borderId="75" xfId="0" applyFont="1" applyFill="1" applyBorder="1" applyAlignment="1">
      <alignment horizontal="left" vertical="center"/>
    </xf>
    <xf numFmtId="0" fontId="0" fillId="8" borderId="35" xfId="0" applyFill="1" applyBorder="1" applyAlignment="1">
      <alignment horizontal="left" vertical="center" wrapText="1"/>
    </xf>
    <xf numFmtId="0" fontId="0" fillId="8" borderId="19" xfId="0" applyFill="1" applyBorder="1" applyAlignment="1">
      <alignment horizontal="left" vertical="center" wrapText="1"/>
    </xf>
    <xf numFmtId="0" fontId="0" fillId="8" borderId="75" xfId="0" applyFill="1" applyBorder="1" applyAlignment="1">
      <alignment horizontal="left" vertical="center" wrapText="1"/>
    </xf>
    <xf numFmtId="0" fontId="27" fillId="8" borderId="1" xfId="0" applyFont="1" applyFill="1" applyBorder="1" applyAlignment="1">
      <alignment horizontal="center" vertical="center"/>
    </xf>
    <xf numFmtId="0" fontId="27" fillId="8" borderId="4" xfId="0" applyFont="1" applyFill="1" applyBorder="1" applyAlignment="1">
      <alignment horizontal="center" vertical="center"/>
    </xf>
    <xf numFmtId="0" fontId="27" fillId="8" borderId="5" xfId="0" applyFont="1" applyFill="1" applyBorder="1" applyAlignment="1">
      <alignment horizontal="center" vertical="center"/>
    </xf>
    <xf numFmtId="0" fontId="27" fillId="8" borderId="2" xfId="0" applyFont="1" applyFill="1" applyBorder="1" applyAlignment="1">
      <alignment horizontal="center" vertical="center"/>
    </xf>
    <xf numFmtId="0" fontId="9" fillId="10" borderId="76" xfId="0" applyFont="1" applyFill="1" applyBorder="1" applyAlignment="1">
      <alignment horizontal="left" vertical="center" wrapText="1"/>
    </xf>
    <xf numFmtId="0" fontId="9" fillId="10" borderId="52" xfId="0" applyFont="1" applyFill="1" applyBorder="1" applyAlignment="1">
      <alignment horizontal="left" vertical="center" wrapText="1"/>
    </xf>
    <xf numFmtId="0" fontId="9" fillId="10" borderId="54" xfId="0" applyFont="1" applyFill="1" applyBorder="1" applyAlignment="1">
      <alignment horizontal="left" vertical="center" wrapText="1"/>
    </xf>
    <xf numFmtId="0" fontId="16" fillId="8" borderId="37" xfId="0" applyFont="1" applyFill="1" applyBorder="1" applyAlignment="1">
      <alignment horizontal="left" vertical="center"/>
    </xf>
    <xf numFmtId="0" fontId="16" fillId="8" borderId="7" xfId="0" applyFont="1" applyFill="1" applyBorder="1" applyAlignment="1">
      <alignment horizontal="left" vertical="center"/>
    </xf>
    <xf numFmtId="0" fontId="16" fillId="8" borderId="8" xfId="0" applyFont="1" applyFill="1" applyBorder="1" applyAlignment="1">
      <alignment horizontal="left" vertical="center"/>
    </xf>
    <xf numFmtId="0" fontId="16" fillId="8" borderId="22" xfId="0" applyFont="1" applyFill="1" applyBorder="1" applyAlignment="1">
      <alignment horizontal="left" vertical="center"/>
    </xf>
    <xf numFmtId="0" fontId="16" fillId="8" borderId="17" xfId="0" applyFont="1" applyFill="1" applyBorder="1" applyAlignment="1">
      <alignment horizontal="left" vertical="center"/>
    </xf>
    <xf numFmtId="0" fontId="16" fillId="8" borderId="48" xfId="0" applyFont="1" applyFill="1" applyBorder="1" applyAlignment="1">
      <alignment horizontal="left" vertical="center"/>
    </xf>
    <xf numFmtId="0" fontId="0" fillId="8" borderId="36" xfId="0" applyFill="1" applyBorder="1" applyAlignment="1">
      <alignment horizontal="left" vertical="center" wrapText="1"/>
    </xf>
    <xf numFmtId="0" fontId="0" fillId="8" borderId="7" xfId="0" applyFill="1" applyBorder="1" applyAlignment="1">
      <alignment horizontal="left" vertical="center"/>
    </xf>
    <xf numFmtId="0" fontId="0" fillId="8" borderId="8" xfId="0" applyFill="1" applyBorder="1" applyAlignment="1">
      <alignment horizontal="left" vertical="center"/>
    </xf>
    <xf numFmtId="0" fontId="0" fillId="8" borderId="30" xfId="0" applyFill="1" applyBorder="1" applyAlignment="1">
      <alignment horizontal="left" vertical="center" wrapText="1"/>
    </xf>
    <xf numFmtId="0" fontId="0" fillId="8" borderId="17" xfId="0" applyFill="1" applyBorder="1" applyAlignment="1">
      <alignment horizontal="left" vertical="center" wrapText="1"/>
    </xf>
    <xf numFmtId="0" fontId="0" fillId="8" borderId="48" xfId="0" applyFill="1" applyBorder="1" applyAlignment="1">
      <alignment horizontal="left" vertical="center" wrapText="1"/>
    </xf>
    <xf numFmtId="0" fontId="30" fillId="0" borderId="11" xfId="3" applyFont="1" applyBorder="1" applyAlignment="1">
      <alignment horizontal="center" vertical="center"/>
    </xf>
    <xf numFmtId="0" fontId="17" fillId="7" borderId="53"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7" fillId="7" borderId="4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38"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6" xfId="0" applyFont="1" applyBorder="1" applyAlignment="1">
      <alignment horizontal="center" vertical="center" wrapText="1"/>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6" borderId="16" xfId="0" applyFont="1" applyFill="1" applyBorder="1" applyAlignment="1">
      <alignment horizontal="center" vertical="center" wrapText="1"/>
    </xf>
    <xf numFmtId="38" fontId="22" fillId="2" borderId="32" xfId="1" applyFont="1" applyFill="1" applyBorder="1" applyAlignment="1">
      <alignment horizontal="center" vertical="center"/>
    </xf>
    <xf numFmtId="38" fontId="22" fillId="2" borderId="17" xfId="1" applyFont="1" applyFill="1" applyBorder="1" applyAlignment="1">
      <alignment horizontal="center" vertical="center"/>
    </xf>
    <xf numFmtId="38" fontId="22" fillId="2" borderId="19" xfId="1" applyFont="1" applyFill="1" applyBorder="1" applyAlignment="1">
      <alignment horizontal="center" vertical="center"/>
    </xf>
    <xf numFmtId="38" fontId="22" fillId="2" borderId="40" xfId="1" applyFont="1" applyFill="1" applyBorder="1" applyAlignment="1">
      <alignment horizontal="center" vertical="center" wrapText="1"/>
    </xf>
    <xf numFmtId="38" fontId="22" fillId="2" borderId="33" xfId="1" applyFont="1" applyFill="1" applyBorder="1" applyAlignment="1">
      <alignment horizontal="center" vertical="center" wrapText="1"/>
    </xf>
    <xf numFmtId="0" fontId="22" fillId="2" borderId="20" xfId="0" applyFont="1" applyFill="1" applyBorder="1" applyAlignment="1">
      <alignment horizontal="center" vertical="center"/>
    </xf>
    <xf numFmtId="0" fontId="22" fillId="2" borderId="14" xfId="0" applyFont="1" applyFill="1" applyBorder="1" applyAlignment="1">
      <alignment horizontal="center" vertical="center"/>
    </xf>
    <xf numFmtId="38" fontId="27" fillId="0" borderId="7" xfId="1" applyFont="1" applyBorder="1" applyAlignment="1">
      <alignment horizontal="center" vertical="center"/>
    </xf>
    <xf numFmtId="38" fontId="27" fillId="0" borderId="17" xfId="1" applyFont="1" applyBorder="1" applyAlignment="1">
      <alignment horizontal="center" vertical="center"/>
    </xf>
    <xf numFmtId="38" fontId="27" fillId="0" borderId="19" xfId="1" applyFont="1" applyBorder="1" applyAlignment="1">
      <alignment horizontal="center" vertical="center"/>
    </xf>
    <xf numFmtId="38" fontId="27" fillId="4" borderId="6" xfId="1" applyFont="1" applyFill="1" applyBorder="1" applyAlignment="1">
      <alignment horizontal="center" vertical="center"/>
    </xf>
    <xf numFmtId="38" fontId="27" fillId="4" borderId="18" xfId="1" applyFont="1" applyFill="1" applyBorder="1" applyAlignment="1">
      <alignment horizontal="center" vertical="center"/>
    </xf>
    <xf numFmtId="38" fontId="27" fillId="4" borderId="26" xfId="1" applyFont="1" applyFill="1" applyBorder="1" applyAlignment="1">
      <alignment horizontal="center" vertical="center"/>
    </xf>
    <xf numFmtId="0" fontId="14" fillId="0" borderId="58" xfId="3" applyFont="1" applyBorder="1" applyAlignment="1">
      <alignment horizontal="left" vertical="center" wrapText="1"/>
    </xf>
    <xf numFmtId="0" fontId="14" fillId="0" borderId="17" xfId="3" applyFont="1" applyBorder="1" applyAlignment="1">
      <alignment horizontal="left" vertical="center" wrapText="1"/>
    </xf>
    <xf numFmtId="0" fontId="14" fillId="0" borderId="17" xfId="3" applyFont="1" applyBorder="1" applyAlignment="1">
      <alignment horizontal="center" vertical="center"/>
    </xf>
    <xf numFmtId="0" fontId="14" fillId="0" borderId="48" xfId="3" applyFont="1" applyBorder="1" applyAlignment="1">
      <alignment horizontal="center" vertical="center"/>
    </xf>
    <xf numFmtId="0" fontId="14" fillId="3" borderId="30" xfId="3" applyFont="1" applyFill="1" applyBorder="1" applyAlignment="1">
      <alignment horizontal="left" vertical="center" wrapText="1"/>
    </xf>
    <xf numFmtId="0" fontId="14" fillId="3" borderId="17" xfId="3" applyFont="1" applyFill="1" applyBorder="1" applyAlignment="1">
      <alignment horizontal="left" vertical="center" wrapText="1"/>
    </xf>
    <xf numFmtId="0" fontId="14" fillId="3" borderId="17" xfId="3" applyFont="1" applyFill="1" applyBorder="1" applyAlignment="1">
      <alignment horizontal="center" vertical="center" wrapText="1"/>
    </xf>
    <xf numFmtId="0" fontId="14" fillId="3" borderId="65" xfId="3" applyFont="1" applyFill="1" applyBorder="1" applyAlignment="1">
      <alignment horizontal="center" vertical="center" wrapText="1"/>
    </xf>
    <xf numFmtId="0" fontId="19" fillId="0" borderId="62" xfId="3" applyFont="1" applyBorder="1" applyAlignment="1">
      <alignment horizontal="center" vertical="center"/>
    </xf>
    <xf numFmtId="0" fontId="19" fillId="0" borderId="49" xfId="3" applyFont="1" applyBorder="1" applyAlignment="1">
      <alignment horizontal="center" vertical="center"/>
    </xf>
    <xf numFmtId="0" fontId="19" fillId="0" borderId="63" xfId="3" applyFont="1" applyBorder="1" applyAlignment="1">
      <alignment horizontal="center" vertical="center"/>
    </xf>
    <xf numFmtId="0" fontId="14" fillId="0" borderId="64" xfId="3" applyFont="1" applyBorder="1" applyAlignment="1">
      <alignment horizontal="left" vertical="center" wrapText="1"/>
    </xf>
    <xf numFmtId="0" fontId="14" fillId="0" borderId="51" xfId="3" applyFont="1" applyBorder="1" applyAlignment="1">
      <alignment horizontal="left" vertical="center" wrapText="1"/>
    </xf>
    <xf numFmtId="0" fontId="14" fillId="3" borderId="51" xfId="3" applyFont="1" applyFill="1" applyBorder="1" applyAlignment="1">
      <alignment horizontal="center" vertical="center" wrapText="1"/>
    </xf>
    <xf numFmtId="0" fontId="14" fillId="0" borderId="36" xfId="3" applyFont="1" applyBorder="1" applyAlignment="1">
      <alignment horizontal="left" vertical="center" wrapText="1"/>
    </xf>
    <xf numFmtId="0" fontId="14" fillId="0" borderId="7" xfId="3" applyFont="1" applyBorder="1" applyAlignment="1">
      <alignment horizontal="left" vertical="center" wrapText="1"/>
    </xf>
    <xf numFmtId="0" fontId="14" fillId="2" borderId="7"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66" xfId="3" applyFont="1" applyBorder="1" applyAlignment="1">
      <alignment horizontal="center" vertical="center"/>
    </xf>
    <xf numFmtId="0" fontId="14" fillId="2" borderId="17" xfId="3" applyFont="1" applyFill="1" applyBorder="1" applyAlignment="1">
      <alignment horizontal="center" vertical="center" wrapText="1"/>
    </xf>
    <xf numFmtId="0" fontId="14" fillId="0" borderId="30" xfId="3" applyFont="1" applyBorder="1" applyAlignment="1">
      <alignment horizontal="left" vertical="center" wrapText="1"/>
    </xf>
    <xf numFmtId="0" fontId="13" fillId="2" borderId="17" xfId="0" applyFont="1" applyFill="1" applyBorder="1" applyAlignment="1">
      <alignment horizontal="left" vertical="center" wrapText="1"/>
    </xf>
    <xf numFmtId="0" fontId="14" fillId="0" borderId="17" xfId="3" applyFont="1" applyBorder="1" applyAlignment="1">
      <alignment horizontal="center" vertical="center" wrapText="1"/>
    </xf>
    <xf numFmtId="0" fontId="14" fillId="0" borderId="65" xfId="3" applyFont="1" applyBorder="1" applyAlignment="1">
      <alignment horizontal="center" vertical="center" wrapText="1"/>
    </xf>
    <xf numFmtId="0" fontId="21" fillId="0" borderId="58" xfId="3" applyFont="1" applyBorder="1" applyAlignment="1">
      <alignment horizontal="left" vertical="center" wrapText="1"/>
    </xf>
    <xf numFmtId="0" fontId="21" fillId="0" borderId="17" xfId="3" applyFont="1" applyBorder="1" applyAlignment="1">
      <alignment horizontal="left" vertical="center" wrapText="1"/>
    </xf>
    <xf numFmtId="0" fontId="14" fillId="0" borderId="48" xfId="3" applyFont="1" applyBorder="1" applyAlignment="1">
      <alignment horizontal="center" vertical="center" wrapText="1"/>
    </xf>
    <xf numFmtId="0" fontId="14" fillId="0" borderId="71" xfId="0" applyFont="1" applyBorder="1" applyAlignment="1">
      <alignment horizontal="center"/>
    </xf>
    <xf numFmtId="0" fontId="14" fillId="0" borderId="57" xfId="0" applyFont="1" applyBorder="1" applyAlignment="1">
      <alignment horizontal="center"/>
    </xf>
    <xf numFmtId="0" fontId="14" fillId="0" borderId="59" xfId="0" applyFont="1" applyBorder="1" applyAlignment="1">
      <alignment horizontal="center"/>
    </xf>
    <xf numFmtId="0" fontId="14" fillId="0" borderId="72" xfId="0" applyFont="1" applyBorder="1" applyAlignment="1">
      <alignment horizontal="center"/>
    </xf>
    <xf numFmtId="0" fontId="14" fillId="0" borderId="67" xfId="0" applyFont="1" applyBorder="1" applyAlignment="1">
      <alignment horizontal="center"/>
    </xf>
    <xf numFmtId="0" fontId="14" fillId="0" borderId="68" xfId="0" applyFont="1" applyBorder="1" applyAlignment="1">
      <alignment horizontal="center"/>
    </xf>
    <xf numFmtId="0" fontId="21" fillId="0" borderId="60" xfId="3" applyFont="1" applyBorder="1" applyAlignment="1">
      <alignment horizontal="left" vertical="center" wrapText="1"/>
    </xf>
    <xf numFmtId="0" fontId="21" fillId="0" borderId="61" xfId="3" applyFont="1" applyBorder="1" applyAlignment="1">
      <alignment horizontal="left" vertical="center" wrapText="1"/>
    </xf>
    <xf numFmtId="0" fontId="27" fillId="2" borderId="61" xfId="3" applyFont="1" applyFill="1" applyBorder="1" applyAlignment="1">
      <alignment horizontal="center" vertical="center" wrapText="1"/>
    </xf>
    <xf numFmtId="38" fontId="22" fillId="2" borderId="42" xfId="1" applyFont="1" applyFill="1" applyBorder="1" applyAlignment="1">
      <alignment horizontal="center" vertical="center" wrapText="1"/>
    </xf>
    <xf numFmtId="0" fontId="22" fillId="2" borderId="56" xfId="0" applyFont="1" applyFill="1" applyBorder="1" applyAlignment="1">
      <alignment horizontal="center" vertical="center"/>
    </xf>
    <xf numFmtId="0" fontId="22" fillId="2" borderId="47" xfId="0" applyFont="1" applyFill="1" applyBorder="1" applyAlignment="1">
      <alignment horizontal="center" vertical="center"/>
    </xf>
    <xf numFmtId="0" fontId="22" fillId="2" borderId="13" xfId="0"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12" xfId="0" applyFont="1" applyFill="1" applyBorder="1" applyAlignment="1">
      <alignment horizontal="center" vertical="center" wrapText="1"/>
    </xf>
    <xf numFmtId="38" fontId="27" fillId="0" borderId="32" xfId="1" applyFont="1" applyBorder="1" applyAlignment="1">
      <alignment horizontal="center" vertical="center"/>
    </xf>
    <xf numFmtId="38" fontId="27" fillId="4" borderId="25" xfId="1" applyFont="1" applyFill="1" applyBorder="1" applyAlignment="1">
      <alignment horizontal="center" vertical="center"/>
    </xf>
    <xf numFmtId="0" fontId="14" fillId="2" borderId="17" xfId="0" applyFont="1" applyFill="1" applyBorder="1" applyAlignment="1">
      <alignment horizontal="left" vertical="center" wrapText="1"/>
    </xf>
  </cellXfs>
  <cellStyles count="5">
    <cellStyle name="ハイパーリンク" xfId="4" builtinId="8"/>
    <cellStyle name="桁区切り" xfId="1" builtinId="6"/>
    <cellStyle name="標準" xfId="0" builtinId="0"/>
    <cellStyle name="標準 2" xfId="2" xr:uid="{DE3FC789-8E66-4DBD-A5F0-063CC5784C65}"/>
    <cellStyle name="標準 3" xfId="3" xr:uid="{FEC5EDF9-FC12-418B-BD8A-B97B2F7DA7B0}"/>
  </cellStyles>
  <dxfs count="0"/>
  <tableStyles count="0" defaultTableStyle="TableStyleMedium2" defaultPivotStyle="PivotStyleLight16"/>
  <colors>
    <mruColors>
      <color rgb="FFC50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741045</xdr:colOff>
      <xdr:row>15</xdr:row>
      <xdr:rowOff>514350</xdr:rowOff>
    </xdr:from>
    <xdr:to>
      <xdr:col>10</xdr:col>
      <xdr:colOff>664845</xdr:colOff>
      <xdr:row>18</xdr:row>
      <xdr:rowOff>19050</xdr:rowOff>
    </xdr:to>
    <xdr:sp macro="" textlink="">
      <xdr:nvSpPr>
        <xdr:cNvPr id="2" name="楕円 1">
          <a:extLst>
            <a:ext uri="{FF2B5EF4-FFF2-40B4-BE49-F238E27FC236}">
              <a16:creationId xmlns:a16="http://schemas.microsoft.com/office/drawing/2014/main" id="{8BA5ECCF-12B4-D3FF-48D8-D70C62820BD7}"/>
            </a:ext>
          </a:extLst>
        </xdr:cNvPr>
        <xdr:cNvSpPr/>
      </xdr:nvSpPr>
      <xdr:spPr>
        <a:xfrm>
          <a:off x="8856345" y="7867650"/>
          <a:ext cx="6172200" cy="2257425"/>
        </a:xfrm>
        <a:prstGeom prst="ellipse">
          <a:avLst/>
        </a:prstGeom>
        <a:no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967742</xdr:colOff>
      <xdr:row>0</xdr:row>
      <xdr:rowOff>479875</xdr:rowOff>
    </xdr:from>
    <xdr:to>
      <xdr:col>4</xdr:col>
      <xdr:colOff>1012339</xdr:colOff>
      <xdr:row>3</xdr:row>
      <xdr:rowOff>522942</xdr:rowOff>
    </xdr:to>
    <xdr:sp macro="" textlink="">
      <xdr:nvSpPr>
        <xdr:cNvPr id="2" name="テキスト ボックス 1">
          <a:extLst>
            <a:ext uri="{FF2B5EF4-FFF2-40B4-BE49-F238E27FC236}">
              <a16:creationId xmlns:a16="http://schemas.microsoft.com/office/drawing/2014/main" id="{3C11994A-85C5-3437-5AAA-35CAAFEA689F}"/>
            </a:ext>
          </a:extLst>
        </xdr:cNvPr>
        <xdr:cNvSpPr txBox="1"/>
      </xdr:nvSpPr>
      <xdr:spPr>
        <a:xfrm>
          <a:off x="1565389" y="479875"/>
          <a:ext cx="6413274" cy="220953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t>①基本情報の入力→</a:t>
          </a:r>
          <a:endParaRPr kumimoji="1" lang="en-US" altLang="ja-JP" sz="5400"/>
        </a:p>
        <a:p>
          <a:r>
            <a:rPr kumimoji="1" lang="en-US" altLang="ja-JP" sz="4400"/>
            <a:t>(</a:t>
          </a:r>
          <a:r>
            <a:rPr kumimoji="1" lang="ja-JP" altLang="en-US" sz="4400"/>
            <a:t>総表に反映されます</a:t>
          </a:r>
          <a:r>
            <a:rPr kumimoji="1" lang="en-US" altLang="ja-JP" sz="4400"/>
            <a:t>)</a:t>
          </a:r>
          <a:endParaRPr kumimoji="1" lang="ja-JP" altLang="en-US" sz="4400"/>
        </a:p>
      </xdr:txBody>
    </xdr:sp>
    <xdr:clientData/>
  </xdr:twoCellAnchor>
  <xdr:twoCellAnchor>
    <xdr:from>
      <xdr:col>14</xdr:col>
      <xdr:colOff>151317</xdr:colOff>
      <xdr:row>6</xdr:row>
      <xdr:rowOff>784410</xdr:rowOff>
    </xdr:from>
    <xdr:to>
      <xdr:col>25</xdr:col>
      <xdr:colOff>460822</xdr:colOff>
      <xdr:row>12</xdr:row>
      <xdr:rowOff>287767</xdr:rowOff>
    </xdr:to>
    <xdr:sp macro="" textlink="">
      <xdr:nvSpPr>
        <xdr:cNvPr id="5" name="テキスト ボックス 4">
          <a:extLst>
            <a:ext uri="{FF2B5EF4-FFF2-40B4-BE49-F238E27FC236}">
              <a16:creationId xmlns:a16="http://schemas.microsoft.com/office/drawing/2014/main" id="{70A1BCAE-5E8F-4A97-818F-28BBBD4282DF}"/>
            </a:ext>
          </a:extLst>
        </xdr:cNvPr>
        <xdr:cNvSpPr txBox="1"/>
      </xdr:nvSpPr>
      <xdr:spPr>
        <a:xfrm>
          <a:off x="24972346" y="4743822"/>
          <a:ext cx="7780094" cy="2977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←②介護ソフトと</a:t>
          </a:r>
          <a:endParaRPr kumimoji="1" lang="en-US" altLang="ja-JP" sz="4400"/>
        </a:p>
        <a:p>
          <a:r>
            <a:rPr kumimoji="1" lang="ja-JP" altLang="en-US" sz="4400"/>
            <a:t>バックオフィスソフト</a:t>
          </a:r>
          <a:r>
            <a:rPr kumimoji="1" lang="ja-JP" altLang="en-US" sz="4400">
              <a:solidFill>
                <a:srgbClr val="FF0000"/>
              </a:solidFill>
            </a:rPr>
            <a:t>以外</a:t>
          </a:r>
          <a:r>
            <a:rPr kumimoji="1" lang="ja-JP" altLang="en-US" sz="4400"/>
            <a:t>の申請したい機器を入力</a:t>
          </a:r>
          <a:endParaRPr kumimoji="1" lang="ja-JP" altLang="en-US" sz="6600"/>
        </a:p>
      </xdr:txBody>
    </xdr:sp>
    <xdr:clientData/>
  </xdr:twoCellAnchor>
  <xdr:twoCellAnchor>
    <xdr:from>
      <xdr:col>14</xdr:col>
      <xdr:colOff>205442</xdr:colOff>
      <xdr:row>19</xdr:row>
      <xdr:rowOff>784412</xdr:rowOff>
    </xdr:from>
    <xdr:to>
      <xdr:col>25</xdr:col>
      <xdr:colOff>524472</xdr:colOff>
      <xdr:row>24</xdr:row>
      <xdr:rowOff>231739</xdr:rowOff>
    </xdr:to>
    <xdr:sp macro="" textlink="">
      <xdr:nvSpPr>
        <xdr:cNvPr id="6" name="テキスト ボックス 5">
          <a:extLst>
            <a:ext uri="{FF2B5EF4-FFF2-40B4-BE49-F238E27FC236}">
              <a16:creationId xmlns:a16="http://schemas.microsoft.com/office/drawing/2014/main" id="{9CBB43F6-6674-44E9-934E-9E95DAD35D81}"/>
            </a:ext>
          </a:extLst>
        </xdr:cNvPr>
        <xdr:cNvSpPr txBox="1"/>
      </xdr:nvSpPr>
      <xdr:spPr>
        <a:xfrm>
          <a:off x="25026471" y="11486030"/>
          <a:ext cx="7789619" cy="2977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←③介護ソフトと</a:t>
          </a:r>
          <a:endParaRPr kumimoji="1" lang="en-US" altLang="ja-JP" sz="4400"/>
        </a:p>
        <a:p>
          <a:r>
            <a:rPr kumimoji="1" lang="ja-JP" altLang="en-US" sz="4400"/>
            <a:t>バックオフィスソフトの申請したい機器を入力</a:t>
          </a:r>
          <a:endParaRPr kumimoji="1" lang="ja-JP" altLang="en-US" sz="6600"/>
        </a:p>
      </xdr:txBody>
    </xdr:sp>
    <xdr:clientData/>
  </xdr:twoCellAnchor>
  <xdr:twoCellAnchor>
    <xdr:from>
      <xdr:col>14</xdr:col>
      <xdr:colOff>238984</xdr:colOff>
      <xdr:row>30</xdr:row>
      <xdr:rowOff>278244</xdr:rowOff>
    </xdr:from>
    <xdr:to>
      <xdr:col>24</xdr:col>
      <xdr:colOff>78515</xdr:colOff>
      <xdr:row>32</xdr:row>
      <xdr:rowOff>1496025</xdr:rowOff>
    </xdr:to>
    <xdr:sp macro="" textlink="">
      <xdr:nvSpPr>
        <xdr:cNvPr id="7" name="テキスト ボックス 6">
          <a:extLst>
            <a:ext uri="{FF2B5EF4-FFF2-40B4-BE49-F238E27FC236}">
              <a16:creationId xmlns:a16="http://schemas.microsoft.com/office/drawing/2014/main" id="{6106B66E-E1AB-49B7-8662-C1FCB37D3EB8}"/>
            </a:ext>
          </a:extLst>
        </xdr:cNvPr>
        <xdr:cNvSpPr txBox="1"/>
      </xdr:nvSpPr>
      <xdr:spPr>
        <a:xfrm>
          <a:off x="25060013" y="17124420"/>
          <a:ext cx="6637767" cy="297337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←④補助要件の確認です。</a:t>
          </a:r>
          <a:endParaRPr kumimoji="1" lang="en-US" altLang="ja-JP" sz="4400"/>
        </a:p>
        <a:p>
          <a:r>
            <a:rPr kumimoji="1" lang="ja-JP" altLang="en-US" sz="4400"/>
            <a:t>事前協議時は未入力でも</a:t>
          </a:r>
          <a:endParaRPr kumimoji="1" lang="en-US" altLang="ja-JP" sz="4400"/>
        </a:p>
        <a:p>
          <a:r>
            <a:rPr kumimoji="1" lang="ja-JP" altLang="en-US" sz="4400"/>
            <a:t>大丈夫です。</a:t>
          </a:r>
        </a:p>
      </xdr:txBody>
    </xdr:sp>
    <xdr:clientData/>
  </xdr:twoCellAnchor>
  <xdr:twoCellAnchor>
    <xdr:from>
      <xdr:col>15</xdr:col>
      <xdr:colOff>130735</xdr:colOff>
      <xdr:row>3</xdr:row>
      <xdr:rowOff>479872</xdr:rowOff>
    </xdr:from>
    <xdr:to>
      <xdr:col>28</xdr:col>
      <xdr:colOff>112059</xdr:colOff>
      <xdr:row>6</xdr:row>
      <xdr:rowOff>672353</xdr:rowOff>
    </xdr:to>
    <xdr:sp macro="" textlink="">
      <xdr:nvSpPr>
        <xdr:cNvPr id="8" name="テキスト ボックス 7">
          <a:extLst>
            <a:ext uri="{FF2B5EF4-FFF2-40B4-BE49-F238E27FC236}">
              <a16:creationId xmlns:a16="http://schemas.microsoft.com/office/drawing/2014/main" id="{95C37F41-B390-4A71-A685-9BCF97578E5C}"/>
            </a:ext>
          </a:extLst>
        </xdr:cNvPr>
        <xdr:cNvSpPr txBox="1"/>
      </xdr:nvSpPr>
      <xdr:spPr>
        <a:xfrm>
          <a:off x="26333823" y="2646343"/>
          <a:ext cx="8086912" cy="198542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←⑤申請額が自動計算されます。</a:t>
          </a:r>
          <a:endParaRPr kumimoji="1" lang="en-US" altLang="ja-JP" sz="4400"/>
        </a:p>
        <a:p>
          <a:r>
            <a:rPr kumimoji="1" lang="en-US" altLang="ja-JP" sz="4400"/>
            <a:t>(</a:t>
          </a:r>
          <a:r>
            <a:rPr kumimoji="1" lang="ja-JP" altLang="en-US" sz="4400"/>
            <a:t>総表に反映されます</a:t>
          </a:r>
          <a:r>
            <a:rPr kumimoji="1" lang="en-US" altLang="ja-JP" sz="4400"/>
            <a:t>)</a:t>
          </a:r>
          <a:endParaRPr kumimoji="1" lang="ja-JP" altLang="en-US" sz="6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989853</xdr:colOff>
      <xdr:row>0</xdr:row>
      <xdr:rowOff>56029</xdr:rowOff>
    </xdr:from>
    <xdr:to>
      <xdr:col>4</xdr:col>
      <xdr:colOff>1026830</xdr:colOff>
      <xdr:row>3</xdr:row>
      <xdr:rowOff>153221</xdr:rowOff>
    </xdr:to>
    <xdr:sp macro="" textlink="">
      <xdr:nvSpPr>
        <xdr:cNvPr id="2" name="テキスト ボックス 1">
          <a:extLst>
            <a:ext uri="{FF2B5EF4-FFF2-40B4-BE49-F238E27FC236}">
              <a16:creationId xmlns:a16="http://schemas.microsoft.com/office/drawing/2014/main" id="{2889365A-228B-4C91-BF40-C6FC515B3A5C}"/>
            </a:ext>
          </a:extLst>
        </xdr:cNvPr>
        <xdr:cNvSpPr txBox="1"/>
      </xdr:nvSpPr>
      <xdr:spPr>
        <a:xfrm>
          <a:off x="1587500" y="56029"/>
          <a:ext cx="6405654" cy="2207633"/>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t>①基本情報の入力→</a:t>
          </a:r>
          <a:endParaRPr kumimoji="1" lang="en-US" altLang="ja-JP" sz="5400"/>
        </a:p>
        <a:p>
          <a:r>
            <a:rPr kumimoji="1" lang="en-US" altLang="ja-JP" sz="4400"/>
            <a:t>(</a:t>
          </a:r>
          <a:r>
            <a:rPr kumimoji="1" lang="ja-JP" altLang="en-US" sz="4400"/>
            <a:t>総表に反映されます</a:t>
          </a:r>
          <a:r>
            <a:rPr kumimoji="1" lang="en-US" altLang="ja-JP" sz="4400"/>
            <a:t>)</a:t>
          </a:r>
          <a:endParaRPr kumimoji="1" lang="ja-JP" altLang="en-US" sz="4400"/>
        </a:p>
      </xdr:txBody>
    </xdr:sp>
    <xdr:clientData/>
  </xdr:twoCellAnchor>
  <xdr:twoCellAnchor>
    <xdr:from>
      <xdr:col>14</xdr:col>
      <xdr:colOff>339986</xdr:colOff>
      <xdr:row>19</xdr:row>
      <xdr:rowOff>186765</xdr:rowOff>
    </xdr:from>
    <xdr:to>
      <xdr:col>25</xdr:col>
      <xdr:colOff>631189</xdr:colOff>
      <xdr:row>23</xdr:row>
      <xdr:rowOff>192481</xdr:rowOff>
    </xdr:to>
    <xdr:sp macro="" textlink="">
      <xdr:nvSpPr>
        <xdr:cNvPr id="3" name="テキスト ボックス 2">
          <a:extLst>
            <a:ext uri="{FF2B5EF4-FFF2-40B4-BE49-F238E27FC236}">
              <a16:creationId xmlns:a16="http://schemas.microsoft.com/office/drawing/2014/main" id="{5B5F565D-B0BF-47F8-88AE-40151DEA064F}"/>
            </a:ext>
          </a:extLst>
        </xdr:cNvPr>
        <xdr:cNvSpPr txBox="1"/>
      </xdr:nvSpPr>
      <xdr:spPr>
        <a:xfrm>
          <a:off x="25161015" y="14642353"/>
          <a:ext cx="8079292" cy="198542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↑④申請額が自動計算されます。</a:t>
          </a:r>
          <a:endParaRPr kumimoji="1" lang="en-US" altLang="ja-JP" sz="4400"/>
        </a:p>
        <a:p>
          <a:r>
            <a:rPr kumimoji="1" lang="en-US" altLang="ja-JP" sz="4400"/>
            <a:t>(</a:t>
          </a:r>
          <a:r>
            <a:rPr kumimoji="1" lang="ja-JP" altLang="en-US" sz="4400"/>
            <a:t>総表に反映されます</a:t>
          </a:r>
          <a:r>
            <a:rPr kumimoji="1" lang="en-US" altLang="ja-JP" sz="4400"/>
            <a:t>)</a:t>
          </a:r>
          <a:endParaRPr kumimoji="1" lang="ja-JP" altLang="en-US" sz="6600"/>
        </a:p>
      </xdr:txBody>
    </xdr:sp>
    <xdr:clientData/>
  </xdr:twoCellAnchor>
  <xdr:twoCellAnchor>
    <xdr:from>
      <xdr:col>14</xdr:col>
      <xdr:colOff>315595</xdr:colOff>
      <xdr:row>24</xdr:row>
      <xdr:rowOff>265281</xdr:rowOff>
    </xdr:from>
    <xdr:to>
      <xdr:col>23</xdr:col>
      <xdr:colOff>509979</xdr:colOff>
      <xdr:row>25</xdr:row>
      <xdr:rowOff>1387776</xdr:rowOff>
    </xdr:to>
    <xdr:sp macro="" textlink="">
      <xdr:nvSpPr>
        <xdr:cNvPr id="4" name="テキスト ボックス 3">
          <a:extLst>
            <a:ext uri="{FF2B5EF4-FFF2-40B4-BE49-F238E27FC236}">
              <a16:creationId xmlns:a16="http://schemas.microsoft.com/office/drawing/2014/main" id="{F7A33693-5D55-4CC6-AC27-EBE15DD83F72}"/>
            </a:ext>
          </a:extLst>
        </xdr:cNvPr>
        <xdr:cNvSpPr txBox="1"/>
      </xdr:nvSpPr>
      <xdr:spPr>
        <a:xfrm>
          <a:off x="25136624" y="17671752"/>
          <a:ext cx="6637767" cy="297146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←③補助要件の確認です。</a:t>
          </a:r>
          <a:endParaRPr kumimoji="1" lang="en-US" altLang="ja-JP" sz="4400"/>
        </a:p>
        <a:p>
          <a:r>
            <a:rPr kumimoji="1" lang="ja-JP" altLang="en-US" sz="4400"/>
            <a:t>事前協議時は未入力でも</a:t>
          </a:r>
          <a:endParaRPr kumimoji="1" lang="en-US" altLang="ja-JP" sz="4400"/>
        </a:p>
        <a:p>
          <a:r>
            <a:rPr kumimoji="1" lang="ja-JP" altLang="en-US" sz="4400"/>
            <a:t>大丈夫です。</a:t>
          </a:r>
        </a:p>
      </xdr:txBody>
    </xdr:sp>
    <xdr:clientData/>
  </xdr:twoCellAnchor>
  <xdr:twoCellAnchor>
    <xdr:from>
      <xdr:col>9</xdr:col>
      <xdr:colOff>345327</xdr:colOff>
      <xdr:row>13</xdr:row>
      <xdr:rowOff>61747</xdr:rowOff>
    </xdr:from>
    <xdr:to>
      <xdr:col>14</xdr:col>
      <xdr:colOff>933823</xdr:colOff>
      <xdr:row>14</xdr:row>
      <xdr:rowOff>539714</xdr:rowOff>
    </xdr:to>
    <xdr:sp macro="" textlink="">
      <xdr:nvSpPr>
        <xdr:cNvPr id="5" name="テキスト ボックス 4">
          <a:extLst>
            <a:ext uri="{FF2B5EF4-FFF2-40B4-BE49-F238E27FC236}">
              <a16:creationId xmlns:a16="http://schemas.microsoft.com/office/drawing/2014/main" id="{2B83238C-AAE6-4277-BD62-C262E5D8A099}"/>
            </a:ext>
          </a:extLst>
        </xdr:cNvPr>
        <xdr:cNvSpPr txBox="1"/>
      </xdr:nvSpPr>
      <xdr:spPr>
        <a:xfrm>
          <a:off x="17210180" y="10165718"/>
          <a:ext cx="8544672" cy="116899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t>←②申請したい機器をすべて入力</a:t>
          </a:r>
          <a:endParaRPr kumimoji="1" lang="ja-JP" altLang="en-US" sz="66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echno-tais.jp/ServiceWelfareGoodsList.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9870-9C23-4FDE-A8EC-356E5A0AA06B}">
  <dimension ref="A1:P12"/>
  <sheetViews>
    <sheetView showZeros="0" tabSelected="1" view="pageBreakPreview" zoomScale="87" zoomScaleNormal="100" zoomScaleSheetLayoutView="87" workbookViewId="0">
      <selection activeCell="I8" sqref="I8:P8"/>
    </sheetView>
  </sheetViews>
  <sheetFormatPr defaultRowHeight="18"/>
  <cols>
    <col min="8" max="8" width="9.296875" customWidth="1"/>
  </cols>
  <sheetData>
    <row r="1" spans="1:16" ht="42" thickBot="1">
      <c r="A1" s="221" t="s">
        <v>219</v>
      </c>
      <c r="B1" s="222"/>
      <c r="C1" s="222"/>
      <c r="D1" s="222"/>
      <c r="E1" s="222"/>
      <c r="F1" s="222"/>
      <c r="G1" s="222"/>
      <c r="H1" s="222"/>
      <c r="I1" s="222"/>
      <c r="J1" s="222"/>
      <c r="K1" s="222"/>
      <c r="L1" s="222"/>
      <c r="M1" s="222"/>
      <c r="N1" s="222"/>
      <c r="O1" s="222"/>
      <c r="P1" s="223"/>
    </row>
    <row r="2" spans="1:16" ht="181.8" customHeight="1">
      <c r="A2" s="237" t="s">
        <v>236</v>
      </c>
      <c r="B2" s="238"/>
      <c r="C2" s="238"/>
      <c r="D2" s="238"/>
      <c r="E2" s="238"/>
      <c r="F2" s="238"/>
      <c r="G2" s="238"/>
      <c r="H2" s="238"/>
      <c r="I2" s="238"/>
      <c r="J2" s="238"/>
      <c r="K2" s="238"/>
      <c r="L2" s="238"/>
      <c r="M2" s="238"/>
      <c r="N2" s="238"/>
      <c r="O2" s="238"/>
      <c r="P2" s="239"/>
    </row>
    <row r="3" spans="1:16" ht="29.4" thickBot="1">
      <c r="A3" s="224" t="s">
        <v>237</v>
      </c>
      <c r="B3" s="225"/>
      <c r="C3" s="225"/>
      <c r="D3" s="225"/>
      <c r="E3" s="225"/>
      <c r="F3" s="225"/>
      <c r="G3" s="225"/>
      <c r="H3" s="225"/>
      <c r="I3" s="225"/>
      <c r="J3" s="225"/>
      <c r="K3" s="225"/>
      <c r="L3" s="225"/>
      <c r="M3" s="225"/>
      <c r="N3" s="225"/>
      <c r="O3" s="225"/>
      <c r="P3" s="226"/>
    </row>
    <row r="4" spans="1:16" ht="34.799999999999997" customHeight="1" thickBot="1">
      <c r="A4" s="233" t="s">
        <v>220</v>
      </c>
      <c r="B4" s="234"/>
      <c r="C4" s="234"/>
      <c r="D4" s="234"/>
      <c r="E4" s="234"/>
      <c r="F4" s="234"/>
      <c r="G4" s="234"/>
      <c r="H4" s="235"/>
      <c r="I4" s="236" t="s">
        <v>222</v>
      </c>
      <c r="J4" s="234"/>
      <c r="K4" s="234"/>
      <c r="L4" s="234"/>
      <c r="M4" s="234"/>
      <c r="N4" s="234"/>
      <c r="O4" s="234"/>
      <c r="P4" s="235"/>
    </row>
    <row r="5" spans="1:16" ht="58.8" customHeight="1">
      <c r="A5" s="240" t="s">
        <v>224</v>
      </c>
      <c r="B5" s="241"/>
      <c r="C5" s="241"/>
      <c r="D5" s="241"/>
      <c r="E5" s="241"/>
      <c r="F5" s="241"/>
      <c r="G5" s="241"/>
      <c r="H5" s="242"/>
      <c r="I5" s="246" t="s">
        <v>223</v>
      </c>
      <c r="J5" s="247"/>
      <c r="K5" s="247"/>
      <c r="L5" s="247"/>
      <c r="M5" s="247"/>
      <c r="N5" s="247"/>
      <c r="O5" s="247"/>
      <c r="P5" s="248"/>
    </row>
    <row r="6" spans="1:16" ht="121.8" customHeight="1">
      <c r="A6" s="243" t="s">
        <v>233</v>
      </c>
      <c r="B6" s="244"/>
      <c r="C6" s="244"/>
      <c r="D6" s="244"/>
      <c r="E6" s="244"/>
      <c r="F6" s="244"/>
      <c r="G6" s="244"/>
      <c r="H6" s="245"/>
      <c r="I6" s="249" t="s">
        <v>226</v>
      </c>
      <c r="J6" s="250"/>
      <c r="K6" s="250"/>
      <c r="L6" s="250"/>
      <c r="M6" s="250"/>
      <c r="N6" s="250"/>
      <c r="O6" s="250"/>
      <c r="P6" s="251"/>
    </row>
    <row r="7" spans="1:16" ht="45" customHeight="1">
      <c r="A7" s="243" t="s">
        <v>221</v>
      </c>
      <c r="B7" s="244"/>
      <c r="C7" s="244"/>
      <c r="D7" s="244"/>
      <c r="E7" s="244"/>
      <c r="F7" s="244"/>
      <c r="G7" s="244"/>
      <c r="H7" s="245"/>
      <c r="I7" s="249" t="s">
        <v>227</v>
      </c>
      <c r="J7" s="250"/>
      <c r="K7" s="250"/>
      <c r="L7" s="250"/>
      <c r="M7" s="250"/>
      <c r="N7" s="250"/>
      <c r="O7" s="250"/>
      <c r="P7" s="251"/>
    </row>
    <row r="8" spans="1:16" ht="134.4" customHeight="1" thickBot="1">
      <c r="A8" s="227" t="s">
        <v>240</v>
      </c>
      <c r="B8" s="228"/>
      <c r="C8" s="228"/>
      <c r="D8" s="228"/>
      <c r="E8" s="228"/>
      <c r="F8" s="228"/>
      <c r="G8" s="228"/>
      <c r="H8" s="229"/>
      <c r="I8" s="230" t="s">
        <v>225</v>
      </c>
      <c r="J8" s="231"/>
      <c r="K8" s="231"/>
      <c r="L8" s="231"/>
      <c r="M8" s="231"/>
      <c r="N8" s="231"/>
      <c r="O8" s="231"/>
      <c r="P8" s="232"/>
    </row>
    <row r="9" spans="1:16" ht="33" thickBot="1">
      <c r="A9" s="199" t="s">
        <v>231</v>
      </c>
      <c r="B9" s="200"/>
      <c r="C9" s="200"/>
      <c r="D9" s="200"/>
      <c r="E9" s="200"/>
      <c r="F9" s="200"/>
      <c r="G9" s="200"/>
      <c r="H9" s="201"/>
      <c r="I9" s="199" t="s">
        <v>222</v>
      </c>
      <c r="J9" s="200"/>
      <c r="K9" s="200"/>
      <c r="L9" s="200"/>
      <c r="M9" s="200"/>
      <c r="N9" s="200"/>
      <c r="O9" s="200"/>
      <c r="P9" s="202"/>
    </row>
    <row r="10" spans="1:16" ht="76.8" customHeight="1">
      <c r="A10" s="215" t="s">
        <v>234</v>
      </c>
      <c r="B10" s="216"/>
      <c r="C10" s="216"/>
      <c r="D10" s="216"/>
      <c r="E10" s="216"/>
      <c r="F10" s="216"/>
      <c r="G10" s="216"/>
      <c r="H10" s="217"/>
      <c r="I10" s="218" t="s">
        <v>235</v>
      </c>
      <c r="J10" s="219"/>
      <c r="K10" s="219"/>
      <c r="L10" s="219"/>
      <c r="M10" s="219"/>
      <c r="N10" s="219"/>
      <c r="O10" s="219"/>
      <c r="P10" s="220"/>
    </row>
    <row r="11" spans="1:16" ht="264.60000000000002" customHeight="1">
      <c r="A11" s="203" t="s">
        <v>228</v>
      </c>
      <c r="B11" s="204"/>
      <c r="C11" s="204"/>
      <c r="D11" s="204"/>
      <c r="E11" s="204"/>
      <c r="F11" s="204"/>
      <c r="G11" s="204"/>
      <c r="H11" s="205"/>
      <c r="I11" s="206" t="s">
        <v>229</v>
      </c>
      <c r="J11" s="207"/>
      <c r="K11" s="207"/>
      <c r="L11" s="207"/>
      <c r="M11" s="207"/>
      <c r="N11" s="207"/>
      <c r="O11" s="207"/>
      <c r="P11" s="208"/>
    </row>
    <row r="12" spans="1:16" ht="110.4" customHeight="1" thickBot="1">
      <c r="A12" s="209" t="s">
        <v>230</v>
      </c>
      <c r="B12" s="210"/>
      <c r="C12" s="210"/>
      <c r="D12" s="210"/>
      <c r="E12" s="210"/>
      <c r="F12" s="210"/>
      <c r="G12" s="210"/>
      <c r="H12" s="211"/>
      <c r="I12" s="212" t="s">
        <v>232</v>
      </c>
      <c r="J12" s="213"/>
      <c r="K12" s="213"/>
      <c r="L12" s="213"/>
      <c r="M12" s="213"/>
      <c r="N12" s="213"/>
      <c r="O12" s="213"/>
      <c r="P12" s="214"/>
    </row>
  </sheetData>
  <mergeCells count="21">
    <mergeCell ref="A1:P1"/>
    <mergeCell ref="A3:P3"/>
    <mergeCell ref="A8:H8"/>
    <mergeCell ref="I8:P8"/>
    <mergeCell ref="A4:H4"/>
    <mergeCell ref="I4:P4"/>
    <mergeCell ref="A2:P2"/>
    <mergeCell ref="A5:H5"/>
    <mergeCell ref="A6:H6"/>
    <mergeCell ref="A7:H7"/>
    <mergeCell ref="I5:P5"/>
    <mergeCell ref="I6:P6"/>
    <mergeCell ref="I7:P7"/>
    <mergeCell ref="A9:H9"/>
    <mergeCell ref="I9:P9"/>
    <mergeCell ref="A11:H11"/>
    <mergeCell ref="I11:P11"/>
    <mergeCell ref="A12:H12"/>
    <mergeCell ref="I12:P12"/>
    <mergeCell ref="A10:H10"/>
    <mergeCell ref="I10:P10"/>
  </mergeCells>
  <phoneticPr fontId="20"/>
  <hyperlinks>
    <hyperlink ref="A3:P3" r:id="rId1" display="掲載先（https://www.techno-tais.jp/ServiceWelfareGoodsList.php）" xr:uid="{071E7796-180E-4CE6-AACB-510FCCE7911A}"/>
  </hyperlinks>
  <pageMargins left="0.7" right="0.7" top="0.75" bottom="0.75" header="0.3" footer="0.3"/>
  <pageSetup paperSize="9" scale="5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D3D9-B3BA-4700-9C91-AAC597167E0C}">
  <sheetPr>
    <tabColor rgb="FF00B0F0"/>
  </sheetPr>
  <dimension ref="A1:R106"/>
  <sheetViews>
    <sheetView showZeros="0" zoomScale="51" zoomScaleNormal="51" zoomScaleSheetLayoutView="62" zoomScalePageLayoutView="59" workbookViewId="0">
      <selection activeCell="C3" sqref="C3"/>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0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245</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245</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s="5" customFormat="1"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s="5" customFormat="1"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s="5" customFormat="1"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s="5" customFormat="1"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s="5" customFormat="1"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s="5" customFormat="1"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s="5" customFormat="1"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s="5" customFormat="1"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s="5" customFormat="1"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s="5" customFormat="1"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s="5" customFormat="1"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s="5" customFormat="1"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89" t="s">
        <v>99</v>
      </c>
      <c r="B58" s="290"/>
      <c r="C58" s="290"/>
      <c r="D58" s="290"/>
      <c r="E58" s="290"/>
      <c r="F58" s="290"/>
      <c r="G58" s="290"/>
      <c r="H58" s="290"/>
      <c r="I58" s="290"/>
      <c r="J58" s="290"/>
      <c r="K58" s="290"/>
      <c r="L58" s="290"/>
      <c r="M58" s="290"/>
      <c r="N58" s="291"/>
      <c r="O58"/>
      <c r="P58"/>
      <c r="Q58" s="58" t="s">
        <v>108</v>
      </c>
    </row>
    <row r="59" spans="1:17" s="5" customFormat="1" ht="66" customHeight="1" thickTop="1">
      <c r="A59" s="292" t="s">
        <v>178</v>
      </c>
      <c r="B59" s="293"/>
      <c r="C59" s="293"/>
      <c r="D59" s="294" t="s">
        <v>177</v>
      </c>
      <c r="E59" s="294"/>
      <c r="F59" s="144"/>
      <c r="G59" s="93" t="s">
        <v>125</v>
      </c>
      <c r="H59" s="295" t="s">
        <v>185</v>
      </c>
      <c r="I59" s="296"/>
      <c r="J59" s="296"/>
      <c r="K59" s="297"/>
      <c r="L59" s="297"/>
      <c r="M59" s="298" t="s">
        <v>127</v>
      </c>
      <c r="N59" s="299"/>
      <c r="O59"/>
      <c r="P59"/>
      <c r="Q59" s="59" t="s">
        <v>109</v>
      </c>
    </row>
    <row r="60" spans="1:17" s="5" customFormat="1" ht="149.4" customHeight="1">
      <c r="A60" s="281" t="s">
        <v>179</v>
      </c>
      <c r="B60" s="282"/>
      <c r="C60" s="282"/>
      <c r="D60" s="300"/>
      <c r="E60" s="300"/>
      <c r="F60" s="300"/>
      <c r="G60" s="94" t="s">
        <v>98</v>
      </c>
      <c r="H60" s="301" t="s">
        <v>184</v>
      </c>
      <c r="I60" s="282"/>
      <c r="J60" s="282"/>
      <c r="K60" s="326"/>
      <c r="L60" s="326"/>
      <c r="M60" s="303" t="s">
        <v>187</v>
      </c>
      <c r="N60" s="304"/>
      <c r="O60"/>
      <c r="P60"/>
      <c r="Q60" t="s">
        <v>110</v>
      </c>
    </row>
    <row r="61" spans="1:17" s="5" customFormat="1" ht="159" customHeight="1">
      <c r="A61" s="281" t="s">
        <v>180</v>
      </c>
      <c r="B61" s="282"/>
      <c r="C61" s="282"/>
      <c r="D61" s="283" t="s">
        <v>126</v>
      </c>
      <c r="E61" s="283"/>
      <c r="F61" s="283"/>
      <c r="G61" s="284"/>
      <c r="H61" s="285" t="s">
        <v>183</v>
      </c>
      <c r="I61" s="286"/>
      <c r="J61" s="286"/>
      <c r="K61" s="287" t="s">
        <v>96</v>
      </c>
      <c r="L61" s="287"/>
      <c r="M61" s="287"/>
      <c r="N61" s="288"/>
      <c r="O61"/>
      <c r="P61"/>
      <c r="Q61" t="s">
        <v>111</v>
      </c>
    </row>
    <row r="62" spans="1:17" s="5" customFormat="1" ht="63" customHeight="1">
      <c r="A62" s="305" t="s">
        <v>181</v>
      </c>
      <c r="B62" s="306"/>
      <c r="C62" s="306"/>
      <c r="D62" s="303" t="s">
        <v>126</v>
      </c>
      <c r="E62" s="303"/>
      <c r="F62" s="303"/>
      <c r="G62" s="307"/>
      <c r="H62" s="308"/>
      <c r="I62" s="309"/>
      <c r="J62" s="309"/>
      <c r="K62" s="309"/>
      <c r="L62" s="309"/>
      <c r="M62" s="309"/>
      <c r="N62" s="310"/>
      <c r="O62"/>
      <c r="P62"/>
      <c r="Q62" t="s">
        <v>112</v>
      </c>
    </row>
    <row r="63" spans="1:17" s="5" customFormat="1" ht="91.8" customHeight="1" thickBot="1">
      <c r="A63" s="314" t="s">
        <v>182</v>
      </c>
      <c r="B63" s="315"/>
      <c r="C63" s="315"/>
      <c r="D63" s="316"/>
      <c r="E63" s="316"/>
      <c r="F63" s="95" t="s">
        <v>97</v>
      </c>
      <c r="G63" s="96" t="s">
        <v>186</v>
      </c>
      <c r="H63" s="311"/>
      <c r="I63" s="312"/>
      <c r="J63" s="312"/>
      <c r="K63" s="312"/>
      <c r="L63" s="312"/>
      <c r="M63" s="312"/>
      <c r="N63" s="313"/>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9Q7nXqaEAeBlLB9Jd9HIkvt8u4w6usq9etZ7qHxXrNgYhrxCgMd9AK4sNkQcu9jmC0NqLiJdVzMy5DOT6H4tVA==" saltValue="txTbMlyMzkeN0JV9eZtdaQ==" spinCount="100000" sheet="1" objects="1" scenarios="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C42:C53" xr:uid="{F1A0D4E1-FEE6-41E5-9F04-AF87191D414A}">
      <formula1>$Q$8:$Q$22</formula1>
    </dataValidation>
    <dataValidation type="list" allowBlank="1" showInputMessage="1" showErrorMessage="1" sqref="C8:C14" xr:uid="{50952B7C-2B17-4FA4-AE59-782BE9906BE4}">
      <formula1>$Q$8:$Q$19</formula1>
    </dataValidation>
    <dataValidation type="list" allowBlank="1" showInputMessage="1" showErrorMessage="1" sqref="D8:D14 D21:D26 D42:D53" xr:uid="{43797E12-962D-4322-8865-45FF0F16D8F1}">
      <formula1>"有,無"</formula1>
    </dataValidation>
    <dataValidation type="list" allowBlank="1" showInputMessage="1" showErrorMessage="1" sqref="H21 F21:F26 H42" xr:uid="{57BDB229-EACE-4F51-AC17-5DC4BE04E794}">
      <formula1>"〇,✕"</formula1>
    </dataValidation>
    <dataValidation type="list" allowBlank="1" showInputMessage="1" showErrorMessage="1" sqref="C21:C26" xr:uid="{AB048160-1A92-4FC2-8BAF-34CB1062B2E5}">
      <formula1>$Q$20:$Q$22</formula1>
    </dataValidation>
    <dataValidation type="list" allowBlank="1" showInputMessage="1" showErrorMessage="1" sqref="G21 G42" xr:uid="{EC841F7D-1658-48F3-948A-036BB69DB5BE}">
      <formula1>"〇,×"</formula1>
    </dataValidation>
    <dataValidation type="list" allowBlank="1" showInputMessage="1" showErrorMessage="1" sqref="L2 L5 L40" xr:uid="{1E29E986-162F-4EFA-8DC2-0D86C43E67A4}">
      <formula1>$Q$25:$Q$28</formula1>
    </dataValidation>
    <dataValidation type="list" allowBlank="1" showInputMessage="1" showErrorMessage="1" sqref="D33 D60 K32:L32 K59:L59" xr:uid="{970695C8-855F-46F0-9C7F-31A8A6480074}">
      <formula1>"はい,いいえ"</formula1>
    </dataValidation>
    <dataValidation type="list" allowBlank="1" showInputMessage="1" showErrorMessage="1" sqref="J5 J2 J40" xr:uid="{7E0C89B7-5714-472A-BE40-860BC3AC20FE}">
      <formula1>$Q$38:$Q$97</formula1>
    </dataValidation>
    <dataValidation type="list" allowBlank="1" showInputMessage="1" showErrorMessage="1" sqref="F2 F5 F40" xr:uid="{11BC6D41-6D05-465E-85EC-C6A3AE2E1C0E}">
      <formula1>"介護テクノロジー等の導入支援,パッケージ型導入支援"</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23418-BC99-4336-B9BF-0CFBE6FE32C0}">
  <sheetPr>
    <tabColor rgb="FF0070C0"/>
  </sheetPr>
  <dimension ref="A1:R106"/>
  <sheetViews>
    <sheetView showZeros="0" zoomScale="51" zoomScaleNormal="51" zoomScaleSheetLayoutView="62" zoomScalePageLayoutView="59" workbookViewId="0">
      <selection activeCell="B38" sqref="B38"/>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0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246</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246</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s="5" customFormat="1"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s="5" customFormat="1"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s="5" customFormat="1"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s="5" customFormat="1"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s="5" customFormat="1"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s="5" customFormat="1"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s="5" customFormat="1"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s="5" customFormat="1"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s="5" customFormat="1"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s="5" customFormat="1"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s="5" customFormat="1"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s="5" customFormat="1"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89" t="s">
        <v>99</v>
      </c>
      <c r="B58" s="290"/>
      <c r="C58" s="290"/>
      <c r="D58" s="290"/>
      <c r="E58" s="290"/>
      <c r="F58" s="290"/>
      <c r="G58" s="290"/>
      <c r="H58" s="290"/>
      <c r="I58" s="290"/>
      <c r="J58" s="290"/>
      <c r="K58" s="290"/>
      <c r="L58" s="290"/>
      <c r="M58" s="290"/>
      <c r="N58" s="291"/>
      <c r="O58"/>
      <c r="P58"/>
      <c r="Q58" s="58" t="s">
        <v>108</v>
      </c>
    </row>
    <row r="59" spans="1:17" s="5" customFormat="1" ht="66" customHeight="1" thickTop="1">
      <c r="A59" s="292" t="s">
        <v>178</v>
      </c>
      <c r="B59" s="293"/>
      <c r="C59" s="293"/>
      <c r="D59" s="294" t="s">
        <v>177</v>
      </c>
      <c r="E59" s="294"/>
      <c r="F59" s="144"/>
      <c r="G59" s="93" t="s">
        <v>125</v>
      </c>
      <c r="H59" s="295" t="s">
        <v>185</v>
      </c>
      <c r="I59" s="296"/>
      <c r="J59" s="296"/>
      <c r="K59" s="297"/>
      <c r="L59" s="297"/>
      <c r="M59" s="298" t="s">
        <v>127</v>
      </c>
      <c r="N59" s="299"/>
      <c r="O59"/>
      <c r="P59"/>
      <c r="Q59" s="59" t="s">
        <v>109</v>
      </c>
    </row>
    <row r="60" spans="1:17" s="5" customFormat="1" ht="149.4" customHeight="1">
      <c r="A60" s="281" t="s">
        <v>179</v>
      </c>
      <c r="B60" s="282"/>
      <c r="C60" s="282"/>
      <c r="D60" s="300"/>
      <c r="E60" s="300"/>
      <c r="F60" s="300"/>
      <c r="G60" s="94" t="s">
        <v>98</v>
      </c>
      <c r="H60" s="301" t="s">
        <v>184</v>
      </c>
      <c r="I60" s="282"/>
      <c r="J60" s="282"/>
      <c r="K60" s="326"/>
      <c r="L60" s="326"/>
      <c r="M60" s="303" t="s">
        <v>187</v>
      </c>
      <c r="N60" s="304"/>
      <c r="O60"/>
      <c r="P60"/>
      <c r="Q60" t="s">
        <v>110</v>
      </c>
    </row>
    <row r="61" spans="1:17" s="5" customFormat="1" ht="159" customHeight="1">
      <c r="A61" s="281" t="s">
        <v>180</v>
      </c>
      <c r="B61" s="282"/>
      <c r="C61" s="282"/>
      <c r="D61" s="283" t="s">
        <v>126</v>
      </c>
      <c r="E61" s="283"/>
      <c r="F61" s="283"/>
      <c r="G61" s="284"/>
      <c r="H61" s="285" t="s">
        <v>183</v>
      </c>
      <c r="I61" s="286"/>
      <c r="J61" s="286"/>
      <c r="K61" s="287" t="s">
        <v>96</v>
      </c>
      <c r="L61" s="287"/>
      <c r="M61" s="287"/>
      <c r="N61" s="288"/>
      <c r="O61"/>
      <c r="P61"/>
      <c r="Q61" t="s">
        <v>111</v>
      </c>
    </row>
    <row r="62" spans="1:17" s="5" customFormat="1" ht="63" customHeight="1">
      <c r="A62" s="305" t="s">
        <v>181</v>
      </c>
      <c r="B62" s="306"/>
      <c r="C62" s="306"/>
      <c r="D62" s="303" t="s">
        <v>126</v>
      </c>
      <c r="E62" s="303"/>
      <c r="F62" s="303"/>
      <c r="G62" s="307"/>
      <c r="H62" s="308"/>
      <c r="I62" s="309"/>
      <c r="J62" s="309"/>
      <c r="K62" s="309"/>
      <c r="L62" s="309"/>
      <c r="M62" s="309"/>
      <c r="N62" s="310"/>
      <c r="O62"/>
      <c r="P62"/>
      <c r="Q62" t="s">
        <v>112</v>
      </c>
    </row>
    <row r="63" spans="1:17" s="5" customFormat="1" ht="91.8" customHeight="1" thickBot="1">
      <c r="A63" s="314" t="s">
        <v>182</v>
      </c>
      <c r="B63" s="315"/>
      <c r="C63" s="315"/>
      <c r="D63" s="316"/>
      <c r="E63" s="316"/>
      <c r="F63" s="95" t="s">
        <v>97</v>
      </c>
      <c r="G63" s="96" t="s">
        <v>186</v>
      </c>
      <c r="H63" s="311"/>
      <c r="I63" s="312"/>
      <c r="J63" s="312"/>
      <c r="K63" s="312"/>
      <c r="L63" s="312"/>
      <c r="M63" s="312"/>
      <c r="N63" s="313"/>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xB8HQxY+UqrmXXO9AsFnmESdxA3kC1GNSorvxA6UE38u9mJaq4ejBrVS0UrtYgfUpTyUaBjzLun3Z6Nn+NMi5g==" saltValue="mcjA+3z4HoIGs6nWJHFwRw==" spinCount="100000" sheet="1" objects="1" scenarios="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89A84350-FF7C-4C6F-B889-E413E2FEBD5B}">
      <formula1>"介護テクノロジー等の導入支援,パッケージ型導入支援"</formula1>
    </dataValidation>
    <dataValidation type="list" allowBlank="1" showInputMessage="1" showErrorMessage="1" sqref="J5 J2 J40" xr:uid="{9967B75C-98D5-4CD7-AEDD-FD33F2770045}">
      <formula1>$Q$38:$Q$97</formula1>
    </dataValidation>
    <dataValidation type="list" allowBlank="1" showInputMessage="1" showErrorMessage="1" sqref="D33 D60 K32:L32 K59:L59" xr:uid="{4D957F34-D679-4757-A49A-D180093F6F2D}">
      <formula1>"はい,いいえ"</formula1>
    </dataValidation>
    <dataValidation type="list" allowBlank="1" showInputMessage="1" showErrorMessage="1" sqref="L2 L5 L40" xr:uid="{183E5ED7-9D68-40E9-A667-778E282DA32D}">
      <formula1>$Q$25:$Q$28</formula1>
    </dataValidation>
    <dataValidation type="list" allowBlank="1" showInputMessage="1" showErrorMessage="1" sqref="G21 G42" xr:uid="{39F4C684-632A-4B6F-A00A-CADCBE1A20CE}">
      <formula1>"〇,×"</formula1>
    </dataValidation>
    <dataValidation type="list" allowBlank="1" showInputMessage="1" showErrorMessage="1" sqref="C21:C26" xr:uid="{0A54D61C-ED05-4DD3-BB37-62B47CE65331}">
      <formula1>$Q$20:$Q$22</formula1>
    </dataValidation>
    <dataValidation type="list" allowBlank="1" showInputMessage="1" showErrorMessage="1" sqref="H21 F21:F26 H42" xr:uid="{92B05D67-5058-4C6B-BD2D-3AA795D951A1}">
      <formula1>"〇,✕"</formula1>
    </dataValidation>
    <dataValidation type="list" allowBlank="1" showInputMessage="1" showErrorMessage="1" sqref="D8:D14 D21:D26 D42:D53" xr:uid="{B511577E-E49A-45AC-9450-B4A641D4E2C3}">
      <formula1>"有,無"</formula1>
    </dataValidation>
    <dataValidation type="list" allowBlank="1" showInputMessage="1" showErrorMessage="1" sqref="C8:C14" xr:uid="{BF0ADE36-4F26-42F8-BAE7-1E089B92B3EE}">
      <formula1>$Q$8:$Q$19</formula1>
    </dataValidation>
    <dataValidation type="list" allowBlank="1" showInputMessage="1" showErrorMessage="1" sqref="C42:C53" xr:uid="{5AD22958-B5BD-4851-9BA1-7D141527F82D}">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BF454-48F6-4331-8517-F60F76D43014}">
  <sheetPr>
    <tabColor rgb="FF002060"/>
  </sheetPr>
  <dimension ref="A1:R106"/>
  <sheetViews>
    <sheetView showZeros="0" zoomScale="51" zoomScaleNormal="51" zoomScaleSheetLayoutView="62" zoomScalePageLayoutView="59" workbookViewId="0">
      <selection activeCell="A35" sqref="A35:C35"/>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247</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247</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s="5" customFormat="1"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s="5" customFormat="1"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s="5" customFormat="1"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s="5" customFormat="1"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s="5" customFormat="1"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s="5" customFormat="1"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s="5" customFormat="1"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s="5" customFormat="1"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s="5" customFormat="1"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s="5" customFormat="1"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s="5" customFormat="1"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s="5" customFormat="1"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89" t="s">
        <v>99</v>
      </c>
      <c r="B58" s="290"/>
      <c r="C58" s="290"/>
      <c r="D58" s="290"/>
      <c r="E58" s="290"/>
      <c r="F58" s="290"/>
      <c r="G58" s="290"/>
      <c r="H58" s="290"/>
      <c r="I58" s="290"/>
      <c r="J58" s="290"/>
      <c r="K58" s="290"/>
      <c r="L58" s="290"/>
      <c r="M58" s="290"/>
      <c r="N58" s="291"/>
      <c r="O58"/>
      <c r="P58"/>
      <c r="Q58" s="58" t="s">
        <v>108</v>
      </c>
    </row>
    <row r="59" spans="1:17" s="5" customFormat="1" ht="66" customHeight="1" thickTop="1">
      <c r="A59" s="292" t="s">
        <v>178</v>
      </c>
      <c r="B59" s="293"/>
      <c r="C59" s="293"/>
      <c r="D59" s="294" t="s">
        <v>177</v>
      </c>
      <c r="E59" s="294"/>
      <c r="F59" s="144"/>
      <c r="G59" s="93" t="s">
        <v>125</v>
      </c>
      <c r="H59" s="295" t="s">
        <v>185</v>
      </c>
      <c r="I59" s="296"/>
      <c r="J59" s="296"/>
      <c r="K59" s="297"/>
      <c r="L59" s="297"/>
      <c r="M59" s="298" t="s">
        <v>127</v>
      </c>
      <c r="N59" s="299"/>
      <c r="O59"/>
      <c r="P59"/>
      <c r="Q59" s="59" t="s">
        <v>109</v>
      </c>
    </row>
    <row r="60" spans="1:17" s="5" customFormat="1" ht="149.4" customHeight="1">
      <c r="A60" s="281" t="s">
        <v>179</v>
      </c>
      <c r="B60" s="282"/>
      <c r="C60" s="282"/>
      <c r="D60" s="300"/>
      <c r="E60" s="300"/>
      <c r="F60" s="300"/>
      <c r="G60" s="94" t="s">
        <v>98</v>
      </c>
      <c r="H60" s="301" t="s">
        <v>184</v>
      </c>
      <c r="I60" s="282"/>
      <c r="J60" s="282"/>
      <c r="K60" s="326"/>
      <c r="L60" s="326"/>
      <c r="M60" s="303" t="s">
        <v>187</v>
      </c>
      <c r="N60" s="304"/>
      <c r="O60"/>
      <c r="P60"/>
      <c r="Q60" t="s">
        <v>110</v>
      </c>
    </row>
    <row r="61" spans="1:17" s="5" customFormat="1" ht="159" customHeight="1">
      <c r="A61" s="281" t="s">
        <v>180</v>
      </c>
      <c r="B61" s="282"/>
      <c r="C61" s="282"/>
      <c r="D61" s="283" t="s">
        <v>126</v>
      </c>
      <c r="E61" s="283"/>
      <c r="F61" s="283"/>
      <c r="G61" s="284"/>
      <c r="H61" s="285" t="s">
        <v>183</v>
      </c>
      <c r="I61" s="286"/>
      <c r="J61" s="286"/>
      <c r="K61" s="287" t="s">
        <v>96</v>
      </c>
      <c r="L61" s="287"/>
      <c r="M61" s="287"/>
      <c r="N61" s="288"/>
      <c r="O61"/>
      <c r="P61"/>
      <c r="Q61" t="s">
        <v>111</v>
      </c>
    </row>
    <row r="62" spans="1:17" s="5" customFormat="1" ht="63" customHeight="1">
      <c r="A62" s="305" t="s">
        <v>181</v>
      </c>
      <c r="B62" s="306"/>
      <c r="C62" s="306"/>
      <c r="D62" s="303" t="s">
        <v>126</v>
      </c>
      <c r="E62" s="303"/>
      <c r="F62" s="303"/>
      <c r="G62" s="307"/>
      <c r="H62" s="308"/>
      <c r="I62" s="309"/>
      <c r="J62" s="309"/>
      <c r="K62" s="309"/>
      <c r="L62" s="309"/>
      <c r="M62" s="309"/>
      <c r="N62" s="310"/>
      <c r="O62"/>
      <c r="P62"/>
      <c r="Q62" t="s">
        <v>112</v>
      </c>
    </row>
    <row r="63" spans="1:17" s="5" customFormat="1" ht="91.8" customHeight="1" thickBot="1">
      <c r="A63" s="314" t="s">
        <v>182</v>
      </c>
      <c r="B63" s="315"/>
      <c r="C63" s="315"/>
      <c r="D63" s="316"/>
      <c r="E63" s="316"/>
      <c r="F63" s="95" t="s">
        <v>97</v>
      </c>
      <c r="G63" s="96" t="s">
        <v>186</v>
      </c>
      <c r="H63" s="311"/>
      <c r="I63" s="312"/>
      <c r="J63" s="312"/>
      <c r="K63" s="312"/>
      <c r="L63" s="312"/>
      <c r="M63" s="312"/>
      <c r="N63" s="313"/>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pBZKfbESddS8i9fBnMsYR3FOQXjCF+XaDn1m/2OkVYL0CfxYk8QtP7dKzKY1U5E1zBqax4g3V8A4eHrbGnXBsA==" saltValue="zN3wZ8YHJVmE9Fbl+eiiuw==" spinCount="100000" sheet="1" objects="1" scenarios="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72E7DECF-31BF-48B9-8464-CD0E0A337525}">
      <formula1>"介護テクノロジー等の導入支援,パッケージ型導入支援"</formula1>
    </dataValidation>
    <dataValidation type="list" allowBlank="1" showInputMessage="1" showErrorMessage="1" sqref="J5 J2 J40" xr:uid="{D4C72F38-F0D5-48EA-BBBE-714B7D67DE3E}">
      <formula1>$Q$38:$Q$97</formula1>
    </dataValidation>
    <dataValidation type="list" allowBlank="1" showInputMessage="1" showErrorMessage="1" sqref="D33 D60 K32:L32 K59:L59" xr:uid="{E58863BF-DE9B-42DF-8921-DB8136937763}">
      <formula1>"はい,いいえ"</formula1>
    </dataValidation>
    <dataValidation type="list" allowBlank="1" showInputMessage="1" showErrorMessage="1" sqref="L2 L5 L40" xr:uid="{CE66C5C6-15DC-4E46-A771-E84C79B83619}">
      <formula1>$Q$25:$Q$28</formula1>
    </dataValidation>
    <dataValidation type="list" allowBlank="1" showInputMessage="1" showErrorMessage="1" sqref="G21 G42" xr:uid="{A214428B-70D0-4551-9466-2BBC1F745A03}">
      <formula1>"〇,×"</formula1>
    </dataValidation>
    <dataValidation type="list" allowBlank="1" showInputMessage="1" showErrorMessage="1" sqref="C21:C26" xr:uid="{A22CEA35-31D8-4320-8640-028726B7BFF3}">
      <formula1>$Q$20:$Q$22</formula1>
    </dataValidation>
    <dataValidation type="list" allowBlank="1" showInputMessage="1" showErrorMessage="1" sqref="H21 F21:F26 H42" xr:uid="{D0D70BF0-B8C6-4EBF-AF7D-63E452DB3CAB}">
      <formula1>"〇,✕"</formula1>
    </dataValidation>
    <dataValidation type="list" allowBlank="1" showInputMessage="1" showErrorMessage="1" sqref="D8:D14 D21:D26 D42:D53" xr:uid="{A97D1FBE-CECC-442F-AAA4-3F6A8732674F}">
      <formula1>"有,無"</formula1>
    </dataValidation>
    <dataValidation type="list" allowBlank="1" showInputMessage="1" showErrorMessage="1" sqref="C8:C14" xr:uid="{62BDA6B3-1109-4735-A0FB-1ABC53B15E1D}">
      <formula1>$Q$8:$Q$19</formula1>
    </dataValidation>
    <dataValidation type="list" allowBlank="1" showInputMessage="1" showErrorMessage="1" sqref="C42:C53" xr:uid="{51451DDB-5387-4144-906E-6319B65724D3}">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3751-9874-4AF2-A3EA-4CCA18433877}">
  <sheetPr>
    <tabColor rgb="FFC50BB8"/>
  </sheetPr>
  <dimension ref="A1:R106"/>
  <sheetViews>
    <sheetView showZeros="0" zoomScale="51" zoomScaleNormal="51" zoomScaleSheetLayoutView="62" zoomScalePageLayoutView="59" workbookViewId="0">
      <selection activeCell="B38" sqref="B38"/>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19.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248</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v>5</v>
      </c>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248</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s="5" customFormat="1"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s="5" customFormat="1"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s="5" customFormat="1"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s="5" customFormat="1"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s="5" customFormat="1"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s="5" customFormat="1"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s="5" customFormat="1"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s="5" customFormat="1"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s="5" customFormat="1"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s="5" customFormat="1"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s="5" customFormat="1"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s="5" customFormat="1"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89" t="s">
        <v>99</v>
      </c>
      <c r="B58" s="290"/>
      <c r="C58" s="290"/>
      <c r="D58" s="290"/>
      <c r="E58" s="290"/>
      <c r="F58" s="290"/>
      <c r="G58" s="290"/>
      <c r="H58" s="290"/>
      <c r="I58" s="290"/>
      <c r="J58" s="290"/>
      <c r="K58" s="290"/>
      <c r="L58" s="290"/>
      <c r="M58" s="290"/>
      <c r="N58" s="291"/>
      <c r="O58"/>
      <c r="P58"/>
      <c r="Q58" s="58" t="s">
        <v>108</v>
      </c>
    </row>
    <row r="59" spans="1:17" s="5" customFormat="1" ht="66" customHeight="1" thickTop="1">
      <c r="A59" s="292" t="s">
        <v>178</v>
      </c>
      <c r="B59" s="293"/>
      <c r="C59" s="293"/>
      <c r="D59" s="294" t="s">
        <v>177</v>
      </c>
      <c r="E59" s="294"/>
      <c r="F59" s="144"/>
      <c r="G59" s="93" t="s">
        <v>125</v>
      </c>
      <c r="H59" s="295" t="s">
        <v>185</v>
      </c>
      <c r="I59" s="296"/>
      <c r="J59" s="296"/>
      <c r="K59" s="297"/>
      <c r="L59" s="297"/>
      <c r="M59" s="298" t="s">
        <v>127</v>
      </c>
      <c r="N59" s="299"/>
      <c r="O59"/>
      <c r="P59"/>
      <c r="Q59" s="59" t="s">
        <v>109</v>
      </c>
    </row>
    <row r="60" spans="1:17" s="5" customFormat="1" ht="149.4" customHeight="1">
      <c r="A60" s="281" t="s">
        <v>179</v>
      </c>
      <c r="B60" s="282"/>
      <c r="C60" s="282"/>
      <c r="D60" s="300"/>
      <c r="E60" s="300"/>
      <c r="F60" s="300"/>
      <c r="G60" s="94" t="s">
        <v>98</v>
      </c>
      <c r="H60" s="301" t="s">
        <v>184</v>
      </c>
      <c r="I60" s="282"/>
      <c r="J60" s="282"/>
      <c r="K60" s="326"/>
      <c r="L60" s="326"/>
      <c r="M60" s="303" t="s">
        <v>187</v>
      </c>
      <c r="N60" s="304"/>
      <c r="O60"/>
      <c r="P60"/>
      <c r="Q60" t="s">
        <v>110</v>
      </c>
    </row>
    <row r="61" spans="1:17" s="5" customFormat="1" ht="159" customHeight="1">
      <c r="A61" s="281" t="s">
        <v>180</v>
      </c>
      <c r="B61" s="282"/>
      <c r="C61" s="282"/>
      <c r="D61" s="283" t="s">
        <v>126</v>
      </c>
      <c r="E61" s="283"/>
      <c r="F61" s="283"/>
      <c r="G61" s="284"/>
      <c r="H61" s="285" t="s">
        <v>183</v>
      </c>
      <c r="I61" s="286"/>
      <c r="J61" s="286"/>
      <c r="K61" s="287" t="s">
        <v>96</v>
      </c>
      <c r="L61" s="287"/>
      <c r="M61" s="287"/>
      <c r="N61" s="288"/>
      <c r="O61"/>
      <c r="P61"/>
      <c r="Q61" t="s">
        <v>111</v>
      </c>
    </row>
    <row r="62" spans="1:17" s="5" customFormat="1" ht="63" customHeight="1">
      <c r="A62" s="305" t="s">
        <v>181</v>
      </c>
      <c r="B62" s="306"/>
      <c r="C62" s="306"/>
      <c r="D62" s="303" t="s">
        <v>126</v>
      </c>
      <c r="E62" s="303"/>
      <c r="F62" s="303"/>
      <c r="G62" s="307"/>
      <c r="H62" s="308"/>
      <c r="I62" s="309"/>
      <c r="J62" s="309"/>
      <c r="K62" s="309"/>
      <c r="L62" s="309"/>
      <c r="M62" s="309"/>
      <c r="N62" s="310"/>
      <c r="O62"/>
      <c r="P62"/>
      <c r="Q62" t="s">
        <v>112</v>
      </c>
    </row>
    <row r="63" spans="1:17" s="5" customFormat="1" ht="91.8" customHeight="1" thickBot="1">
      <c r="A63" s="314" t="s">
        <v>182</v>
      </c>
      <c r="B63" s="315"/>
      <c r="C63" s="315"/>
      <c r="D63" s="316"/>
      <c r="E63" s="316"/>
      <c r="F63" s="95" t="s">
        <v>97</v>
      </c>
      <c r="G63" s="96" t="s">
        <v>186</v>
      </c>
      <c r="H63" s="311"/>
      <c r="I63" s="312"/>
      <c r="J63" s="312"/>
      <c r="K63" s="312"/>
      <c r="L63" s="312"/>
      <c r="M63" s="312"/>
      <c r="N63" s="313"/>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h2QRe/DjbNq703YXEM7aAFkoo1UlCAbHTeg1LLxOABYQQee7Yt1U5uCFhYokfKCxAQQAj6uhJrRNfRR8Uah9Dg==" saltValue="MBfiMRql6Vn1EOuJ3rEsIQ==" spinCount="100000" sheet="1" objects="1" scenarios="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6B101B62-84E6-4F78-8160-B9F45C4715E1}">
      <formula1>"介護テクノロジー等の導入支援,パッケージ型導入支援"</formula1>
    </dataValidation>
    <dataValidation type="list" allowBlank="1" showInputMessage="1" showErrorMessage="1" sqref="J5 J2 J40" xr:uid="{198B7662-9470-4F5A-A61D-3B50378BDA5F}">
      <formula1>$Q$38:$Q$97</formula1>
    </dataValidation>
    <dataValidation type="list" allowBlank="1" showInputMessage="1" showErrorMessage="1" sqref="D33 D60 K32:L32 K59:L59" xr:uid="{80F191B9-D167-4FB3-BABB-02EE30F45D5A}">
      <formula1>"はい,いいえ"</formula1>
    </dataValidation>
    <dataValidation type="list" allowBlank="1" showInputMessage="1" showErrorMessage="1" sqref="L2 L5 L40" xr:uid="{580CCC41-CB44-44B5-A21A-15E39143A723}">
      <formula1>$Q$25:$Q$28</formula1>
    </dataValidation>
    <dataValidation type="list" allowBlank="1" showInputMessage="1" showErrorMessage="1" sqref="G21 G42" xr:uid="{AC7079BB-75CD-416C-BC00-59B7FE441DBD}">
      <formula1>"〇,×"</formula1>
    </dataValidation>
    <dataValidation type="list" allowBlank="1" showInputMessage="1" showErrorMessage="1" sqref="C21:C26" xr:uid="{45EFE582-D958-4EA4-AF1E-A7B10CB72716}">
      <formula1>$Q$20:$Q$22</formula1>
    </dataValidation>
    <dataValidation type="list" allowBlank="1" showInputMessage="1" showErrorMessage="1" sqref="H21 F21:F26 H42" xr:uid="{233BF1F3-D549-428B-807E-C296282E55DF}">
      <formula1>"〇,✕"</formula1>
    </dataValidation>
    <dataValidation type="list" allowBlank="1" showInputMessage="1" showErrorMessage="1" sqref="D8:D14 D21:D26 D42:D53" xr:uid="{42802D36-5952-40BA-9BB0-70003DD97AF7}">
      <formula1>"有,無"</formula1>
    </dataValidation>
    <dataValidation type="list" allowBlank="1" showInputMessage="1" showErrorMessage="1" sqref="C8:C14" xr:uid="{51D6F204-C85F-4742-8932-81B2CFE24151}">
      <formula1>$Q$8:$Q$19</formula1>
    </dataValidation>
    <dataValidation type="list" allowBlank="1" showInputMessage="1" showErrorMessage="1" sqref="C42:C53" xr:uid="{9B0B9F40-D9D2-4549-AEAD-907A7671A533}">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F1AE2-6780-4E12-82EC-B0097A510E12}">
  <sheetPr>
    <tabColor rgb="FF7030A0"/>
  </sheetPr>
  <dimension ref="A1:R106"/>
  <sheetViews>
    <sheetView showZeros="0" zoomScale="51" zoomScaleNormal="51" zoomScaleSheetLayoutView="62" zoomScalePageLayoutView="59" workbookViewId="0">
      <selection activeCell="K7" sqref="K7:K14"/>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7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249</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249</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s="5" customFormat="1"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s="5" customFormat="1"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s="5" customFormat="1"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s="5" customFormat="1"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s="5" customFormat="1"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s="5" customFormat="1"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s="5" customFormat="1"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s="5" customFormat="1"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s="5" customFormat="1"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s="5" customFormat="1"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s="5" customFormat="1"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s="5" customFormat="1"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89" t="s">
        <v>99</v>
      </c>
      <c r="B58" s="290"/>
      <c r="C58" s="290"/>
      <c r="D58" s="290"/>
      <c r="E58" s="290"/>
      <c r="F58" s="290"/>
      <c r="G58" s="290"/>
      <c r="H58" s="290"/>
      <c r="I58" s="290"/>
      <c r="J58" s="290"/>
      <c r="K58" s="290"/>
      <c r="L58" s="290"/>
      <c r="M58" s="290"/>
      <c r="N58" s="291"/>
      <c r="O58"/>
      <c r="P58"/>
      <c r="Q58" s="58" t="s">
        <v>108</v>
      </c>
    </row>
    <row r="59" spans="1:17" s="5" customFormat="1" ht="66" customHeight="1" thickTop="1">
      <c r="A59" s="292" t="s">
        <v>178</v>
      </c>
      <c r="B59" s="293"/>
      <c r="C59" s="293"/>
      <c r="D59" s="294" t="s">
        <v>177</v>
      </c>
      <c r="E59" s="294"/>
      <c r="F59" s="144"/>
      <c r="G59" s="93" t="s">
        <v>125</v>
      </c>
      <c r="H59" s="295" t="s">
        <v>185</v>
      </c>
      <c r="I59" s="296"/>
      <c r="J59" s="296"/>
      <c r="K59" s="297"/>
      <c r="L59" s="297"/>
      <c r="M59" s="298" t="s">
        <v>127</v>
      </c>
      <c r="N59" s="299"/>
      <c r="O59"/>
      <c r="P59"/>
      <c r="Q59" s="59" t="s">
        <v>109</v>
      </c>
    </row>
    <row r="60" spans="1:17" s="5" customFormat="1" ht="149.4" customHeight="1">
      <c r="A60" s="281" t="s">
        <v>179</v>
      </c>
      <c r="B60" s="282"/>
      <c r="C60" s="282"/>
      <c r="D60" s="300"/>
      <c r="E60" s="300"/>
      <c r="F60" s="300"/>
      <c r="G60" s="94" t="s">
        <v>98</v>
      </c>
      <c r="H60" s="301" t="s">
        <v>184</v>
      </c>
      <c r="I60" s="282"/>
      <c r="J60" s="282"/>
      <c r="K60" s="326"/>
      <c r="L60" s="326"/>
      <c r="M60" s="303" t="s">
        <v>187</v>
      </c>
      <c r="N60" s="304"/>
      <c r="O60"/>
      <c r="P60"/>
      <c r="Q60" t="s">
        <v>110</v>
      </c>
    </row>
    <row r="61" spans="1:17" s="5" customFormat="1" ht="159" customHeight="1">
      <c r="A61" s="281" t="s">
        <v>180</v>
      </c>
      <c r="B61" s="282"/>
      <c r="C61" s="282"/>
      <c r="D61" s="283" t="s">
        <v>126</v>
      </c>
      <c r="E61" s="283"/>
      <c r="F61" s="283"/>
      <c r="G61" s="284"/>
      <c r="H61" s="285" t="s">
        <v>183</v>
      </c>
      <c r="I61" s="286"/>
      <c r="J61" s="286"/>
      <c r="K61" s="287" t="s">
        <v>96</v>
      </c>
      <c r="L61" s="287"/>
      <c r="M61" s="287"/>
      <c r="N61" s="288"/>
      <c r="O61"/>
      <c r="P61"/>
      <c r="Q61" t="s">
        <v>111</v>
      </c>
    </row>
    <row r="62" spans="1:17" s="5" customFormat="1" ht="63" customHeight="1">
      <c r="A62" s="305" t="s">
        <v>181</v>
      </c>
      <c r="B62" s="306"/>
      <c r="C62" s="306"/>
      <c r="D62" s="303" t="s">
        <v>126</v>
      </c>
      <c r="E62" s="303"/>
      <c r="F62" s="303"/>
      <c r="G62" s="307"/>
      <c r="H62" s="308"/>
      <c r="I62" s="309"/>
      <c r="J62" s="309"/>
      <c r="K62" s="309"/>
      <c r="L62" s="309"/>
      <c r="M62" s="309"/>
      <c r="N62" s="310"/>
      <c r="O62"/>
      <c r="P62"/>
      <c r="Q62" t="s">
        <v>112</v>
      </c>
    </row>
    <row r="63" spans="1:17" s="5" customFormat="1" ht="91.8" customHeight="1" thickBot="1">
      <c r="A63" s="314" t="s">
        <v>182</v>
      </c>
      <c r="B63" s="315"/>
      <c r="C63" s="315"/>
      <c r="D63" s="316"/>
      <c r="E63" s="316"/>
      <c r="F63" s="95" t="s">
        <v>97</v>
      </c>
      <c r="G63" s="96" t="s">
        <v>186</v>
      </c>
      <c r="H63" s="311"/>
      <c r="I63" s="312"/>
      <c r="J63" s="312"/>
      <c r="K63" s="312"/>
      <c r="L63" s="312"/>
      <c r="M63" s="312"/>
      <c r="N63" s="313"/>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kFsAb5EKJAQ5rfffdWhctZehjpgY+pqubTtE8V2zuVwLaM9vdH7tN2XgQWRo1PGWw4zwKoAArekznabgaBh0dw==" saltValue="1p9UdzgJkiPlf3F0sqWPwg==" spinCount="100000" sheet="1" objects="1" scenarios="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F5B6824B-94C5-4801-B8BC-3BDCBF23DF0E}">
      <formula1>"介護テクノロジー等の導入支援,パッケージ型導入支援"</formula1>
    </dataValidation>
    <dataValidation type="list" allowBlank="1" showInputMessage="1" showErrorMessage="1" sqref="J5 J2 J40" xr:uid="{B2C32925-A753-47E6-9818-25735BA49A41}">
      <formula1>$Q$38:$Q$97</formula1>
    </dataValidation>
    <dataValidation type="list" allowBlank="1" showInputMessage="1" showErrorMessage="1" sqref="D33 D60 K32:L32 K59:L59" xr:uid="{683B4441-421D-4708-86A7-97E4872D8A00}">
      <formula1>"はい,いいえ"</formula1>
    </dataValidation>
    <dataValidation type="list" allowBlank="1" showInputMessage="1" showErrorMessage="1" sqref="L2 L5 L40" xr:uid="{68AB3C48-E771-4D19-8E68-CE3682D110E9}">
      <formula1>$Q$25:$Q$28</formula1>
    </dataValidation>
    <dataValidation type="list" allowBlank="1" showInputMessage="1" showErrorMessage="1" sqref="G21 G42" xr:uid="{0C13CDDC-077E-4CD0-AD09-5724B75675C7}">
      <formula1>"〇,×"</formula1>
    </dataValidation>
    <dataValidation type="list" allowBlank="1" showInputMessage="1" showErrorMessage="1" sqref="C21:C26" xr:uid="{BA6DEBD7-820F-4904-8F0D-4EB048B1EE90}">
      <formula1>$Q$20:$Q$22</formula1>
    </dataValidation>
    <dataValidation type="list" allowBlank="1" showInputMessage="1" showErrorMessage="1" sqref="H21 F21:F26 H42" xr:uid="{6E02B8AD-6CB9-48CC-A94B-EB83B4802E8F}">
      <formula1>"〇,✕"</formula1>
    </dataValidation>
    <dataValidation type="list" allowBlank="1" showInputMessage="1" showErrorMessage="1" sqref="D8:D14 D21:D26 D42:D53" xr:uid="{B30A6C24-5398-432F-A0E1-B5319C76E59C}">
      <formula1>"有,無"</formula1>
    </dataValidation>
    <dataValidation type="list" allowBlank="1" showInputMessage="1" showErrorMessage="1" sqref="C8:C14" xr:uid="{897AF378-FEC9-4460-81B9-E6DF0387328F}">
      <formula1>$Q$8:$Q$19</formula1>
    </dataValidation>
    <dataValidation type="list" allowBlank="1" showInputMessage="1" showErrorMessage="1" sqref="C42:C53" xr:uid="{501B865D-8216-4D59-AE16-D3D9C90FDDBC}">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D02E-F094-46C5-B04A-D353551D06FE}">
  <sheetPr>
    <tabColor theme="1"/>
    <pageSetUpPr fitToPage="1"/>
  </sheetPr>
  <dimension ref="A1:K18"/>
  <sheetViews>
    <sheetView showZeros="0" view="pageBreakPreview" zoomScale="71" zoomScaleNormal="100" zoomScaleSheetLayoutView="71" workbookViewId="0">
      <selection activeCell="H12" sqref="H12"/>
    </sheetView>
  </sheetViews>
  <sheetFormatPr defaultRowHeight="18"/>
  <cols>
    <col min="1" max="1" width="4.8984375" style="148" customWidth="1"/>
    <col min="2" max="2" width="19.59765625" style="148" customWidth="1"/>
    <col min="3" max="10" width="20.5" style="148" customWidth="1"/>
    <col min="11" max="11" width="21.5" style="148" customWidth="1"/>
    <col min="12" max="16384" width="8.796875" style="148"/>
  </cols>
  <sheetData>
    <row r="1" spans="1:11" ht="26.4" customHeight="1" thickBot="1">
      <c r="A1" s="145"/>
      <c r="B1" s="146" t="s">
        <v>95</v>
      </c>
      <c r="C1" s="145"/>
      <c r="D1" s="145"/>
      <c r="E1" s="145"/>
      <c r="F1" s="252" t="s">
        <v>176</v>
      </c>
      <c r="G1" s="252"/>
      <c r="H1" s="145"/>
      <c r="I1" s="147"/>
      <c r="J1" s="147"/>
      <c r="K1" s="145"/>
    </row>
    <row r="2" spans="1:11" ht="22.8" customHeight="1" thickBot="1">
      <c r="E2" s="149" t="s">
        <v>94</v>
      </c>
      <c r="F2" s="150" t="s">
        <v>93</v>
      </c>
      <c r="G2" s="150" t="s">
        <v>92</v>
      </c>
      <c r="H2" s="150" t="s">
        <v>91</v>
      </c>
      <c r="I2" s="150" t="s">
        <v>90</v>
      </c>
      <c r="J2" s="150" t="s">
        <v>89</v>
      </c>
      <c r="K2" s="151" t="s">
        <v>88</v>
      </c>
    </row>
    <row r="3" spans="1:11" ht="49.2" customHeight="1" thickBot="1">
      <c r="E3" s="152"/>
      <c r="F3" s="153"/>
      <c r="G3" s="153"/>
      <c r="H3" s="153"/>
      <c r="I3" s="153"/>
      <c r="J3" s="190"/>
      <c r="K3" s="154"/>
    </row>
    <row r="4" spans="1:11" s="158" customFormat="1" ht="38.4" customHeight="1" thickBot="1">
      <c r="A4" s="155" t="s">
        <v>87</v>
      </c>
      <c r="B4" s="156" t="s">
        <v>86</v>
      </c>
      <c r="C4" s="150" t="s">
        <v>85</v>
      </c>
      <c r="D4" s="150" t="s">
        <v>84</v>
      </c>
      <c r="E4" s="150" t="s">
        <v>83</v>
      </c>
      <c r="F4" s="150" t="s">
        <v>188</v>
      </c>
      <c r="G4" s="150" t="s">
        <v>82</v>
      </c>
      <c r="H4" s="150" t="s">
        <v>81</v>
      </c>
      <c r="I4" s="157" t="s">
        <v>174</v>
      </c>
      <c r="J4" s="157" t="s">
        <v>175</v>
      </c>
      <c r="K4" s="151" t="s">
        <v>173</v>
      </c>
    </row>
    <row r="5" spans="1:11" ht="41.4" customHeight="1">
      <c r="A5" s="159">
        <v>1</v>
      </c>
      <c r="B5" s="160">
        <f>個票1!G5</f>
        <v>0</v>
      </c>
      <c r="C5" s="174">
        <f>個票1!H5</f>
        <v>0</v>
      </c>
      <c r="D5" s="174">
        <f>個票1!I5</f>
        <v>0</v>
      </c>
      <c r="E5" s="174">
        <f>個票1!J5</f>
        <v>0</v>
      </c>
      <c r="F5" s="174">
        <f>個票1!F5</f>
        <v>0</v>
      </c>
      <c r="G5" s="161">
        <f>個票1!K5</f>
        <v>0</v>
      </c>
      <c r="H5" s="161">
        <f>個票1!L5</f>
        <v>0</v>
      </c>
      <c r="I5" s="162">
        <f>個票1!M5+個票1!N54</f>
        <v>0</v>
      </c>
      <c r="J5" s="162">
        <f>個票1!N5+個票1!O54</f>
        <v>0</v>
      </c>
      <c r="K5" s="163">
        <f>個票1!O5+個票1!P54</f>
        <v>0</v>
      </c>
    </row>
    <row r="6" spans="1:11" ht="41.4" customHeight="1">
      <c r="A6" s="164">
        <v>2</v>
      </c>
      <c r="B6" s="168">
        <f>個票2!G5</f>
        <v>0</v>
      </c>
      <c r="C6" s="175">
        <f>個票2!H5</f>
        <v>0</v>
      </c>
      <c r="D6" s="175">
        <f>個票2!I5</f>
        <v>0</v>
      </c>
      <c r="E6" s="175">
        <f>個票2!J5</f>
        <v>0</v>
      </c>
      <c r="F6" s="175">
        <f>個票2!F5</f>
        <v>0</v>
      </c>
      <c r="G6" s="169">
        <f>個票2!K5</f>
        <v>0</v>
      </c>
      <c r="H6" s="169">
        <f>個票2!L5</f>
        <v>0</v>
      </c>
      <c r="I6" s="171">
        <f>個票2!M5+個票2!N54</f>
        <v>0</v>
      </c>
      <c r="J6" s="171">
        <f>個票2!N5+個票2!O54</f>
        <v>0</v>
      </c>
      <c r="K6" s="172">
        <f>個票2!O5+個票2!P54</f>
        <v>0</v>
      </c>
    </row>
    <row r="7" spans="1:11" ht="41.4" customHeight="1">
      <c r="A7" s="164">
        <v>3</v>
      </c>
      <c r="B7" s="168">
        <f>個票3!G5</f>
        <v>0</v>
      </c>
      <c r="C7" s="181">
        <f>個票3!H5</f>
        <v>0</v>
      </c>
      <c r="D7" s="181">
        <f>個票3!I5</f>
        <v>0</v>
      </c>
      <c r="E7" s="175">
        <f>個票3!J5</f>
        <v>0</v>
      </c>
      <c r="F7" s="175">
        <f>個票3!F5</f>
        <v>0</v>
      </c>
      <c r="G7" s="169">
        <f>個票3!K5</f>
        <v>0</v>
      </c>
      <c r="H7" s="169">
        <f>個票3!L5</f>
        <v>0</v>
      </c>
      <c r="I7" s="171">
        <f>個票3!M5+個票3!N54</f>
        <v>0</v>
      </c>
      <c r="J7" s="171">
        <f>個票3!N5+個票3!O54</f>
        <v>0</v>
      </c>
      <c r="K7" s="172">
        <f>個票3!O5+個票3!P54</f>
        <v>0</v>
      </c>
    </row>
    <row r="8" spans="1:11" ht="41.4" customHeight="1">
      <c r="A8" s="164">
        <v>4</v>
      </c>
      <c r="B8" s="168">
        <f>個票4!G5</f>
        <v>0</v>
      </c>
      <c r="C8" s="181">
        <f>個票4!H5</f>
        <v>0</v>
      </c>
      <c r="D8" s="181">
        <f>個票4!I5</f>
        <v>0</v>
      </c>
      <c r="E8" s="175">
        <f>個票4!J5</f>
        <v>0</v>
      </c>
      <c r="F8" s="175">
        <f>個票4!F5</f>
        <v>0</v>
      </c>
      <c r="G8" s="169">
        <f>個票4!K5</f>
        <v>0</v>
      </c>
      <c r="H8" s="169">
        <f>個票4!L5</f>
        <v>0</v>
      </c>
      <c r="I8" s="171">
        <f>個票4!M5+個票4!N54</f>
        <v>0</v>
      </c>
      <c r="J8" s="171">
        <f>個票4!N5+個票4!O54</f>
        <v>0</v>
      </c>
      <c r="K8" s="172">
        <f>個票4!O5+個票4!P54</f>
        <v>0</v>
      </c>
    </row>
    <row r="9" spans="1:11" ht="41.4" customHeight="1">
      <c r="A9" s="164">
        <v>5</v>
      </c>
      <c r="B9" s="168">
        <f>個票5!G5</f>
        <v>0</v>
      </c>
      <c r="C9" s="181">
        <f>個票5!H5</f>
        <v>0</v>
      </c>
      <c r="D9" s="181">
        <f>個票5!I5</f>
        <v>0</v>
      </c>
      <c r="E9" s="175">
        <f>個票5!J5</f>
        <v>0</v>
      </c>
      <c r="F9" s="175">
        <f>個票5!F5</f>
        <v>0</v>
      </c>
      <c r="G9" s="169">
        <f>個票5!K5</f>
        <v>0</v>
      </c>
      <c r="H9" s="169">
        <f>個票5!L5</f>
        <v>0</v>
      </c>
      <c r="I9" s="171">
        <f>個票5!M5+個票5!N54</f>
        <v>0</v>
      </c>
      <c r="J9" s="171">
        <f>個票5!N5+個票5!O54</f>
        <v>0</v>
      </c>
      <c r="K9" s="172">
        <f>個票5!O5+個票5!P54</f>
        <v>0</v>
      </c>
    </row>
    <row r="10" spans="1:11" ht="41.4" customHeight="1">
      <c r="A10" s="164">
        <v>6</v>
      </c>
      <c r="B10" s="168">
        <f>個票6!G5</f>
        <v>0</v>
      </c>
      <c r="C10" s="181">
        <f>個票6!H5</f>
        <v>0</v>
      </c>
      <c r="D10" s="181">
        <f>個票6!I5</f>
        <v>0</v>
      </c>
      <c r="E10" s="175">
        <f>個票6!J5</f>
        <v>0</v>
      </c>
      <c r="F10" s="175">
        <f>個票6!F5</f>
        <v>0</v>
      </c>
      <c r="G10" s="169">
        <f>個票6!K5</f>
        <v>0</v>
      </c>
      <c r="H10" s="169">
        <f>個票6!L5</f>
        <v>0</v>
      </c>
      <c r="I10" s="171">
        <f>個票6!M5+個票6!N54</f>
        <v>0</v>
      </c>
      <c r="J10" s="171">
        <f>個票6!N5+個票6!O54</f>
        <v>0</v>
      </c>
      <c r="K10" s="172">
        <f>個票6!O5+個票6!P54</f>
        <v>0</v>
      </c>
    </row>
    <row r="11" spans="1:11" ht="41.4" customHeight="1">
      <c r="A11" s="164">
        <v>7</v>
      </c>
      <c r="B11" s="168">
        <f>個票7!G5</f>
        <v>0</v>
      </c>
      <c r="C11" s="181">
        <f>個票7!H5</f>
        <v>0</v>
      </c>
      <c r="D11" s="181">
        <f>個票7!I5</f>
        <v>0</v>
      </c>
      <c r="E11" s="175">
        <f>個票7!J5</f>
        <v>0</v>
      </c>
      <c r="F11" s="175">
        <f>個票7!F5</f>
        <v>0</v>
      </c>
      <c r="G11" s="169">
        <f>個票7!K5</f>
        <v>0</v>
      </c>
      <c r="H11" s="169">
        <f>個票7!L5</f>
        <v>0</v>
      </c>
      <c r="I11" s="171">
        <f>個票7!M5+個票7!N54</f>
        <v>0</v>
      </c>
      <c r="J11" s="171">
        <f>個票7!N5+個票7!O54</f>
        <v>0</v>
      </c>
      <c r="K11" s="172">
        <f>個票7!O5+個票7!P54</f>
        <v>0</v>
      </c>
    </row>
    <row r="12" spans="1:11" ht="41.4" customHeight="1">
      <c r="A12" s="164">
        <v>8</v>
      </c>
      <c r="B12" s="168">
        <f>個票8!G5</f>
        <v>0</v>
      </c>
      <c r="C12" s="181">
        <f>個票8!H5</f>
        <v>0</v>
      </c>
      <c r="D12" s="181">
        <f>個票8!I5</f>
        <v>0</v>
      </c>
      <c r="E12" s="175">
        <f>個票8!J5</f>
        <v>0</v>
      </c>
      <c r="F12" s="175">
        <f>個票8!F5</f>
        <v>0</v>
      </c>
      <c r="G12" s="169">
        <f>個票8!K5</f>
        <v>0</v>
      </c>
      <c r="H12" s="169">
        <f>個票8!L5</f>
        <v>0</v>
      </c>
      <c r="I12" s="171">
        <f>個票8!M5+個票8!N54</f>
        <v>0</v>
      </c>
      <c r="J12" s="171">
        <f>個票8!N5+個票8!O54</f>
        <v>0</v>
      </c>
      <c r="K12" s="172">
        <f>個票8!O5+個票8!P54</f>
        <v>0</v>
      </c>
    </row>
    <row r="13" spans="1:11" ht="41.4" customHeight="1">
      <c r="A13" s="164">
        <v>9</v>
      </c>
      <c r="B13" s="168">
        <f>個票9!G5</f>
        <v>0</v>
      </c>
      <c r="C13" s="181">
        <f>個票9!H5</f>
        <v>0</v>
      </c>
      <c r="D13" s="181">
        <f>個票9!I5</f>
        <v>0</v>
      </c>
      <c r="E13" s="178">
        <f>個票9!J5</f>
        <v>0</v>
      </c>
      <c r="F13" s="175">
        <f>個票9!F5</f>
        <v>0</v>
      </c>
      <c r="G13" s="169">
        <f>個票9!K5</f>
        <v>0</v>
      </c>
      <c r="H13" s="169">
        <f>個票9!L5</f>
        <v>0</v>
      </c>
      <c r="I13" s="171">
        <f>個票9!M5+個票9!N54</f>
        <v>0</v>
      </c>
      <c r="J13" s="171">
        <f>個票9!N5+個票9!O54</f>
        <v>0</v>
      </c>
      <c r="K13" s="172">
        <f>個票9!O5+個票9!P54</f>
        <v>0</v>
      </c>
    </row>
    <row r="14" spans="1:11" ht="41.4" customHeight="1" thickBot="1">
      <c r="A14" s="165">
        <v>10</v>
      </c>
      <c r="B14" s="177">
        <f>個票10!G5</f>
        <v>0</v>
      </c>
      <c r="C14" s="182">
        <f>個票10!H5</f>
        <v>0</v>
      </c>
      <c r="D14" s="182">
        <f>個票10!I5</f>
        <v>0</v>
      </c>
      <c r="E14" s="176">
        <f>個票10!J5</f>
        <v>0</v>
      </c>
      <c r="F14" s="176">
        <f>個票10!F5</f>
        <v>0</v>
      </c>
      <c r="G14" s="170">
        <f>個票10!K5</f>
        <v>0</v>
      </c>
      <c r="H14" s="170">
        <f>個票10!L5</f>
        <v>0</v>
      </c>
      <c r="I14" s="179">
        <f>個票10!M5+個票10!N54</f>
        <v>0</v>
      </c>
      <c r="J14" s="179">
        <f>個票10!N5+個票10!O54</f>
        <v>0</v>
      </c>
      <c r="K14" s="173">
        <f>個票10!O5+個票10!P54</f>
        <v>0</v>
      </c>
    </row>
    <row r="15" spans="1:11" ht="41.4" customHeight="1" thickBot="1">
      <c r="H15" s="149" t="s">
        <v>170</v>
      </c>
      <c r="I15" s="166">
        <f>SUBTOTAL(9,I5:I14)</f>
        <v>0</v>
      </c>
      <c r="J15" s="166">
        <f t="shared" ref="J15:K15" si="0">SUBTOTAL(9,J5:J14)</f>
        <v>0</v>
      </c>
      <c r="K15" s="167">
        <f t="shared" si="0"/>
        <v>0</v>
      </c>
    </row>
    <row r="16" spans="1:11" ht="41.4" customHeight="1">
      <c r="H16" s="196"/>
      <c r="I16" s="197" t="s">
        <v>174</v>
      </c>
      <c r="J16" s="198" t="s">
        <v>175</v>
      </c>
      <c r="K16" s="189"/>
    </row>
    <row r="17" spans="8:10" ht="87.6" customHeight="1">
      <c r="H17" s="192" t="s">
        <v>217</v>
      </c>
      <c r="I17" s="194">
        <f>SUM((IF(F5="介護テクノロジー等の導入支援",I5,0)),IF(F6="介護テクノロジー等の導入支援",I6,0),IF(F7="介護テクノロジー等の導入支援",I7,0),IF(F8="介護テクノロジー等の導入支援",I8,0),IF(F9="介護テクノロジー等の導入支援",I9,0),IF(F10="介護テクノロジー等の導入支援",I10,0),IF(F11="介護テクノロジー等の導入支援",I11,0),IF(F12="介護テクノロジー等の導入支援",I12,0),IF(F13="介護テクノロジー等の導入支援",I13,0),IF(F14="介護テクノロジー等の導入支援",I14,0))</f>
        <v>0</v>
      </c>
      <c r="J17" s="191">
        <f>SUM((IF(F5="介護テクノロジー等の導入支援",J5,0)),IF(F6="介護テクノロジー等の導入支援",J6,0),IF(F7="介護テクノロジー等の導入支援",J7,0),IF(F8="介護テクノロジー等の導入支援",J8,0),IF(F9="介護テクノロジー等の導入支援",J9,0),IF(F10="介護テクノロジー等の導入支援",J10,0),IF(F11="介護テクノロジー等の導入支援",J11,0),IF(F12="介護テクノロジー等の導入支援",J12,0),IF(F12="介護テクノロジー等の導入支援",J13,0),IF(F14="介護テクノロジー等の導入支援",J14,0))</f>
        <v>0</v>
      </c>
    </row>
    <row r="18" spans="8:10" ht="87.6" customHeight="1">
      <c r="H18" s="193" t="s">
        <v>218</v>
      </c>
      <c r="I18" s="195">
        <f>SUM((IF(F5="パッケージ型導入支援",I5,0)),IF(F6="パッケージ型導入支援",I6,0),IF(F7="パッケージ型導入支援",I7,0),IF(F8="パッケージ型導入支援",I8,0),IF(F9="パッケージ型導入支援",I9,0),IF(F10="パッケージ型導入支援",I10,0),IF(F11="パッケージ型導入支援",I11,0),IF(F12="パッケージ型導入支援",I12,0),IF(F13="パッケージ型導入支援",I13,0),IF(F14="パッケージ型導入支援",I14,0))</f>
        <v>0</v>
      </c>
      <c r="J18" s="180">
        <f>SUM((IF(F6="パッケージ型導入支援",J6,0)),IF(F7="パッケージ型導入支援",J7,0),IF(F8="パッケージ型導入支援",J8,0),IF(F9="パッケージ型導入支援",J9,0),IF(F10="パッケージ型導入支援",J10,0),IF(F11="パッケージ型導入支援",J11,0),IF(F12="パッケージ型導入支援",J12,0),IF(F13="パッケージ型導入支援",J13,0),IF(F13="パッケージ型導入支援",J14,0),IF(F5="パッケージ型導入支援",J5,0))</f>
        <v>0</v>
      </c>
    </row>
  </sheetData>
  <sheetProtection algorithmName="SHA-512" hashValue="plmGk46DK2lVvDNkts+X0g0bOXPTsZgzCakeJdnBdu+5/0lJf3v9UzHkrQ1qssPIKCt04dwtGN1t8WbEo1JdYg==" saltValue="DKGt6zue9QJkFw7H+ECxLA==" spinCount="100000" sheet="1" objects="1" scenarios="1" formatRows="0"/>
  <protectedRanges>
    <protectedRange sqref="E3:K3" name="範囲1"/>
  </protectedRanges>
  <mergeCells count="1">
    <mergeCell ref="F1:G1"/>
  </mergeCells>
  <phoneticPr fontId="20"/>
  <pageMargins left="0.7" right="0.7" top="0.75" bottom="0.75" header="0.3" footer="0.3"/>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E8DF-CB3E-487F-9FA5-9640C0A715C0}">
  <sheetPr>
    <tabColor theme="0"/>
  </sheetPr>
  <dimension ref="A1:R106"/>
  <sheetViews>
    <sheetView zoomScale="51" zoomScaleNormal="51" zoomScaleSheetLayoutView="48" zoomScalePageLayoutView="59" workbookViewId="0">
      <selection activeCell="G2" sqref="G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6" width="18.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t="s">
        <v>190</v>
      </c>
      <c r="G2" s="141">
        <v>123456234</v>
      </c>
      <c r="H2" s="142" t="s">
        <v>192</v>
      </c>
      <c r="I2" s="143" t="s">
        <v>191</v>
      </c>
      <c r="J2" s="97" t="s">
        <v>111</v>
      </c>
      <c r="K2" s="100">
        <v>35</v>
      </c>
      <c r="L2" s="101" t="s">
        <v>14</v>
      </c>
    </row>
    <row r="3" spans="1:18" ht="49.2" customHeight="1" thickBot="1">
      <c r="A3" s="92" t="s">
        <v>122</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t="str">
        <f t="shared" ref="F5:L5" si="0">F2</f>
        <v>介護テクノロジー等の導入支援</v>
      </c>
      <c r="G5" s="184">
        <f t="shared" si="0"/>
        <v>123456234</v>
      </c>
      <c r="H5" s="185" t="str">
        <f t="shared" si="0"/>
        <v>特別養護老人ホームちーば</v>
      </c>
      <c r="I5" s="186" t="str">
        <f t="shared" si="0"/>
        <v>千葉市中央区市場町1-1</v>
      </c>
      <c r="J5" s="183" t="str">
        <f t="shared" si="0"/>
        <v>●介護老人福祉施設サービス</v>
      </c>
      <c r="K5" s="187">
        <f t="shared" si="0"/>
        <v>35</v>
      </c>
      <c r="L5" s="188" t="str">
        <f t="shared" si="0"/>
        <v>21人～30人</v>
      </c>
      <c r="M5" s="98">
        <f>M15+M27</f>
        <v>1134000</v>
      </c>
      <c r="N5" s="99">
        <f>N15+N27</f>
        <v>6381000</v>
      </c>
      <c r="O5" s="99">
        <f>M5+N5</f>
        <v>7515000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t="s">
        <v>193</v>
      </c>
      <c r="C8" s="69" t="s">
        <v>194</v>
      </c>
      <c r="D8" s="46" t="s">
        <v>195</v>
      </c>
      <c r="E8" s="102">
        <v>124345</v>
      </c>
      <c r="F8" s="103">
        <v>10</v>
      </c>
      <c r="G8" s="104">
        <f>ROUNDDOWN(E8*4/5,-3)</f>
        <v>99000</v>
      </c>
      <c r="H8" s="104">
        <f>IF($C8="","",VLOOKUP($C8,$Q$8:$R$22,2,0))</f>
        <v>300000</v>
      </c>
      <c r="I8" s="104">
        <f>IF(H8&gt;G8,G8,H8)</f>
        <v>99000</v>
      </c>
      <c r="J8" s="105">
        <f t="shared" ref="J8:J13" si="1">I8*F8</f>
        <v>990000</v>
      </c>
      <c r="K8" s="260"/>
      <c r="L8" s="263"/>
      <c r="M8" s="39" t="str">
        <f>IF(OR((C8="見守り"),(C8="介護業務支援 インカム"),(C8="介護業務支援 インカム")),"★","")</f>
        <v>★</v>
      </c>
      <c r="N8" s="266"/>
      <c r="Q8" s="3" t="s">
        <v>29</v>
      </c>
      <c r="R8" s="6">
        <v>1000000</v>
      </c>
    </row>
    <row r="9" spans="1:18" ht="36.6" customHeight="1">
      <c r="A9" s="130" t="s">
        <v>2</v>
      </c>
      <c r="B9" s="77" t="s">
        <v>196</v>
      </c>
      <c r="C9" s="68" t="s">
        <v>197</v>
      </c>
      <c r="D9" s="47" t="s">
        <v>198</v>
      </c>
      <c r="E9" s="106">
        <v>2012345</v>
      </c>
      <c r="F9" s="107">
        <v>2</v>
      </c>
      <c r="G9" s="108">
        <f>ROUNDDOWN(E9*4/5,-3)</f>
        <v>1609000</v>
      </c>
      <c r="H9" s="108">
        <f t="shared" ref="H9:H14" si="2">IF($C9="","",VLOOKUP($C9,$Q$8:$R$27,2,0))</f>
        <v>1000000</v>
      </c>
      <c r="I9" s="108">
        <f t="shared" ref="I9:I14" si="3">IF(H9&gt;G9,G9,H9)</f>
        <v>1000000</v>
      </c>
      <c r="J9" s="109">
        <f t="shared" si="1"/>
        <v>2000000</v>
      </c>
      <c r="K9" s="260"/>
      <c r="L9" s="263"/>
      <c r="M9" s="39" t="str">
        <f>IF(OR((C9="見守り"),(C9="介護業務支援 インカム"),(C9="介護業務支援 インカム")),"★","")</f>
        <v/>
      </c>
      <c r="N9" s="266"/>
      <c r="Q9" s="3" t="s">
        <v>30</v>
      </c>
      <c r="R9" s="6">
        <v>300000</v>
      </c>
    </row>
    <row r="10" spans="1:18" ht="36.6" customHeight="1">
      <c r="A10" s="130" t="s">
        <v>3</v>
      </c>
      <c r="B10" s="77" t="s">
        <v>199</v>
      </c>
      <c r="C10" s="68" t="s">
        <v>200</v>
      </c>
      <c r="D10" s="47" t="s">
        <v>195</v>
      </c>
      <c r="E10" s="106">
        <v>456978</v>
      </c>
      <c r="F10" s="107">
        <v>5</v>
      </c>
      <c r="G10" s="108">
        <f t="shared" ref="G10:G14" si="4">ROUNDDOWN(E10*4/5,-3)</f>
        <v>365000</v>
      </c>
      <c r="H10" s="108">
        <f t="shared" si="2"/>
        <v>1000000</v>
      </c>
      <c r="I10" s="108">
        <f t="shared" si="3"/>
        <v>365000</v>
      </c>
      <c r="J10" s="109">
        <f t="shared" si="1"/>
        <v>1825000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17</v>
      </c>
      <c r="G15" s="17"/>
      <c r="J15" s="115">
        <f>SUM(J8:J14)</f>
        <v>4815000</v>
      </c>
      <c r="K15" s="116">
        <v>7500000</v>
      </c>
      <c r="L15" s="117">
        <f>MIN(J15,K15)</f>
        <v>4815000</v>
      </c>
      <c r="M15" s="118">
        <f>IF(H17&gt;L15,L15,H17)</f>
        <v>990000</v>
      </c>
      <c r="N15" s="118">
        <f>L15-M15</f>
        <v>3825000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990000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238</v>
      </c>
      <c r="M20" s="42" t="s">
        <v>151</v>
      </c>
      <c r="N20" s="265" t="s">
        <v>152</v>
      </c>
      <c r="Q20" s="33" t="s">
        <v>41</v>
      </c>
      <c r="R20" s="34"/>
    </row>
    <row r="21" spans="1:18" s="2" customFormat="1" ht="37.200000000000003" customHeight="1">
      <c r="A21" s="130" t="s">
        <v>22</v>
      </c>
      <c r="B21" s="73" t="s">
        <v>201</v>
      </c>
      <c r="C21" s="29" t="s">
        <v>202</v>
      </c>
      <c r="D21" s="46" t="s">
        <v>195</v>
      </c>
      <c r="E21" s="120">
        <v>180000</v>
      </c>
      <c r="F21" s="268" t="s">
        <v>205</v>
      </c>
      <c r="G21" s="271" t="s">
        <v>206</v>
      </c>
      <c r="H21" s="273" t="s">
        <v>206</v>
      </c>
      <c r="I21" s="123">
        <f t="shared" ref="I21:I26" si="6">ROUNDDOWN(E21*4/5,-3)</f>
        <v>144000</v>
      </c>
      <c r="J21" s="275">
        <f>SUM(I21:I26)</f>
        <v>2909000</v>
      </c>
      <c r="K21" s="275">
        <f>J29</f>
        <v>2700000</v>
      </c>
      <c r="L21" s="278">
        <f>MIN(J21,K21)</f>
        <v>2700000</v>
      </c>
      <c r="M21" s="43" t="str">
        <f>IF(C21="介護ソフト（介護業務支援）","★","")</f>
        <v>★</v>
      </c>
      <c r="N21" s="266"/>
      <c r="Q21" s="35" t="s">
        <v>9</v>
      </c>
      <c r="R21" s="34"/>
    </row>
    <row r="22" spans="1:18" s="2" customFormat="1" ht="37.200000000000003" customHeight="1">
      <c r="A22" s="132" t="s">
        <v>23</v>
      </c>
      <c r="B22" s="74" t="s">
        <v>203</v>
      </c>
      <c r="C22" s="21" t="s">
        <v>204</v>
      </c>
      <c r="D22" s="47" t="s">
        <v>198</v>
      </c>
      <c r="E22" s="121">
        <v>3456780</v>
      </c>
      <c r="F22" s="269"/>
      <c r="G22" s="271"/>
      <c r="H22" s="273"/>
      <c r="I22" s="124">
        <f t="shared" si="6"/>
        <v>2765000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144000</v>
      </c>
      <c r="N27" s="126">
        <f>L21-M27</f>
        <v>2556000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150000</v>
      </c>
      <c r="H29" s="128">
        <f>IF(H21="〇",50000,0)</f>
        <v>50000</v>
      </c>
      <c r="I29" s="19" t="s">
        <v>17</v>
      </c>
      <c r="J29" s="129">
        <f>F29+G29+H29</f>
        <v>2700000</v>
      </c>
      <c r="K29" s="53" t="s">
        <v>42</v>
      </c>
      <c r="L29" s="119">
        <f>SUM((IF(M21="★",I21,0)),(IF(M22="★",I22,0)),(IF(M23="★",I23,0)),(IF(M24="★",I24,0)),(IF(M25="★",I25,0)),(IF(M26="★",I26,0)))</f>
        <v>144000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102" customHeight="1" thickTop="1">
      <c r="A32" s="292" t="s">
        <v>178</v>
      </c>
      <c r="B32" s="293"/>
      <c r="C32" s="293"/>
      <c r="D32" s="294" t="s">
        <v>177</v>
      </c>
      <c r="E32" s="294"/>
      <c r="F32" s="144" t="s">
        <v>207</v>
      </c>
      <c r="G32" s="93" t="s">
        <v>125</v>
      </c>
      <c r="H32" s="295" t="s">
        <v>185</v>
      </c>
      <c r="I32" s="296"/>
      <c r="J32" s="296"/>
      <c r="K32" s="297" t="s">
        <v>208</v>
      </c>
      <c r="L32" s="297"/>
      <c r="M32" s="298" t="s">
        <v>127</v>
      </c>
      <c r="N32" s="299"/>
    </row>
    <row r="33" spans="1:17" ht="132.6" customHeight="1">
      <c r="A33" s="281" t="s">
        <v>179</v>
      </c>
      <c r="B33" s="282"/>
      <c r="C33" s="282"/>
      <c r="D33" s="300" t="s">
        <v>208</v>
      </c>
      <c r="E33" s="300"/>
      <c r="F33" s="300"/>
      <c r="G33" s="94" t="s">
        <v>98</v>
      </c>
      <c r="H33" s="301" t="s">
        <v>184</v>
      </c>
      <c r="I33" s="282"/>
      <c r="J33" s="282"/>
      <c r="K33" s="302" t="s">
        <v>209</v>
      </c>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v>5</v>
      </c>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c r="A38"/>
      <c r="B38"/>
      <c r="C38"/>
      <c r="D38"/>
      <c r="E38"/>
      <c r="F38"/>
      <c r="G38"/>
      <c r="H38"/>
      <c r="I38"/>
      <c r="J38"/>
      <c r="K38"/>
      <c r="L38"/>
      <c r="M38"/>
      <c r="N38"/>
      <c r="O38"/>
      <c r="P38"/>
      <c r="Q38" t="s">
        <v>54</v>
      </c>
    </row>
    <row r="39" spans="1:17" s="5" customFormat="1" ht="42.6" customHeight="1">
      <c r="A39"/>
      <c r="B39"/>
      <c r="C39"/>
      <c r="D39"/>
      <c r="E39"/>
      <c r="F39"/>
      <c r="G39"/>
      <c r="H39"/>
      <c r="I39"/>
      <c r="J39"/>
      <c r="K39"/>
      <c r="L39"/>
      <c r="M39"/>
      <c r="N39"/>
      <c r="O39"/>
      <c r="P39"/>
      <c r="Q39" t="s">
        <v>47</v>
      </c>
    </row>
    <row r="40" spans="1:17" s="5" customFormat="1" ht="61.2" customHeight="1">
      <c r="A40"/>
      <c r="B40"/>
      <c r="C40"/>
      <c r="D40"/>
      <c r="E40"/>
      <c r="F40"/>
      <c r="G40"/>
      <c r="H40"/>
      <c r="I40"/>
      <c r="J40"/>
      <c r="K40"/>
      <c r="L40"/>
      <c r="M40"/>
      <c r="N40"/>
      <c r="O40"/>
      <c r="P40"/>
      <c r="Q40" t="s">
        <v>48</v>
      </c>
    </row>
    <row r="41" spans="1:17" s="5" customFormat="1">
      <c r="A41"/>
      <c r="B41"/>
      <c r="C41"/>
      <c r="D41"/>
      <c r="E41"/>
      <c r="F41"/>
      <c r="G41"/>
      <c r="H41"/>
      <c r="I41"/>
      <c r="J41"/>
      <c r="K41"/>
      <c r="L41"/>
      <c r="M41"/>
      <c r="N41"/>
      <c r="O41"/>
      <c r="P41"/>
      <c r="Q41" t="s">
        <v>49</v>
      </c>
    </row>
    <row r="42" spans="1:17" s="5" customFormat="1" ht="46.2" customHeight="1">
      <c r="A42"/>
      <c r="B42"/>
      <c r="C42"/>
      <c r="D42"/>
      <c r="E42"/>
      <c r="F42"/>
      <c r="G42"/>
      <c r="H42"/>
      <c r="I42"/>
      <c r="J42"/>
      <c r="K42"/>
      <c r="L42"/>
      <c r="M42"/>
      <c r="N42"/>
      <c r="O42"/>
      <c r="P42"/>
      <c r="Q42" t="s">
        <v>53</v>
      </c>
    </row>
    <row r="43" spans="1:17" s="5" customFormat="1" ht="46.2" customHeight="1">
      <c r="A43"/>
      <c r="B43"/>
      <c r="C43"/>
      <c r="D43"/>
      <c r="E43"/>
      <c r="F43"/>
      <c r="G43"/>
      <c r="H43"/>
      <c r="I43"/>
      <c r="J43"/>
      <c r="K43"/>
      <c r="L43"/>
      <c r="M43"/>
      <c r="N43"/>
      <c r="O43"/>
      <c r="P43"/>
      <c r="Q43" t="s">
        <v>50</v>
      </c>
    </row>
    <row r="44" spans="1:17" s="5" customFormat="1" ht="46.2" customHeight="1">
      <c r="A44"/>
      <c r="B44"/>
      <c r="C44"/>
      <c r="D44"/>
      <c r="E44"/>
      <c r="F44"/>
      <c r="G44"/>
      <c r="H44"/>
      <c r="I44"/>
      <c r="J44"/>
      <c r="K44"/>
      <c r="L44"/>
      <c r="M44"/>
      <c r="N44"/>
      <c r="O44"/>
      <c r="P44"/>
      <c r="Q44" t="s">
        <v>56</v>
      </c>
    </row>
    <row r="45" spans="1:17" s="5" customFormat="1" ht="46.2" customHeight="1">
      <c r="A45"/>
      <c r="B45"/>
      <c r="C45"/>
      <c r="D45"/>
      <c r="E45"/>
      <c r="F45"/>
      <c r="G45"/>
      <c r="H45"/>
      <c r="I45"/>
      <c r="J45"/>
      <c r="K45"/>
      <c r="L45"/>
      <c r="M45"/>
      <c r="N45"/>
      <c r="O45"/>
      <c r="P45"/>
      <c r="Q45" t="s">
        <v>55</v>
      </c>
    </row>
    <row r="46" spans="1:17" s="5" customFormat="1" ht="46.2" customHeight="1">
      <c r="A46"/>
      <c r="B46"/>
      <c r="C46"/>
      <c r="D46"/>
      <c r="E46"/>
      <c r="F46"/>
      <c r="G46"/>
      <c r="H46"/>
      <c r="I46"/>
      <c r="J46"/>
      <c r="K46"/>
      <c r="L46"/>
      <c r="M46"/>
      <c r="N46"/>
      <c r="O46"/>
      <c r="P46"/>
      <c r="Q46" t="s">
        <v>51</v>
      </c>
    </row>
    <row r="47" spans="1:17" s="5" customFormat="1" ht="46.2" customHeight="1">
      <c r="A47"/>
      <c r="B47"/>
      <c r="C47"/>
      <c r="D47"/>
      <c r="E47"/>
      <c r="F47"/>
      <c r="G47"/>
      <c r="H47"/>
      <c r="I47"/>
      <c r="J47"/>
      <c r="K47"/>
      <c r="L47"/>
      <c r="M47"/>
      <c r="N47"/>
      <c r="O47"/>
      <c r="P47"/>
      <c r="Q47" t="s">
        <v>43</v>
      </c>
    </row>
    <row r="48" spans="1:17" s="5" customFormat="1" ht="46.2" customHeight="1">
      <c r="A48"/>
      <c r="B48"/>
      <c r="C48"/>
      <c r="D48"/>
      <c r="E48"/>
      <c r="F48"/>
      <c r="G48"/>
      <c r="H48"/>
      <c r="I48"/>
      <c r="J48"/>
      <c r="K48"/>
      <c r="L48"/>
      <c r="M48"/>
      <c r="N48"/>
      <c r="O48"/>
      <c r="P48"/>
      <c r="Q48" t="s">
        <v>44</v>
      </c>
    </row>
    <row r="49" spans="1:17" s="5" customFormat="1" ht="46.2" customHeight="1">
      <c r="A49"/>
      <c r="B49"/>
      <c r="C49"/>
      <c r="D49"/>
      <c r="E49"/>
      <c r="F49"/>
      <c r="G49"/>
      <c r="H49"/>
      <c r="I49"/>
      <c r="J49"/>
      <c r="K49"/>
      <c r="L49"/>
      <c r="M49"/>
      <c r="N49"/>
      <c r="O49"/>
      <c r="P49"/>
      <c r="Q49" t="s">
        <v>66</v>
      </c>
    </row>
    <row r="50" spans="1:17" s="5" customFormat="1" ht="46.2" customHeight="1">
      <c r="A50"/>
      <c r="B50"/>
      <c r="C50"/>
      <c r="D50"/>
      <c r="E50"/>
      <c r="F50"/>
      <c r="G50"/>
      <c r="H50"/>
      <c r="I50"/>
      <c r="J50"/>
      <c r="K50"/>
      <c r="L50"/>
      <c r="M50"/>
      <c r="N50"/>
      <c r="O50"/>
      <c r="P50"/>
      <c r="Q50" t="s">
        <v>100</v>
      </c>
    </row>
    <row r="51" spans="1:17" s="5" customFormat="1" ht="46.2" customHeight="1">
      <c r="A51"/>
      <c r="B51"/>
      <c r="C51"/>
      <c r="D51"/>
      <c r="E51"/>
      <c r="F51"/>
      <c r="G51"/>
      <c r="H51"/>
      <c r="I51"/>
      <c r="J51"/>
      <c r="K51"/>
      <c r="L51"/>
      <c r="M51"/>
      <c r="N51"/>
      <c r="O51"/>
      <c r="P51"/>
      <c r="Q51" t="s">
        <v>101</v>
      </c>
    </row>
    <row r="52" spans="1:17" s="5" customFormat="1" ht="46.2" customHeight="1">
      <c r="A52"/>
      <c r="B52"/>
      <c r="C52"/>
      <c r="D52"/>
      <c r="E52"/>
      <c r="F52"/>
      <c r="G52"/>
      <c r="H52"/>
      <c r="I52"/>
      <c r="J52"/>
      <c r="K52"/>
      <c r="L52"/>
      <c r="M52"/>
      <c r="N52"/>
      <c r="O52"/>
      <c r="P52"/>
      <c r="Q52" s="54" t="s">
        <v>102</v>
      </c>
    </row>
    <row r="53" spans="1:17" s="5" customFormat="1" ht="46.2" customHeight="1">
      <c r="A53"/>
      <c r="B53"/>
      <c r="C53"/>
      <c r="D53"/>
      <c r="E53"/>
      <c r="F53"/>
      <c r="G53"/>
      <c r="H53"/>
      <c r="I53"/>
      <c r="J53"/>
      <c r="K53"/>
      <c r="L53"/>
      <c r="M53"/>
      <c r="N53"/>
      <c r="O53"/>
      <c r="P53"/>
      <c r="Q53" s="55" t="s">
        <v>103</v>
      </c>
    </row>
    <row r="54" spans="1:17" s="5" customFormat="1" ht="41.4" customHeight="1">
      <c r="A54"/>
      <c r="B54"/>
      <c r="C54"/>
      <c r="D54"/>
      <c r="E54"/>
      <c r="F54"/>
      <c r="G54"/>
      <c r="H54"/>
      <c r="I54"/>
      <c r="J54"/>
      <c r="K54"/>
      <c r="L54"/>
      <c r="M54"/>
      <c r="N54"/>
      <c r="O54"/>
      <c r="P54"/>
      <c r="Q54" s="55" t="s">
        <v>104</v>
      </c>
    </row>
    <row r="55" spans="1:17" s="5" customFormat="1">
      <c r="A55"/>
      <c r="B55"/>
      <c r="C55"/>
      <c r="D55"/>
      <c r="E55"/>
      <c r="F55"/>
      <c r="G55"/>
      <c r="H55"/>
      <c r="I55"/>
      <c r="J55"/>
      <c r="K55"/>
      <c r="L55"/>
      <c r="M55"/>
      <c r="N55"/>
      <c r="O55"/>
      <c r="P55"/>
      <c r="Q55" s="56" t="s">
        <v>105</v>
      </c>
    </row>
    <row r="56" spans="1:17" s="5" customFormat="1">
      <c r="A56"/>
      <c r="B56"/>
      <c r="C56"/>
      <c r="D56"/>
      <c r="E56"/>
      <c r="F56"/>
      <c r="G56"/>
      <c r="H56"/>
      <c r="I56"/>
      <c r="J56"/>
      <c r="K56"/>
      <c r="L56"/>
      <c r="M56"/>
      <c r="N56"/>
      <c r="O56"/>
      <c r="P56"/>
      <c r="Q56" s="57" t="s">
        <v>106</v>
      </c>
    </row>
    <row r="57" spans="1:17" s="5" customFormat="1">
      <c r="A57"/>
      <c r="B57"/>
      <c r="C57"/>
      <c r="D57"/>
      <c r="E57"/>
      <c r="F57"/>
      <c r="G57"/>
      <c r="H57"/>
      <c r="I57"/>
      <c r="J57"/>
      <c r="K57"/>
      <c r="L57"/>
      <c r="M57"/>
      <c r="N57"/>
      <c r="O57"/>
      <c r="P57"/>
      <c r="Q57" s="58" t="s">
        <v>107</v>
      </c>
    </row>
    <row r="58" spans="1:17" s="5" customFormat="1">
      <c r="A58"/>
      <c r="B58"/>
      <c r="C58"/>
      <c r="D58"/>
      <c r="E58"/>
      <c r="F58"/>
      <c r="G58"/>
      <c r="H58"/>
      <c r="I58"/>
      <c r="J58"/>
      <c r="K58"/>
      <c r="L58"/>
      <c r="M58"/>
      <c r="N58"/>
      <c r="O58"/>
      <c r="P58"/>
      <c r="Q58" s="58" t="s">
        <v>108</v>
      </c>
    </row>
    <row r="59" spans="1:17" s="5" customFormat="1" ht="66" customHeight="1">
      <c r="A59"/>
      <c r="B59"/>
      <c r="C59"/>
      <c r="D59"/>
      <c r="E59"/>
      <c r="F59"/>
      <c r="G59"/>
      <c r="H59"/>
      <c r="I59"/>
      <c r="J59"/>
      <c r="K59"/>
      <c r="L59"/>
      <c r="M59"/>
      <c r="N59"/>
      <c r="O59"/>
      <c r="P59"/>
      <c r="Q59" s="59" t="s">
        <v>109</v>
      </c>
    </row>
    <row r="60" spans="1:17" s="5" customFormat="1" ht="149.4" customHeight="1">
      <c r="A60"/>
      <c r="B60"/>
      <c r="C60"/>
      <c r="D60"/>
      <c r="E60"/>
      <c r="F60"/>
      <c r="G60"/>
      <c r="H60"/>
      <c r="I60"/>
      <c r="J60"/>
      <c r="K60"/>
      <c r="L60"/>
      <c r="M60"/>
      <c r="N60"/>
      <c r="O60"/>
      <c r="P60"/>
      <c r="Q60" t="s">
        <v>110</v>
      </c>
    </row>
    <row r="61" spans="1:17" s="5" customFormat="1" ht="159" customHeight="1">
      <c r="A61"/>
      <c r="B61"/>
      <c r="C61"/>
      <c r="D61"/>
      <c r="E61"/>
      <c r="F61"/>
      <c r="G61"/>
      <c r="H61"/>
      <c r="I61"/>
      <c r="J61"/>
      <c r="K61"/>
      <c r="L61"/>
      <c r="M61"/>
      <c r="N61"/>
      <c r="O61"/>
      <c r="P61"/>
      <c r="Q61" t="s">
        <v>111</v>
      </c>
    </row>
    <row r="62" spans="1:17" s="5" customFormat="1" ht="63" customHeight="1">
      <c r="A62"/>
      <c r="B62"/>
      <c r="C62"/>
      <c r="D62"/>
      <c r="E62"/>
      <c r="F62"/>
      <c r="G62"/>
      <c r="H62"/>
      <c r="I62"/>
      <c r="J62"/>
      <c r="K62"/>
      <c r="L62"/>
      <c r="M62"/>
      <c r="N62"/>
      <c r="O62"/>
      <c r="P62"/>
      <c r="Q62" t="s">
        <v>112</v>
      </c>
    </row>
    <row r="63" spans="1:17" s="5" customFormat="1" ht="91.8" customHeight="1">
      <c r="A63"/>
      <c r="B63"/>
      <c r="C63"/>
      <c r="D63"/>
      <c r="E63"/>
      <c r="F63"/>
      <c r="G63"/>
      <c r="H63"/>
      <c r="I63"/>
      <c r="J63"/>
      <c r="K63"/>
      <c r="L63"/>
      <c r="M63"/>
      <c r="N63"/>
      <c r="O63"/>
      <c r="P63"/>
      <c r="Q63" t="s">
        <v>113</v>
      </c>
    </row>
    <row r="64" spans="1:17" s="5" customFormat="1" ht="63" customHeight="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p8W2Tl0iX5JMCUoFTr5xktPBAXdp1ohi5LQaaeHtW6Fl1jpnj9UoDa8n+aneQb+rzdCb7LTXmmMhiS3fUGgXbw==" saltValue="wvqt6ztNhMIrg/yVlHuahg==" spinCount="100000" sheet="1" objects="1" scenarios="1"/>
  <mergeCells count="3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9">
    <dataValidation type="list" allowBlank="1" showInputMessage="1" showErrorMessage="1" sqref="F2 F5" xr:uid="{8B330408-B97D-4E8E-B88E-4737FEEBEE89}">
      <formula1>"介護テクノロジー等の導入支援,パッケージ型導入支援"</formula1>
    </dataValidation>
    <dataValidation type="list" allowBlank="1" showInputMessage="1" showErrorMessage="1" sqref="J2 J5" xr:uid="{56969FEE-9E35-418B-ADB9-EB82611D27B5}">
      <formula1>$Q$38:$Q$97</formula1>
    </dataValidation>
    <dataValidation type="list" allowBlank="1" showInputMessage="1" showErrorMessage="1" sqref="D33 K32:L32" xr:uid="{C6F86C91-EF37-401E-9F2B-0BC5EBC23B15}">
      <formula1>"はい,いいえ"</formula1>
    </dataValidation>
    <dataValidation type="list" allowBlank="1" showInputMessage="1" showErrorMessage="1" sqref="L2 L5" xr:uid="{81E9306A-3E0D-46E0-B401-ED7C19BE2FCB}">
      <formula1>$Q$25:$Q$28</formula1>
    </dataValidation>
    <dataValidation type="list" allowBlank="1" showInputMessage="1" showErrorMessage="1" sqref="G21" xr:uid="{B0B9CEBB-EB13-475D-B879-0C8188CD2226}">
      <formula1>"〇,×"</formula1>
    </dataValidation>
    <dataValidation type="list" allowBlank="1" showInputMessage="1" showErrorMessage="1" sqref="C21:C26" xr:uid="{9E3AB5D1-B3D0-4A3A-A06F-8529B1EA988B}">
      <formula1>$Q$20:$Q$22</formula1>
    </dataValidation>
    <dataValidation type="list" allowBlank="1" showInputMessage="1" showErrorMessage="1" sqref="H21 F21:F26" xr:uid="{5AB31591-ABF5-4D2B-85C4-6006E8B26FBF}">
      <formula1>"〇,✕"</formula1>
    </dataValidation>
    <dataValidation type="list" allowBlank="1" showInputMessage="1" showErrorMessage="1" sqref="D8:D14 D21:D26" xr:uid="{79014FD4-A020-46D3-9445-F296F0F4B603}">
      <formula1>"有,無"</formula1>
    </dataValidation>
    <dataValidation type="list" allowBlank="1" showInputMessage="1" showErrorMessage="1" sqref="C8:C14" xr:uid="{F3974C87-25C9-462C-B802-7D07A688F8D8}">
      <formula1>$Q$8:$Q$19</formula1>
    </dataValidation>
  </dataValidations>
  <pageMargins left="0.9055118110236221" right="0.11811023622047245" top="0.19685039370078741" bottom="0" header="0" footer="0"/>
  <pageSetup paperSize="9" scale="31"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FA705-0D1D-40C6-AD8A-904FF06442F1}">
  <sheetPr>
    <tabColor theme="0"/>
  </sheetPr>
  <dimension ref="A1:R105"/>
  <sheetViews>
    <sheetView zoomScale="51" zoomScaleNormal="51" zoomScaleSheetLayoutView="51" zoomScalePageLayoutView="59" workbookViewId="0">
      <selection activeCell="H7" sqref="H7:H18"/>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2.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t="s">
        <v>190</v>
      </c>
      <c r="G2" s="141">
        <v>123456234</v>
      </c>
      <c r="H2" s="142" t="s">
        <v>192</v>
      </c>
      <c r="I2" s="143" t="s">
        <v>191</v>
      </c>
      <c r="J2" s="97" t="s">
        <v>111</v>
      </c>
      <c r="K2" s="100">
        <v>35</v>
      </c>
      <c r="L2" s="101" t="s">
        <v>14</v>
      </c>
    </row>
    <row r="3" spans="1:18" ht="45" customHeight="1" thickBot="1">
      <c r="A3" s="92" t="s">
        <v>122</v>
      </c>
    </row>
    <row r="4" spans="1:18" ht="60" customHeight="1" thickBot="1">
      <c r="A4" s="85" t="s">
        <v>124</v>
      </c>
      <c r="B4" s="85"/>
      <c r="C4" s="85"/>
      <c r="F4" s="89" t="s">
        <v>189</v>
      </c>
      <c r="G4" s="66" t="s">
        <v>134</v>
      </c>
      <c r="H4" s="63" t="s">
        <v>135</v>
      </c>
      <c r="I4" s="67" t="s">
        <v>136</v>
      </c>
      <c r="J4" s="63" t="s">
        <v>137</v>
      </c>
      <c r="K4" s="64" t="s">
        <v>138</v>
      </c>
      <c r="L4" s="65" t="s">
        <v>139</v>
      </c>
    </row>
    <row r="5" spans="1:18" ht="61.8" customHeight="1" thickBot="1">
      <c r="A5" s="11"/>
      <c r="B5" s="8"/>
      <c r="F5" s="183" t="str">
        <f t="shared" ref="F5:L5" si="0">F2</f>
        <v>介護テクノロジー等の導入支援</v>
      </c>
      <c r="G5" s="184">
        <f t="shared" si="0"/>
        <v>123456234</v>
      </c>
      <c r="H5" s="185" t="str">
        <f t="shared" si="0"/>
        <v>特別養護老人ホームちーば</v>
      </c>
      <c r="I5" s="186" t="str">
        <f t="shared" si="0"/>
        <v>千葉市中央区市場町1-1</v>
      </c>
      <c r="J5" s="183" t="str">
        <f t="shared" si="0"/>
        <v>●介護老人福祉施設サービス</v>
      </c>
      <c r="K5" s="187">
        <f t="shared" si="0"/>
        <v>35</v>
      </c>
      <c r="L5" s="188" t="str">
        <f t="shared" si="0"/>
        <v>21人～30人</v>
      </c>
    </row>
    <row r="6" spans="1:18" ht="126.6" customHeight="1" thickBot="1">
      <c r="A6" s="86" t="s">
        <v>21</v>
      </c>
      <c r="B6" s="51" t="s">
        <v>140</v>
      </c>
      <c r="C6" s="30" t="s">
        <v>141</v>
      </c>
      <c r="D6" s="23" t="s">
        <v>142</v>
      </c>
      <c r="E6" s="30" t="s">
        <v>154</v>
      </c>
      <c r="F6" s="24" t="s">
        <v>159</v>
      </c>
      <c r="G6" s="32" t="s">
        <v>156</v>
      </c>
      <c r="H6" s="30" t="s">
        <v>157</v>
      </c>
      <c r="I6" s="88" t="s">
        <v>160</v>
      </c>
      <c r="J6" s="32" t="s">
        <v>165</v>
      </c>
      <c r="K6" s="30" t="s">
        <v>164</v>
      </c>
      <c r="L6" s="30" t="s">
        <v>161</v>
      </c>
      <c r="M6" s="40" t="s">
        <v>167</v>
      </c>
      <c r="N6" s="38" t="s">
        <v>166</v>
      </c>
      <c r="O6" s="265" t="s">
        <v>169</v>
      </c>
      <c r="P6" s="265" t="s">
        <v>172</v>
      </c>
    </row>
    <row r="7" spans="1:18" ht="54.6" customHeight="1">
      <c r="A7" s="134" t="s">
        <v>1</v>
      </c>
      <c r="B7" s="70" t="s">
        <v>193</v>
      </c>
      <c r="C7" s="80" t="s">
        <v>210</v>
      </c>
      <c r="D7" s="46" t="s">
        <v>195</v>
      </c>
      <c r="E7" s="135">
        <v>120000</v>
      </c>
      <c r="F7" s="103">
        <v>50</v>
      </c>
      <c r="G7" s="317" t="s">
        <v>206</v>
      </c>
      <c r="H7" s="318" t="s">
        <v>206</v>
      </c>
      <c r="I7" s="321" t="s">
        <v>216</v>
      </c>
      <c r="J7" s="137">
        <f>(ROUNDDOWN(E7*4/5,-3))*F7</f>
        <v>4800000</v>
      </c>
      <c r="K7" s="324">
        <f>SUM(J7:J18)</f>
        <v>10167000</v>
      </c>
      <c r="L7" s="324">
        <f>J21</f>
        <v>10200000</v>
      </c>
      <c r="M7" s="325">
        <f>MIN(K7,L7)</f>
        <v>10167000</v>
      </c>
      <c r="N7" s="60" t="str">
        <f>IF((OR((C7="見守り"),(C7="介護業務支援 インカム"),(C7="介護業務支援 インカム"),(C7="介護ソフト（介護業務支援）"))),"★","")</f>
        <v>★</v>
      </c>
      <c r="O7" s="266"/>
      <c r="P7" s="266"/>
      <c r="Q7" s="3" t="s">
        <v>29</v>
      </c>
      <c r="R7" s="6">
        <v>1000000</v>
      </c>
    </row>
    <row r="8" spans="1:18" ht="54.6" customHeight="1">
      <c r="A8" s="132" t="s">
        <v>128</v>
      </c>
      <c r="B8" s="71" t="s">
        <v>201</v>
      </c>
      <c r="C8" s="81" t="s">
        <v>211</v>
      </c>
      <c r="D8" s="47" t="s">
        <v>195</v>
      </c>
      <c r="E8" s="121">
        <v>234567</v>
      </c>
      <c r="F8" s="107">
        <v>1</v>
      </c>
      <c r="G8" s="271"/>
      <c r="H8" s="319"/>
      <c r="I8" s="322"/>
      <c r="J8" s="123">
        <f t="shared" ref="J8:J18" si="1">(ROUNDDOWN(E8*4/5,-3))*F8</f>
        <v>187000</v>
      </c>
      <c r="K8" s="276"/>
      <c r="L8" s="276"/>
      <c r="M8" s="279"/>
      <c r="N8" s="39" t="str">
        <f t="shared" ref="N8:N18" si="2">IF((OR((C8="見守り"),(C8="介護業務支援 インカム"),(C8="介護業務支援 インカム"),(C8="介護ソフト（介護業務支援）"))),"★","")</f>
        <v>★</v>
      </c>
      <c r="O8" s="266"/>
      <c r="P8" s="266"/>
      <c r="Q8" s="3" t="s">
        <v>30</v>
      </c>
      <c r="R8" s="6">
        <v>300000</v>
      </c>
    </row>
    <row r="9" spans="1:18" ht="54.6" customHeight="1">
      <c r="A9" s="132" t="s">
        <v>3</v>
      </c>
      <c r="B9" s="71" t="s">
        <v>212</v>
      </c>
      <c r="C9" s="81" t="s">
        <v>204</v>
      </c>
      <c r="D9" s="47" t="s">
        <v>198</v>
      </c>
      <c r="E9" s="121">
        <v>3456780</v>
      </c>
      <c r="F9" s="107">
        <v>1</v>
      </c>
      <c r="G9" s="271"/>
      <c r="H9" s="319"/>
      <c r="I9" s="322"/>
      <c r="J9" s="123">
        <f>(ROUNDDOWN(E9*4/5,-3))*F9</f>
        <v>2765000</v>
      </c>
      <c r="K9" s="276"/>
      <c r="L9" s="276"/>
      <c r="M9" s="279"/>
      <c r="N9" s="39" t="str">
        <f t="shared" si="2"/>
        <v/>
      </c>
      <c r="O9" s="266"/>
      <c r="P9" s="266"/>
      <c r="Q9" s="3" t="s">
        <v>31</v>
      </c>
      <c r="R9" s="6">
        <v>300000</v>
      </c>
    </row>
    <row r="10" spans="1:18" ht="54.6" customHeight="1">
      <c r="A10" s="132" t="s">
        <v>4</v>
      </c>
      <c r="B10" s="71" t="s">
        <v>213</v>
      </c>
      <c r="C10" s="81" t="s">
        <v>204</v>
      </c>
      <c r="D10" s="47" t="s">
        <v>198</v>
      </c>
      <c r="E10" s="121">
        <v>89000</v>
      </c>
      <c r="F10" s="107">
        <v>15</v>
      </c>
      <c r="G10" s="271"/>
      <c r="H10" s="319"/>
      <c r="I10" s="322"/>
      <c r="J10" s="123">
        <f>(ROUNDDOWN(E10*4/5,-3))*F10</f>
        <v>1065000</v>
      </c>
      <c r="K10" s="276"/>
      <c r="L10" s="276"/>
      <c r="M10" s="279"/>
      <c r="N10" s="39" t="str">
        <f t="shared" si="2"/>
        <v/>
      </c>
      <c r="O10" s="266"/>
      <c r="P10" s="266"/>
      <c r="Q10" s="3" t="s">
        <v>32</v>
      </c>
      <c r="R10" s="6">
        <v>1000000</v>
      </c>
    </row>
    <row r="11" spans="1:18" ht="54.6" customHeight="1">
      <c r="A11" s="132" t="s">
        <v>5</v>
      </c>
      <c r="B11" s="71" t="s">
        <v>214</v>
      </c>
      <c r="C11" s="81" t="s">
        <v>210</v>
      </c>
      <c r="D11" s="47" t="s">
        <v>195</v>
      </c>
      <c r="E11" s="121">
        <v>67890</v>
      </c>
      <c r="F11" s="107">
        <v>25</v>
      </c>
      <c r="G11" s="271"/>
      <c r="H11" s="319"/>
      <c r="I11" s="322"/>
      <c r="J11" s="123">
        <f t="shared" si="1"/>
        <v>1350000</v>
      </c>
      <c r="K11" s="276"/>
      <c r="L11" s="276"/>
      <c r="M11" s="279"/>
      <c r="N11" s="39" t="str">
        <f t="shared" si="2"/>
        <v>★</v>
      </c>
      <c r="O11" s="266"/>
      <c r="P11" s="266"/>
      <c r="Q11" s="3" t="s">
        <v>33</v>
      </c>
      <c r="R11" s="6">
        <v>300000</v>
      </c>
    </row>
    <row r="12" spans="1:18" ht="54.6" customHeight="1">
      <c r="A12" s="132" t="s">
        <v>6</v>
      </c>
      <c r="B12" s="71"/>
      <c r="C12" s="81"/>
      <c r="D12" s="47"/>
      <c r="E12" s="121"/>
      <c r="F12" s="107"/>
      <c r="G12" s="271"/>
      <c r="H12" s="319"/>
      <c r="I12" s="322"/>
      <c r="J12" s="123">
        <f t="shared" si="1"/>
        <v>0</v>
      </c>
      <c r="K12" s="276"/>
      <c r="L12" s="276"/>
      <c r="M12" s="279"/>
      <c r="N12" s="39" t="str">
        <f t="shared" si="2"/>
        <v/>
      </c>
      <c r="O12" s="266"/>
      <c r="P12" s="266"/>
      <c r="Q12" s="3" t="s">
        <v>34</v>
      </c>
      <c r="R12" s="6">
        <v>300000</v>
      </c>
    </row>
    <row r="13" spans="1:18" ht="54.6" customHeight="1">
      <c r="A13" s="132" t="s">
        <v>7</v>
      </c>
      <c r="B13" s="71"/>
      <c r="C13" s="81"/>
      <c r="D13" s="47"/>
      <c r="E13" s="121"/>
      <c r="F13" s="136"/>
      <c r="G13" s="271"/>
      <c r="H13" s="319"/>
      <c r="I13" s="322"/>
      <c r="J13" s="123">
        <f t="shared" si="1"/>
        <v>0</v>
      </c>
      <c r="K13" s="276"/>
      <c r="L13" s="276"/>
      <c r="M13" s="279"/>
      <c r="N13" s="39" t="str">
        <f t="shared" si="2"/>
        <v/>
      </c>
      <c r="O13" s="266"/>
      <c r="P13" s="266"/>
      <c r="Q13" s="3" t="s">
        <v>35</v>
      </c>
      <c r="R13" s="6">
        <v>300000</v>
      </c>
    </row>
    <row r="14" spans="1:18" ht="54.6" customHeight="1">
      <c r="A14" s="132" t="s">
        <v>129</v>
      </c>
      <c r="B14" s="71"/>
      <c r="C14" s="81"/>
      <c r="D14" s="47"/>
      <c r="E14" s="121"/>
      <c r="F14" s="136"/>
      <c r="G14" s="271"/>
      <c r="H14" s="319"/>
      <c r="I14" s="322"/>
      <c r="J14" s="123">
        <f t="shared" si="1"/>
        <v>0</v>
      </c>
      <c r="K14" s="276"/>
      <c r="L14" s="276"/>
      <c r="M14" s="279"/>
      <c r="N14" s="39" t="str">
        <f t="shared" si="2"/>
        <v/>
      </c>
      <c r="O14" s="266"/>
      <c r="P14" s="266"/>
      <c r="Q14" s="3" t="s">
        <v>36</v>
      </c>
      <c r="R14" s="6">
        <v>300000</v>
      </c>
    </row>
    <row r="15" spans="1:18" ht="54.6" customHeight="1">
      <c r="A15" s="132" t="s">
        <v>130</v>
      </c>
      <c r="B15" s="71"/>
      <c r="C15" s="81"/>
      <c r="D15" s="47"/>
      <c r="E15" s="121"/>
      <c r="F15" s="136"/>
      <c r="G15" s="271"/>
      <c r="H15" s="319"/>
      <c r="I15" s="322"/>
      <c r="J15" s="123">
        <f>(ROUNDDOWN(E15*4/5,-3))*F15</f>
        <v>0</v>
      </c>
      <c r="K15" s="276"/>
      <c r="L15" s="276"/>
      <c r="M15" s="279"/>
      <c r="N15" s="39" t="str">
        <f t="shared" si="2"/>
        <v/>
      </c>
      <c r="O15" s="266"/>
      <c r="P15" s="266"/>
      <c r="Q15" s="3" t="s">
        <v>37</v>
      </c>
      <c r="R15" s="6">
        <v>300000</v>
      </c>
    </row>
    <row r="16" spans="1:18" ht="54.6" customHeight="1">
      <c r="A16" s="132" t="s">
        <v>131</v>
      </c>
      <c r="B16" s="71"/>
      <c r="C16" s="81"/>
      <c r="D16" s="47"/>
      <c r="E16" s="121"/>
      <c r="F16" s="136"/>
      <c r="G16" s="271"/>
      <c r="H16" s="319"/>
      <c r="I16" s="322"/>
      <c r="J16" s="123">
        <f>(ROUNDDOWN(E16*4/5,-3))*F16</f>
        <v>0</v>
      </c>
      <c r="K16" s="276"/>
      <c r="L16" s="276"/>
      <c r="M16" s="279"/>
      <c r="N16" s="39" t="str">
        <f t="shared" si="2"/>
        <v/>
      </c>
      <c r="O16" s="266"/>
      <c r="P16" s="266"/>
      <c r="Q16" s="3" t="s">
        <v>38</v>
      </c>
      <c r="R16" s="6">
        <v>300000</v>
      </c>
    </row>
    <row r="17" spans="1:18" s="2" customFormat="1" ht="54.6" customHeight="1">
      <c r="A17" s="132" t="s">
        <v>132</v>
      </c>
      <c r="B17" s="71"/>
      <c r="C17" s="81"/>
      <c r="D17" s="47"/>
      <c r="E17" s="121"/>
      <c r="F17" s="136"/>
      <c r="G17" s="271"/>
      <c r="H17" s="319"/>
      <c r="I17" s="322"/>
      <c r="J17" s="123">
        <f>(ROUNDDOWN(E17*4/5,-3))*F17</f>
        <v>0</v>
      </c>
      <c r="K17" s="276"/>
      <c r="L17" s="276"/>
      <c r="M17" s="279"/>
      <c r="N17" s="39" t="str">
        <f t="shared" si="2"/>
        <v/>
      </c>
      <c r="O17" s="266"/>
      <c r="P17" s="266"/>
      <c r="Q17" s="3" t="s">
        <v>39</v>
      </c>
      <c r="R17" s="6">
        <v>1000000</v>
      </c>
    </row>
    <row r="18" spans="1:18" s="2" customFormat="1" ht="54.6" customHeight="1" thickBot="1">
      <c r="A18" s="133" t="s">
        <v>133</v>
      </c>
      <c r="B18" s="72"/>
      <c r="C18" s="82"/>
      <c r="D18" s="48"/>
      <c r="E18" s="122"/>
      <c r="F18" s="111"/>
      <c r="G18" s="272"/>
      <c r="H18" s="320"/>
      <c r="I18" s="323"/>
      <c r="J18" s="138">
        <f t="shared" si="1"/>
        <v>0</v>
      </c>
      <c r="K18" s="277"/>
      <c r="L18" s="277"/>
      <c r="M18" s="280"/>
      <c r="N18" s="61" t="str">
        <f t="shared" si="2"/>
        <v/>
      </c>
      <c r="O18" s="267"/>
      <c r="P18" s="267"/>
      <c r="Q18" s="4" t="s">
        <v>8</v>
      </c>
      <c r="R18" s="6">
        <v>1000000</v>
      </c>
    </row>
    <row r="19" spans="1:18" s="2" customFormat="1" ht="70.8" customHeight="1" thickBot="1">
      <c r="A19"/>
      <c r="B19"/>
      <c r="C19"/>
      <c r="D19"/>
      <c r="E19" s="79"/>
      <c r="F19" s="83"/>
      <c r="G19"/>
      <c r="H19"/>
      <c r="I19"/>
      <c r="J19"/>
      <c r="K19"/>
      <c r="L19"/>
      <c r="M19"/>
      <c r="N19" s="139">
        <f>IF(M7&gt;L21,L21,M7)</f>
        <v>4987000</v>
      </c>
      <c r="O19" s="140">
        <f>M7-N19</f>
        <v>5180000</v>
      </c>
      <c r="P19" s="140">
        <f>N19+O19</f>
        <v>10167000</v>
      </c>
      <c r="Q19" s="33" t="s">
        <v>41</v>
      </c>
      <c r="R19" s="34"/>
    </row>
    <row r="20" spans="1:18" s="2" customFormat="1" ht="25.8" customHeight="1" thickBot="1">
      <c r="A20"/>
      <c r="B20"/>
      <c r="C20"/>
      <c r="D20"/>
      <c r="E20"/>
      <c r="F20"/>
      <c r="G20"/>
      <c r="H20"/>
      <c r="I20"/>
      <c r="J20"/>
      <c r="K20"/>
      <c r="L20" s="41"/>
      <c r="M20" s="41"/>
      <c r="N20"/>
      <c r="O20"/>
      <c r="P20"/>
      <c r="Q20" s="35" t="s">
        <v>9</v>
      </c>
      <c r="R20" s="34"/>
    </row>
    <row r="21" spans="1:18" s="2" customFormat="1" ht="54" customHeight="1" thickBot="1">
      <c r="A21"/>
      <c r="B21"/>
      <c r="C21"/>
      <c r="D21"/>
      <c r="E21" s="25" t="s">
        <v>18</v>
      </c>
      <c r="F21" s="22" t="s">
        <v>16</v>
      </c>
      <c r="G21" s="127">
        <f>IF(G7="〇",150000,0)</f>
        <v>150000</v>
      </c>
      <c r="H21" s="128">
        <f>IF(H7="〇",50000,0)</f>
        <v>50000</v>
      </c>
      <c r="I21" s="19" t="s">
        <v>17</v>
      </c>
      <c r="J21" s="129">
        <f>10000000+G21+H21</f>
        <v>10200000</v>
      </c>
      <c r="K21" s="37" t="s">
        <v>28</v>
      </c>
      <c r="L21" s="119">
        <f>SUM((IF(N7="★",J7,0)),(IF(N8="★",J8,0)),(IF(N9="★",J9,0)),(IF(N16="★",J16,0)),(IF(N17="★",J17,0)),(IF(N18="★",J18,0)))</f>
        <v>4987000</v>
      </c>
      <c r="M21"/>
      <c r="N21"/>
      <c r="O21"/>
      <c r="P21"/>
      <c r="Q21" s="33" t="s">
        <v>11</v>
      </c>
      <c r="R21" s="34"/>
    </row>
    <row r="22" spans="1:18" ht="37.200000000000003" customHeight="1" thickBot="1">
      <c r="R22"/>
    </row>
    <row r="23" spans="1:18" ht="37.200000000000003" customHeight="1" thickTop="1" thickBot="1">
      <c r="A23" s="289" t="s">
        <v>99</v>
      </c>
      <c r="B23" s="290"/>
      <c r="C23" s="290"/>
      <c r="D23" s="290"/>
      <c r="E23" s="290"/>
      <c r="F23" s="290"/>
      <c r="G23" s="290"/>
      <c r="H23" s="290"/>
      <c r="I23" s="290"/>
      <c r="J23" s="290"/>
      <c r="K23" s="290"/>
      <c r="L23" s="290"/>
      <c r="M23" s="290"/>
      <c r="N23" s="291"/>
      <c r="R23"/>
    </row>
    <row r="24" spans="1:18" ht="75.599999999999994" customHeight="1" thickTop="1">
      <c r="A24" s="292" t="s">
        <v>178</v>
      </c>
      <c r="B24" s="293"/>
      <c r="C24" s="293"/>
      <c r="D24" s="294" t="s">
        <v>177</v>
      </c>
      <c r="E24" s="294"/>
      <c r="F24" s="144" t="s">
        <v>207</v>
      </c>
      <c r="G24" s="93" t="s">
        <v>125</v>
      </c>
      <c r="H24" s="295" t="s">
        <v>185</v>
      </c>
      <c r="I24" s="296"/>
      <c r="J24" s="296"/>
      <c r="K24" s="297" t="s">
        <v>215</v>
      </c>
      <c r="L24" s="297"/>
      <c r="M24" s="298" t="s">
        <v>127</v>
      </c>
      <c r="N24" s="299"/>
      <c r="Q24" t="s">
        <v>12</v>
      </c>
      <c r="R24" s="7">
        <v>1000000</v>
      </c>
    </row>
    <row r="25" spans="1:18" ht="145.80000000000001" customHeight="1">
      <c r="A25" s="281" t="s">
        <v>179</v>
      </c>
      <c r="B25" s="282"/>
      <c r="C25" s="282"/>
      <c r="D25" s="300" t="s">
        <v>208</v>
      </c>
      <c r="E25" s="300"/>
      <c r="F25" s="300"/>
      <c r="G25" s="94" t="s">
        <v>98</v>
      </c>
      <c r="H25" s="301" t="s">
        <v>184</v>
      </c>
      <c r="I25" s="282"/>
      <c r="J25" s="282"/>
      <c r="K25" s="326" t="s">
        <v>209</v>
      </c>
      <c r="L25" s="326"/>
      <c r="M25" s="303" t="s">
        <v>187</v>
      </c>
      <c r="N25" s="304"/>
      <c r="Q25" t="s">
        <v>13</v>
      </c>
      <c r="R25" s="7">
        <v>1500000</v>
      </c>
    </row>
    <row r="26" spans="1:18" ht="144.6" customHeight="1">
      <c r="A26" s="281" t="s">
        <v>180</v>
      </c>
      <c r="B26" s="282"/>
      <c r="C26" s="282"/>
      <c r="D26" s="283" t="s">
        <v>126</v>
      </c>
      <c r="E26" s="283"/>
      <c r="F26" s="283"/>
      <c r="G26" s="284"/>
      <c r="H26" s="285" t="s">
        <v>183</v>
      </c>
      <c r="I26" s="286"/>
      <c r="J26" s="286"/>
      <c r="K26" s="287" t="s">
        <v>96</v>
      </c>
      <c r="L26" s="287"/>
      <c r="M26" s="287"/>
      <c r="N26" s="288"/>
      <c r="Q26" t="s">
        <v>14</v>
      </c>
      <c r="R26" s="7">
        <v>2000000</v>
      </c>
    </row>
    <row r="27" spans="1:18" ht="75.599999999999994" customHeight="1">
      <c r="A27" s="305" t="s">
        <v>181</v>
      </c>
      <c r="B27" s="306"/>
      <c r="C27" s="306"/>
      <c r="D27" s="303" t="s">
        <v>126</v>
      </c>
      <c r="E27" s="303"/>
      <c r="F27" s="303"/>
      <c r="G27" s="307"/>
      <c r="H27" s="308"/>
      <c r="I27" s="309"/>
      <c r="J27" s="309"/>
      <c r="K27" s="309"/>
      <c r="L27" s="309"/>
      <c r="M27" s="309"/>
      <c r="N27" s="310"/>
      <c r="Q27" t="s">
        <v>15</v>
      </c>
      <c r="R27" s="7">
        <v>2500000</v>
      </c>
    </row>
    <row r="28" spans="1:18" ht="75.599999999999994" customHeight="1" thickBot="1">
      <c r="A28" s="314" t="s">
        <v>182</v>
      </c>
      <c r="B28" s="315"/>
      <c r="C28" s="315"/>
      <c r="D28" s="316">
        <v>8</v>
      </c>
      <c r="E28" s="316"/>
      <c r="F28" s="95" t="s">
        <v>97</v>
      </c>
      <c r="G28" s="96" t="s">
        <v>186</v>
      </c>
      <c r="H28" s="311"/>
      <c r="I28" s="312"/>
      <c r="J28" s="312"/>
      <c r="K28" s="312"/>
      <c r="L28" s="312"/>
      <c r="M28" s="312"/>
      <c r="N28" s="313"/>
    </row>
    <row r="29" spans="1:18" ht="18.600000000000001" thickTop="1"/>
    <row r="31" spans="1:18" ht="59.4" customHeight="1"/>
    <row r="32" spans="1:18" ht="142.80000000000001" customHeight="1"/>
    <row r="33" spans="1:17" ht="149.4" customHeight="1"/>
    <row r="34" spans="1:17" s="5" customFormat="1" ht="68.400000000000006" customHeight="1">
      <c r="A34"/>
      <c r="B34"/>
      <c r="C34"/>
      <c r="D34"/>
      <c r="E34"/>
      <c r="F34"/>
      <c r="G34"/>
      <c r="H34"/>
      <c r="I34"/>
      <c r="J34"/>
      <c r="K34"/>
      <c r="L34"/>
      <c r="M34"/>
      <c r="N34"/>
      <c r="O34"/>
      <c r="P34"/>
      <c r="Q34"/>
    </row>
    <row r="35" spans="1:17" s="5" customFormat="1" ht="90" customHeight="1">
      <c r="A35"/>
      <c r="B35"/>
      <c r="C35"/>
      <c r="D35"/>
      <c r="E35"/>
      <c r="F35"/>
      <c r="G35"/>
      <c r="H35"/>
      <c r="I35"/>
      <c r="J35"/>
      <c r="K35"/>
      <c r="L35"/>
      <c r="M35"/>
      <c r="N35"/>
      <c r="O35"/>
      <c r="P35"/>
      <c r="Q35"/>
    </row>
    <row r="36" spans="1:17" s="5" customFormat="1">
      <c r="A36"/>
      <c r="B36"/>
      <c r="C36"/>
      <c r="D36"/>
      <c r="E36"/>
      <c r="F36"/>
      <c r="G36"/>
      <c r="H36"/>
      <c r="I36"/>
      <c r="J36"/>
      <c r="K36"/>
      <c r="L36"/>
      <c r="M36"/>
      <c r="N36"/>
      <c r="O36"/>
      <c r="P36"/>
      <c r="Q36"/>
    </row>
    <row r="37" spans="1:17" s="5" customFormat="1" ht="52.2" customHeight="1">
      <c r="A37"/>
      <c r="B37"/>
      <c r="C37"/>
      <c r="D37"/>
      <c r="E37"/>
      <c r="F37"/>
      <c r="G37"/>
      <c r="H37"/>
      <c r="I37"/>
      <c r="J37"/>
      <c r="K37"/>
      <c r="L37"/>
      <c r="M37"/>
      <c r="N37"/>
      <c r="O37"/>
      <c r="P37"/>
      <c r="Q37" t="s">
        <v>54</v>
      </c>
    </row>
    <row r="38" spans="1:17" s="5" customFormat="1" ht="42.6" customHeight="1">
      <c r="A38"/>
      <c r="B38"/>
      <c r="C38"/>
      <c r="D38"/>
      <c r="E38"/>
      <c r="F38"/>
      <c r="G38"/>
      <c r="H38"/>
      <c r="I38"/>
      <c r="J38"/>
      <c r="K38"/>
      <c r="L38"/>
      <c r="M38"/>
      <c r="N38"/>
      <c r="O38"/>
      <c r="P38"/>
      <c r="Q38" t="s">
        <v>47</v>
      </c>
    </row>
    <row r="39" spans="1:17" s="5" customFormat="1" ht="61.2" customHeight="1">
      <c r="A39"/>
      <c r="B39"/>
      <c r="C39"/>
      <c r="D39"/>
      <c r="E39"/>
      <c r="F39"/>
      <c r="G39"/>
      <c r="H39"/>
      <c r="I39"/>
      <c r="J39"/>
      <c r="K39"/>
      <c r="L39"/>
      <c r="M39"/>
      <c r="N39"/>
      <c r="O39"/>
      <c r="P39"/>
      <c r="Q39" t="s">
        <v>48</v>
      </c>
    </row>
    <row r="40" spans="1:17" s="5" customFormat="1">
      <c r="A40"/>
      <c r="B40"/>
      <c r="C40"/>
      <c r="D40"/>
      <c r="E40"/>
      <c r="F40"/>
      <c r="G40"/>
      <c r="H40"/>
      <c r="I40"/>
      <c r="J40"/>
      <c r="K40"/>
      <c r="L40"/>
      <c r="M40"/>
      <c r="N40"/>
      <c r="O40"/>
      <c r="P40"/>
      <c r="Q40" t="s">
        <v>49</v>
      </c>
    </row>
    <row r="41" spans="1:17" s="5" customFormat="1" ht="46.2" customHeight="1">
      <c r="A41"/>
      <c r="B41"/>
      <c r="C41"/>
      <c r="D41"/>
      <c r="E41"/>
      <c r="F41"/>
      <c r="G41"/>
      <c r="H41"/>
      <c r="I41"/>
      <c r="J41"/>
      <c r="K41"/>
      <c r="L41"/>
      <c r="M41"/>
      <c r="N41"/>
      <c r="O41"/>
      <c r="P41"/>
      <c r="Q41" t="s">
        <v>53</v>
      </c>
    </row>
    <row r="42" spans="1:17" s="5" customFormat="1" ht="46.2" customHeight="1">
      <c r="A42"/>
      <c r="B42"/>
      <c r="C42"/>
      <c r="D42"/>
      <c r="E42"/>
      <c r="F42"/>
      <c r="G42"/>
      <c r="H42"/>
      <c r="I42"/>
      <c r="J42"/>
      <c r="K42"/>
      <c r="L42"/>
      <c r="M42"/>
      <c r="N42"/>
      <c r="O42"/>
      <c r="P42"/>
      <c r="Q42" t="s">
        <v>50</v>
      </c>
    </row>
    <row r="43" spans="1:17" s="5" customFormat="1" ht="46.2" customHeight="1">
      <c r="A43"/>
      <c r="B43"/>
      <c r="C43"/>
      <c r="D43"/>
      <c r="E43"/>
      <c r="F43"/>
      <c r="G43"/>
      <c r="H43"/>
      <c r="I43"/>
      <c r="J43"/>
      <c r="K43"/>
      <c r="L43"/>
      <c r="M43"/>
      <c r="N43"/>
      <c r="O43"/>
      <c r="P43"/>
      <c r="Q43" t="s">
        <v>56</v>
      </c>
    </row>
    <row r="44" spans="1:17" s="5" customFormat="1" ht="46.2" customHeight="1">
      <c r="A44"/>
      <c r="B44"/>
      <c r="C44"/>
      <c r="D44"/>
      <c r="E44"/>
      <c r="F44"/>
      <c r="G44"/>
      <c r="H44"/>
      <c r="I44"/>
      <c r="J44"/>
      <c r="K44"/>
      <c r="L44"/>
      <c r="M44"/>
      <c r="N44"/>
      <c r="O44"/>
      <c r="P44"/>
      <c r="Q44" t="s">
        <v>55</v>
      </c>
    </row>
    <row r="45" spans="1:17" s="5" customFormat="1" ht="46.2" customHeight="1">
      <c r="A45"/>
      <c r="B45"/>
      <c r="C45"/>
      <c r="D45"/>
      <c r="E45"/>
      <c r="F45"/>
      <c r="G45"/>
      <c r="H45"/>
      <c r="I45"/>
      <c r="J45"/>
      <c r="K45"/>
      <c r="L45"/>
      <c r="M45"/>
      <c r="N45"/>
      <c r="O45"/>
      <c r="P45"/>
      <c r="Q45" t="s">
        <v>51</v>
      </c>
    </row>
    <row r="46" spans="1:17" s="5" customFormat="1" ht="46.2" customHeight="1">
      <c r="A46"/>
      <c r="B46"/>
      <c r="C46"/>
      <c r="D46"/>
      <c r="E46"/>
      <c r="F46"/>
      <c r="G46"/>
      <c r="H46"/>
      <c r="I46"/>
      <c r="J46"/>
      <c r="K46"/>
      <c r="L46"/>
      <c r="M46"/>
      <c r="N46"/>
      <c r="O46"/>
      <c r="P46"/>
      <c r="Q46" t="s">
        <v>43</v>
      </c>
    </row>
    <row r="47" spans="1:17" s="5" customFormat="1" ht="46.2" customHeight="1">
      <c r="A47"/>
      <c r="B47"/>
      <c r="C47"/>
      <c r="D47"/>
      <c r="E47"/>
      <c r="F47"/>
      <c r="G47"/>
      <c r="H47"/>
      <c r="I47"/>
      <c r="J47"/>
      <c r="K47"/>
      <c r="L47"/>
      <c r="M47"/>
      <c r="N47"/>
      <c r="O47"/>
      <c r="P47"/>
      <c r="Q47" t="s">
        <v>44</v>
      </c>
    </row>
    <row r="48" spans="1:17" s="5" customFormat="1" ht="46.2" customHeight="1">
      <c r="A48"/>
      <c r="B48"/>
      <c r="C48"/>
      <c r="D48"/>
      <c r="E48"/>
      <c r="F48"/>
      <c r="G48"/>
      <c r="H48"/>
      <c r="I48"/>
      <c r="J48"/>
      <c r="K48"/>
      <c r="L48"/>
      <c r="M48"/>
      <c r="N48"/>
      <c r="O48"/>
      <c r="P48"/>
      <c r="Q48" t="s">
        <v>66</v>
      </c>
    </row>
    <row r="49" spans="1:17" s="5" customFormat="1" ht="46.2" customHeight="1">
      <c r="A49"/>
      <c r="B49"/>
      <c r="C49"/>
      <c r="D49"/>
      <c r="E49"/>
      <c r="F49"/>
      <c r="G49"/>
      <c r="H49"/>
      <c r="I49"/>
      <c r="J49"/>
      <c r="K49"/>
      <c r="L49"/>
      <c r="M49"/>
      <c r="N49"/>
      <c r="O49"/>
      <c r="P49"/>
      <c r="Q49" t="s">
        <v>100</v>
      </c>
    </row>
    <row r="50" spans="1:17" s="5" customFormat="1" ht="46.2" customHeight="1">
      <c r="A50"/>
      <c r="B50"/>
      <c r="C50"/>
      <c r="D50"/>
      <c r="E50"/>
      <c r="F50"/>
      <c r="G50"/>
      <c r="H50"/>
      <c r="I50"/>
      <c r="J50"/>
      <c r="K50"/>
      <c r="L50"/>
      <c r="M50"/>
      <c r="N50"/>
      <c r="O50"/>
      <c r="P50"/>
      <c r="Q50" t="s">
        <v>101</v>
      </c>
    </row>
    <row r="51" spans="1:17" s="5" customFormat="1" ht="46.2" customHeight="1">
      <c r="A51"/>
      <c r="B51"/>
      <c r="C51"/>
      <c r="D51"/>
      <c r="E51"/>
      <c r="F51"/>
      <c r="G51"/>
      <c r="H51"/>
      <c r="I51"/>
      <c r="J51"/>
      <c r="K51"/>
      <c r="L51"/>
      <c r="M51"/>
      <c r="N51"/>
      <c r="O51"/>
      <c r="P51"/>
      <c r="Q51" s="54" t="s">
        <v>102</v>
      </c>
    </row>
    <row r="52" spans="1:17" s="5" customFormat="1" ht="46.2" customHeight="1">
      <c r="A52"/>
      <c r="B52"/>
      <c r="C52"/>
      <c r="D52"/>
      <c r="E52"/>
      <c r="F52"/>
      <c r="G52"/>
      <c r="H52"/>
      <c r="I52"/>
      <c r="J52"/>
      <c r="K52"/>
      <c r="L52"/>
      <c r="M52"/>
      <c r="N52"/>
      <c r="O52"/>
      <c r="P52"/>
      <c r="Q52" s="55" t="s">
        <v>103</v>
      </c>
    </row>
    <row r="53" spans="1:17" s="5" customFormat="1" ht="41.4" customHeight="1">
      <c r="A53"/>
      <c r="B53"/>
      <c r="C53"/>
      <c r="D53"/>
      <c r="E53"/>
      <c r="F53"/>
      <c r="G53"/>
      <c r="H53"/>
      <c r="I53"/>
      <c r="J53"/>
      <c r="K53"/>
      <c r="L53"/>
      <c r="M53"/>
      <c r="N53"/>
      <c r="O53"/>
      <c r="P53"/>
      <c r="Q53" s="55" t="s">
        <v>104</v>
      </c>
    </row>
    <row r="54" spans="1:17" s="5" customFormat="1">
      <c r="A54"/>
      <c r="B54"/>
      <c r="C54"/>
      <c r="D54"/>
      <c r="E54"/>
      <c r="F54"/>
      <c r="G54"/>
      <c r="H54"/>
      <c r="I54"/>
      <c r="J54"/>
      <c r="K54"/>
      <c r="L54"/>
      <c r="M54"/>
      <c r="N54"/>
      <c r="O54"/>
      <c r="P54"/>
      <c r="Q54" s="56" t="s">
        <v>105</v>
      </c>
    </row>
    <row r="55" spans="1:17" s="5" customFormat="1">
      <c r="A55"/>
      <c r="B55"/>
      <c r="C55"/>
      <c r="D55"/>
      <c r="E55"/>
      <c r="F55"/>
      <c r="G55"/>
      <c r="H55"/>
      <c r="I55"/>
      <c r="J55"/>
      <c r="K55"/>
      <c r="L55"/>
      <c r="M55"/>
      <c r="N55"/>
      <c r="O55"/>
      <c r="P55"/>
      <c r="Q55" s="57" t="s">
        <v>106</v>
      </c>
    </row>
    <row r="56" spans="1:17" s="5" customFormat="1">
      <c r="A56"/>
      <c r="B56"/>
      <c r="C56"/>
      <c r="D56"/>
      <c r="E56"/>
      <c r="F56"/>
      <c r="G56"/>
      <c r="H56"/>
      <c r="I56"/>
      <c r="J56"/>
      <c r="K56"/>
      <c r="L56"/>
      <c r="M56"/>
      <c r="N56"/>
      <c r="O56"/>
      <c r="P56"/>
      <c r="Q56" s="58" t="s">
        <v>107</v>
      </c>
    </row>
    <row r="57" spans="1:17" s="5" customFormat="1">
      <c r="A57"/>
      <c r="B57"/>
      <c r="C57"/>
      <c r="D57"/>
      <c r="E57"/>
      <c r="F57"/>
      <c r="G57"/>
      <c r="H57"/>
      <c r="I57"/>
      <c r="J57"/>
      <c r="K57"/>
      <c r="L57"/>
      <c r="M57"/>
      <c r="N57"/>
      <c r="O57"/>
      <c r="P57"/>
      <c r="Q57" s="58" t="s">
        <v>108</v>
      </c>
    </row>
    <row r="58" spans="1:17" s="5" customFormat="1" ht="66" customHeight="1">
      <c r="A58"/>
      <c r="B58"/>
      <c r="C58"/>
      <c r="D58"/>
      <c r="E58"/>
      <c r="F58"/>
      <c r="G58"/>
      <c r="H58"/>
      <c r="I58"/>
      <c r="J58"/>
      <c r="K58"/>
      <c r="L58"/>
      <c r="M58"/>
      <c r="N58"/>
      <c r="O58"/>
      <c r="P58"/>
      <c r="Q58" s="59" t="s">
        <v>109</v>
      </c>
    </row>
    <row r="59" spans="1:17" s="5" customFormat="1" ht="149.4" customHeight="1">
      <c r="A59"/>
      <c r="B59"/>
      <c r="C59"/>
      <c r="D59"/>
      <c r="E59"/>
      <c r="F59"/>
      <c r="G59"/>
      <c r="H59"/>
      <c r="I59"/>
      <c r="J59"/>
      <c r="K59"/>
      <c r="L59"/>
      <c r="M59"/>
      <c r="N59"/>
      <c r="O59"/>
      <c r="P59"/>
      <c r="Q59" t="s">
        <v>110</v>
      </c>
    </row>
    <row r="60" spans="1:17" s="5" customFormat="1" ht="159" customHeight="1">
      <c r="A60"/>
      <c r="B60"/>
      <c r="C60"/>
      <c r="D60"/>
      <c r="E60"/>
      <c r="F60"/>
      <c r="G60"/>
      <c r="H60"/>
      <c r="I60"/>
      <c r="J60"/>
      <c r="K60"/>
      <c r="L60"/>
      <c r="M60"/>
      <c r="N60"/>
      <c r="O60"/>
      <c r="P60"/>
      <c r="Q60" t="s">
        <v>111</v>
      </c>
    </row>
    <row r="61" spans="1:17" s="5" customFormat="1" ht="63" customHeight="1">
      <c r="A61"/>
      <c r="B61"/>
      <c r="C61"/>
      <c r="D61"/>
      <c r="E61"/>
      <c r="F61"/>
      <c r="G61"/>
      <c r="H61"/>
      <c r="I61"/>
      <c r="J61"/>
      <c r="K61"/>
      <c r="L61"/>
      <c r="M61"/>
      <c r="N61"/>
      <c r="O61"/>
      <c r="P61"/>
      <c r="Q61" t="s">
        <v>112</v>
      </c>
    </row>
    <row r="62" spans="1:17" s="5" customFormat="1" ht="91.8" customHeight="1">
      <c r="A62"/>
      <c r="B62"/>
      <c r="C62"/>
      <c r="D62"/>
      <c r="E62"/>
      <c r="F62"/>
      <c r="G62"/>
      <c r="H62"/>
      <c r="I62"/>
      <c r="J62"/>
      <c r="K62"/>
      <c r="L62"/>
      <c r="M62"/>
      <c r="N62"/>
      <c r="O62"/>
      <c r="P62"/>
      <c r="Q62" t="s">
        <v>113</v>
      </c>
    </row>
    <row r="63" spans="1:17" s="5" customFormat="1" ht="63" customHeight="1">
      <c r="A63"/>
      <c r="B63"/>
      <c r="C63"/>
      <c r="D63"/>
      <c r="E63"/>
      <c r="F63"/>
      <c r="G63"/>
      <c r="H63"/>
      <c r="I63"/>
      <c r="J63"/>
      <c r="K63"/>
      <c r="L63"/>
      <c r="M63"/>
      <c r="N63"/>
      <c r="O63"/>
      <c r="P63"/>
      <c r="Q63" t="s">
        <v>114</v>
      </c>
    </row>
    <row r="64" spans="1:17" s="5" customFormat="1">
      <c r="A64"/>
      <c r="B64"/>
      <c r="C64"/>
      <c r="D64"/>
      <c r="E64"/>
      <c r="F64"/>
      <c r="G64"/>
      <c r="H64"/>
      <c r="I64"/>
      <c r="J64"/>
      <c r="K64"/>
      <c r="L64"/>
      <c r="M64"/>
      <c r="N64"/>
      <c r="O64"/>
      <c r="P64"/>
      <c r="Q64" t="s">
        <v>52</v>
      </c>
    </row>
    <row r="65" spans="1:17" s="5" customFormat="1">
      <c r="A65"/>
      <c r="B65"/>
      <c r="C65"/>
      <c r="D65"/>
      <c r="E65"/>
      <c r="F65"/>
      <c r="G65"/>
      <c r="H65"/>
      <c r="I65"/>
      <c r="J65"/>
      <c r="K65"/>
      <c r="L65"/>
      <c r="M65"/>
      <c r="N65"/>
      <c r="O65"/>
      <c r="P65"/>
      <c r="Q65" t="s">
        <v>67</v>
      </c>
    </row>
    <row r="66" spans="1:17" s="5" customFormat="1">
      <c r="A66"/>
      <c r="B66"/>
      <c r="C66"/>
      <c r="D66"/>
      <c r="E66"/>
      <c r="F66"/>
      <c r="G66"/>
      <c r="H66"/>
      <c r="I66"/>
      <c r="J66"/>
      <c r="K66"/>
      <c r="L66"/>
      <c r="M66"/>
      <c r="N66"/>
      <c r="O66"/>
      <c r="P66"/>
      <c r="Q66" t="s">
        <v>57</v>
      </c>
    </row>
    <row r="67" spans="1:17" s="5" customFormat="1">
      <c r="A67"/>
      <c r="B67"/>
      <c r="C67"/>
      <c r="D67"/>
      <c r="E67"/>
      <c r="F67"/>
      <c r="G67"/>
      <c r="H67"/>
      <c r="I67"/>
      <c r="J67"/>
      <c r="K67"/>
      <c r="L67"/>
      <c r="M67"/>
      <c r="N67"/>
      <c r="O67"/>
      <c r="P67"/>
      <c r="Q67" t="s">
        <v>68</v>
      </c>
    </row>
    <row r="68" spans="1:17" s="5" customFormat="1">
      <c r="A68"/>
      <c r="B68"/>
      <c r="C68"/>
      <c r="D68"/>
      <c r="E68"/>
      <c r="F68"/>
      <c r="G68"/>
      <c r="H68"/>
      <c r="I68"/>
      <c r="J68"/>
      <c r="K68"/>
      <c r="L68"/>
      <c r="M68"/>
      <c r="N68"/>
      <c r="O68"/>
      <c r="P68"/>
      <c r="Q68" t="s">
        <v>69</v>
      </c>
    </row>
    <row r="69" spans="1:17" s="5" customFormat="1">
      <c r="A69"/>
      <c r="B69"/>
      <c r="C69"/>
      <c r="D69"/>
      <c r="E69"/>
      <c r="F69"/>
      <c r="G69"/>
      <c r="H69"/>
      <c r="I69"/>
      <c r="J69"/>
      <c r="K69"/>
      <c r="L69"/>
      <c r="M69"/>
      <c r="N69"/>
      <c r="O69"/>
      <c r="P69"/>
      <c r="Q69" t="s">
        <v>70</v>
      </c>
    </row>
    <row r="70" spans="1:17" s="5" customFormat="1">
      <c r="A70"/>
      <c r="B70"/>
      <c r="C70"/>
      <c r="D70"/>
      <c r="E70"/>
      <c r="F70"/>
      <c r="G70"/>
      <c r="H70"/>
      <c r="I70"/>
      <c r="J70"/>
      <c r="K70"/>
      <c r="L70"/>
      <c r="M70"/>
      <c r="N70"/>
      <c r="O70"/>
      <c r="P70"/>
      <c r="Q70" t="s">
        <v>58</v>
      </c>
    </row>
    <row r="71" spans="1:17" s="5" customFormat="1">
      <c r="A71"/>
      <c r="B71"/>
      <c r="C71"/>
      <c r="D71"/>
      <c r="E71"/>
      <c r="F71"/>
      <c r="G71"/>
      <c r="H71"/>
      <c r="I71"/>
      <c r="J71"/>
      <c r="K71"/>
      <c r="L71"/>
      <c r="M71"/>
      <c r="N71"/>
      <c r="O71"/>
      <c r="P71"/>
      <c r="Q71" t="s">
        <v>59</v>
      </c>
    </row>
    <row r="72" spans="1:17" s="5" customFormat="1">
      <c r="A72"/>
      <c r="B72"/>
      <c r="C72"/>
      <c r="D72"/>
      <c r="E72"/>
      <c r="F72"/>
      <c r="G72"/>
      <c r="H72"/>
      <c r="I72"/>
      <c r="J72"/>
      <c r="K72"/>
      <c r="L72"/>
      <c r="M72"/>
      <c r="N72"/>
      <c r="O72"/>
      <c r="P72"/>
      <c r="Q72" t="s">
        <v>60</v>
      </c>
    </row>
    <row r="73" spans="1:17" s="5" customFormat="1">
      <c r="A73"/>
      <c r="B73"/>
      <c r="C73"/>
      <c r="D73"/>
      <c r="E73"/>
      <c r="F73"/>
      <c r="G73"/>
      <c r="H73"/>
      <c r="I73"/>
      <c r="J73"/>
      <c r="K73"/>
      <c r="L73"/>
      <c r="M73"/>
      <c r="N73"/>
      <c r="O73"/>
      <c r="P73"/>
      <c r="Q73" t="s">
        <v>63</v>
      </c>
    </row>
    <row r="74" spans="1:17" s="5" customFormat="1">
      <c r="A74"/>
      <c r="B74"/>
      <c r="C74"/>
      <c r="D74"/>
      <c r="E74"/>
      <c r="F74"/>
      <c r="G74"/>
      <c r="H74"/>
      <c r="I74"/>
      <c r="J74"/>
      <c r="K74"/>
      <c r="L74"/>
      <c r="M74"/>
      <c r="N74"/>
      <c r="O74"/>
      <c r="P74"/>
      <c r="Q74" t="s">
        <v>71</v>
      </c>
    </row>
    <row r="75" spans="1:17" s="5" customFormat="1">
      <c r="A75"/>
      <c r="B75"/>
      <c r="C75"/>
      <c r="D75"/>
      <c r="E75"/>
      <c r="F75"/>
      <c r="G75"/>
      <c r="H75"/>
      <c r="I75"/>
      <c r="J75"/>
      <c r="K75"/>
      <c r="L75"/>
      <c r="M75"/>
      <c r="N75"/>
      <c r="O75"/>
      <c r="P75"/>
      <c r="Q75" t="s">
        <v>72</v>
      </c>
    </row>
    <row r="76" spans="1:17" s="5" customFormat="1">
      <c r="A76"/>
      <c r="B76"/>
      <c r="C76"/>
      <c r="D76"/>
      <c r="E76"/>
      <c r="F76"/>
      <c r="G76"/>
      <c r="H76"/>
      <c r="I76"/>
      <c r="J76"/>
      <c r="K76"/>
      <c r="L76"/>
      <c r="M76"/>
      <c r="N76"/>
      <c r="O76"/>
      <c r="P76"/>
      <c r="Q76" t="s">
        <v>64</v>
      </c>
    </row>
    <row r="77" spans="1:17" s="5" customFormat="1">
      <c r="A77"/>
      <c r="B77"/>
      <c r="C77"/>
      <c r="D77"/>
      <c r="E77"/>
      <c r="F77"/>
      <c r="G77"/>
      <c r="H77"/>
      <c r="I77"/>
      <c r="J77"/>
      <c r="K77"/>
      <c r="L77"/>
      <c r="M77"/>
      <c r="N77"/>
      <c r="O77"/>
      <c r="P77"/>
      <c r="Q77" t="s">
        <v>61</v>
      </c>
    </row>
    <row r="78" spans="1:17" s="5" customFormat="1">
      <c r="A78"/>
      <c r="B78"/>
      <c r="C78"/>
      <c r="D78"/>
      <c r="E78"/>
      <c r="F78"/>
      <c r="G78"/>
      <c r="H78"/>
      <c r="I78"/>
      <c r="J78"/>
      <c r="K78"/>
      <c r="L78"/>
      <c r="M78"/>
      <c r="N78"/>
      <c r="O78"/>
      <c r="P78"/>
      <c r="Q78" t="s">
        <v>45</v>
      </c>
    </row>
    <row r="79" spans="1:17" s="5" customFormat="1">
      <c r="A79"/>
      <c r="B79"/>
      <c r="C79"/>
      <c r="D79"/>
      <c r="E79"/>
      <c r="F79"/>
      <c r="G79"/>
      <c r="H79"/>
      <c r="I79"/>
      <c r="J79"/>
      <c r="K79"/>
      <c r="L79"/>
      <c r="M79"/>
      <c r="N79"/>
      <c r="O79"/>
      <c r="P79"/>
      <c r="Q79" t="s">
        <v>73</v>
      </c>
    </row>
    <row r="80" spans="1:17" s="5" customFormat="1">
      <c r="A80"/>
      <c r="B80"/>
      <c r="C80"/>
      <c r="D80"/>
      <c r="E80"/>
      <c r="F80"/>
      <c r="G80"/>
      <c r="H80"/>
      <c r="I80"/>
      <c r="J80"/>
      <c r="K80"/>
      <c r="L80"/>
      <c r="M80"/>
      <c r="N80"/>
      <c r="O80"/>
      <c r="P80"/>
      <c r="Q80" t="s">
        <v>46</v>
      </c>
    </row>
    <row r="81" spans="1:17" s="5" customFormat="1">
      <c r="A81"/>
      <c r="B81"/>
      <c r="C81"/>
      <c r="D81"/>
      <c r="E81"/>
      <c r="F81"/>
      <c r="G81"/>
      <c r="H81"/>
      <c r="I81"/>
      <c r="J81"/>
      <c r="K81"/>
      <c r="L81"/>
      <c r="M81"/>
      <c r="N81"/>
      <c r="O81"/>
      <c r="P81"/>
      <c r="Q81" t="s">
        <v>115</v>
      </c>
    </row>
    <row r="82" spans="1:17" s="5" customFormat="1">
      <c r="A82"/>
      <c r="B82"/>
      <c r="C82"/>
      <c r="D82"/>
      <c r="E82"/>
      <c r="F82"/>
      <c r="G82"/>
      <c r="H82"/>
      <c r="I82"/>
      <c r="J82"/>
      <c r="K82"/>
      <c r="L82"/>
      <c r="M82"/>
      <c r="N82"/>
      <c r="O82"/>
      <c r="P82"/>
      <c r="Q82" t="s">
        <v>116</v>
      </c>
    </row>
    <row r="83" spans="1:17" s="5" customFormat="1">
      <c r="A83"/>
      <c r="B83"/>
      <c r="C83"/>
      <c r="D83"/>
      <c r="E83"/>
      <c r="F83"/>
      <c r="G83"/>
      <c r="H83"/>
      <c r="I83"/>
      <c r="J83"/>
      <c r="K83"/>
      <c r="L83"/>
      <c r="M83"/>
      <c r="N83"/>
      <c r="O83"/>
      <c r="P83"/>
      <c r="Q83" t="s">
        <v>117</v>
      </c>
    </row>
    <row r="84" spans="1:17" s="5" customFormat="1">
      <c r="A84"/>
      <c r="B84"/>
      <c r="C84"/>
      <c r="D84"/>
      <c r="E84"/>
      <c r="F84"/>
      <c r="G84"/>
      <c r="H84"/>
      <c r="I84"/>
      <c r="J84"/>
      <c r="K84"/>
      <c r="L84"/>
      <c r="M84"/>
      <c r="N84"/>
      <c r="O84"/>
      <c r="P84"/>
      <c r="Q84" t="s">
        <v>118</v>
      </c>
    </row>
    <row r="85" spans="1:17" s="5" customFormat="1">
      <c r="A85"/>
      <c r="B85"/>
      <c r="C85"/>
      <c r="D85"/>
      <c r="E85"/>
      <c r="F85"/>
      <c r="G85"/>
      <c r="H85"/>
      <c r="I85"/>
      <c r="J85"/>
      <c r="K85"/>
      <c r="L85"/>
      <c r="M85"/>
      <c r="N85"/>
      <c r="O85"/>
      <c r="P85"/>
      <c r="Q85" t="s">
        <v>119</v>
      </c>
    </row>
    <row r="86" spans="1:17" s="5" customFormat="1">
      <c r="A86"/>
      <c r="B86"/>
      <c r="C86"/>
      <c r="D86"/>
      <c r="E86"/>
      <c r="F86"/>
      <c r="G86"/>
      <c r="H86"/>
      <c r="I86"/>
      <c r="J86"/>
      <c r="K86"/>
      <c r="L86"/>
      <c r="M86"/>
      <c r="N86"/>
      <c r="O86"/>
      <c r="P86"/>
      <c r="Q86" t="s">
        <v>62</v>
      </c>
    </row>
    <row r="87" spans="1:17" s="5" customFormat="1">
      <c r="A87"/>
      <c r="B87"/>
      <c r="C87"/>
      <c r="D87"/>
      <c r="E87"/>
      <c r="F87"/>
      <c r="G87"/>
      <c r="H87"/>
      <c r="I87"/>
      <c r="J87"/>
      <c r="K87"/>
      <c r="L87"/>
      <c r="M87"/>
      <c r="N87"/>
      <c r="O87"/>
      <c r="P87"/>
      <c r="Q87" t="s">
        <v>74</v>
      </c>
    </row>
    <row r="88" spans="1:17" s="5" customFormat="1">
      <c r="A88"/>
      <c r="B88"/>
      <c r="C88"/>
      <c r="D88"/>
      <c r="E88"/>
      <c r="F88"/>
      <c r="G88"/>
      <c r="H88"/>
      <c r="I88"/>
      <c r="J88"/>
      <c r="K88"/>
      <c r="L88"/>
      <c r="M88"/>
      <c r="N88"/>
      <c r="O88"/>
      <c r="P88"/>
      <c r="Q88" t="s">
        <v>65</v>
      </c>
    </row>
    <row r="89" spans="1:17" s="5" customFormat="1">
      <c r="A89"/>
      <c r="B89"/>
      <c r="C89"/>
      <c r="D89"/>
      <c r="E89"/>
      <c r="F89"/>
      <c r="G89"/>
      <c r="H89"/>
      <c r="I89"/>
      <c r="J89"/>
      <c r="K89"/>
      <c r="L89"/>
      <c r="M89"/>
      <c r="N89"/>
      <c r="O89"/>
      <c r="P89"/>
      <c r="Q89" t="s">
        <v>75</v>
      </c>
    </row>
    <row r="90" spans="1:17" s="5" customFormat="1">
      <c r="A90"/>
      <c r="B90"/>
      <c r="C90"/>
      <c r="D90"/>
      <c r="E90"/>
      <c r="F90"/>
      <c r="G90"/>
      <c r="H90"/>
      <c r="I90"/>
      <c r="J90"/>
      <c r="K90"/>
      <c r="L90"/>
      <c r="M90"/>
      <c r="N90"/>
      <c r="O90"/>
      <c r="P90"/>
      <c r="Q90" t="s">
        <v>76</v>
      </c>
    </row>
    <row r="91" spans="1:17" s="5" customFormat="1">
      <c r="A91"/>
      <c r="B91"/>
      <c r="C91"/>
      <c r="D91"/>
      <c r="E91"/>
      <c r="F91"/>
      <c r="G91"/>
      <c r="H91"/>
      <c r="I91"/>
      <c r="J91"/>
      <c r="K91"/>
      <c r="L91"/>
      <c r="M91"/>
      <c r="N91"/>
      <c r="O91"/>
      <c r="P91"/>
      <c r="Q91" t="s">
        <v>77</v>
      </c>
    </row>
    <row r="92" spans="1:17" s="5" customFormat="1">
      <c r="A92"/>
      <c r="B92"/>
      <c r="C92"/>
      <c r="D92"/>
      <c r="E92"/>
      <c r="F92"/>
      <c r="G92"/>
      <c r="H92"/>
      <c r="I92"/>
      <c r="J92"/>
      <c r="K92"/>
      <c r="L92"/>
      <c r="M92"/>
      <c r="N92"/>
      <c r="O92"/>
      <c r="P92"/>
      <c r="Q92" t="s">
        <v>78</v>
      </c>
    </row>
    <row r="93" spans="1:17" s="5" customFormat="1">
      <c r="A93"/>
      <c r="B93"/>
      <c r="C93"/>
      <c r="D93"/>
      <c r="E93"/>
      <c r="F93"/>
      <c r="G93"/>
      <c r="H93"/>
      <c r="I93"/>
      <c r="J93"/>
      <c r="K93"/>
      <c r="L93"/>
      <c r="M93"/>
      <c r="N93"/>
      <c r="O93"/>
      <c r="P93"/>
      <c r="Q93" t="s">
        <v>79</v>
      </c>
    </row>
    <row r="94" spans="1:17" s="5" customFormat="1">
      <c r="A94"/>
      <c r="B94"/>
      <c r="C94"/>
      <c r="D94"/>
      <c r="E94"/>
      <c r="F94"/>
      <c r="G94"/>
      <c r="H94"/>
      <c r="I94"/>
      <c r="J94"/>
      <c r="K94"/>
      <c r="L94"/>
      <c r="M94"/>
      <c r="N94"/>
      <c r="O94"/>
      <c r="P94"/>
      <c r="Q94" t="s">
        <v>80</v>
      </c>
    </row>
    <row r="95" spans="1:17" s="5" customFormat="1">
      <c r="A95"/>
      <c r="B95"/>
      <c r="C95"/>
      <c r="D95"/>
      <c r="E95"/>
      <c r="F95"/>
      <c r="G95"/>
      <c r="H95"/>
      <c r="I95"/>
      <c r="J95"/>
      <c r="K95"/>
      <c r="L95"/>
      <c r="M95"/>
      <c r="N95"/>
      <c r="O95"/>
      <c r="P95"/>
      <c r="Q95" t="s">
        <v>120</v>
      </c>
    </row>
    <row r="96" spans="1:17" s="5" customFormat="1">
      <c r="A96"/>
      <c r="B96"/>
      <c r="C96"/>
      <c r="D96"/>
      <c r="E96"/>
      <c r="F96"/>
      <c r="G96"/>
      <c r="H96"/>
      <c r="I96"/>
      <c r="J96"/>
      <c r="K96"/>
      <c r="L96"/>
      <c r="M96"/>
      <c r="N96"/>
      <c r="O96"/>
      <c r="P96"/>
      <c r="Q96" t="s">
        <v>121</v>
      </c>
    </row>
    <row r="98" spans="17:18">
      <c r="Q98" s="5"/>
      <c r="R98"/>
    </row>
    <row r="99" spans="17:18">
      <c r="Q99" s="5"/>
      <c r="R99"/>
    </row>
    <row r="100" spans="17:18">
      <c r="Q100" s="5"/>
      <c r="R100"/>
    </row>
    <row r="105" spans="17:18">
      <c r="Q105" s="5"/>
      <c r="R105"/>
    </row>
  </sheetData>
  <sheetProtection algorithmName="SHA-512" hashValue="z6AUSByKmAHq5Iorw1IzSgUatz9cG2Z3+0xRDQRXaSI1hjZr0vFgccRmdfoNP5nDIow2H6tjSvnpm4Qb76Ms1A==" saltValue="CzcO5XcfMURWOuJNrSuJ8g==" spinCount="100000" sheet="1" objects="1" scenarios="1"/>
  <mergeCells count="28">
    <mergeCell ref="A27:C27"/>
    <mergeCell ref="D27:G27"/>
    <mergeCell ref="H27:N28"/>
    <mergeCell ref="A28:C28"/>
    <mergeCell ref="D28:E28"/>
    <mergeCell ref="A26:C26"/>
    <mergeCell ref="D26:G26"/>
    <mergeCell ref="H26:J26"/>
    <mergeCell ref="K26:N26"/>
    <mergeCell ref="A23:N23"/>
    <mergeCell ref="A24:C24"/>
    <mergeCell ref="D24:E24"/>
    <mergeCell ref="H24:J24"/>
    <mergeCell ref="K24:L24"/>
    <mergeCell ref="M24:N24"/>
    <mergeCell ref="A25:C25"/>
    <mergeCell ref="D25:F25"/>
    <mergeCell ref="H25:J25"/>
    <mergeCell ref="K25:L25"/>
    <mergeCell ref="M25:N25"/>
    <mergeCell ref="P6:P18"/>
    <mergeCell ref="G7:G18"/>
    <mergeCell ref="H7:H18"/>
    <mergeCell ref="I7:I18"/>
    <mergeCell ref="K7:K18"/>
    <mergeCell ref="L7:L18"/>
    <mergeCell ref="M7:M18"/>
    <mergeCell ref="O6:O18"/>
  </mergeCells>
  <phoneticPr fontId="20"/>
  <dataValidations count="8">
    <dataValidation type="list" allowBlank="1" showInputMessage="1" showErrorMessage="1" sqref="C7:C18" xr:uid="{8A54E39A-E328-470F-9675-EC1D1DDD7A0C}">
      <formula1>$Q$7:$Q$21</formula1>
    </dataValidation>
    <dataValidation type="list" allowBlank="1" showInputMessage="1" showErrorMessage="1" sqref="D7:D18" xr:uid="{D47B99B7-81EB-4350-979C-9816B9386976}">
      <formula1>"有,無"</formula1>
    </dataValidation>
    <dataValidation type="list" allowBlank="1" showInputMessage="1" showErrorMessage="1" sqref="H7" xr:uid="{37BE7ABC-B874-4FF3-A096-E465928D2348}">
      <formula1>"〇,✕"</formula1>
    </dataValidation>
    <dataValidation type="list" allowBlank="1" showInputMessage="1" showErrorMessage="1" sqref="G7" xr:uid="{F35E1FCD-FFB6-4AA2-B751-68F482AA5E61}">
      <formula1>"〇,×"</formula1>
    </dataValidation>
    <dataValidation type="list" allowBlank="1" showInputMessage="1" showErrorMessage="1" sqref="D25 K24:L24" xr:uid="{F2533A39-00C1-4857-AE39-0F33413050A4}">
      <formula1>"はい,いいえ"</formula1>
    </dataValidation>
    <dataValidation type="list" allowBlank="1" showInputMessage="1" showErrorMessage="1" sqref="F2 F5" xr:uid="{E34D8AD4-5EF4-4A7C-A820-1265B292EC53}">
      <formula1>"介護テクノロジー等の導入支援,パッケージ型導入支援"</formula1>
    </dataValidation>
    <dataValidation type="list" allowBlank="1" showInputMessage="1" showErrorMessage="1" sqref="L2 L5" xr:uid="{3B59D96A-4CC7-4B1F-A9C6-1F1AD265DF35}">
      <formula1>$Q$25:$Q$28</formula1>
    </dataValidation>
    <dataValidation type="list" allowBlank="1" showInputMessage="1" showErrorMessage="1" sqref="J2 J5" xr:uid="{5BEDFA23-B366-4B27-AA47-983E8A59B164}">
      <formula1>$Q$38:$Q$97</formula1>
    </dataValidation>
  </dataValidations>
  <pageMargins left="0.9055118110236221" right="0.11811023622047245" top="0.19685039370078741" bottom="0" header="0" footer="0"/>
  <pageSetup paperSize="9" scale="33"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6CAD-93FB-4DC4-ABF6-0A4E8389EAA4}">
  <sheetPr>
    <tabColor rgb="FFC00000"/>
  </sheetPr>
  <dimension ref="A1:R106"/>
  <sheetViews>
    <sheetView showZeros="0" zoomScale="51" zoomScaleNormal="51" zoomScaleSheetLayoutView="62" zoomScalePageLayoutView="59" workbookViewId="0">
      <selection activeCell="H40" sqref="H40"/>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122</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ht="68.400000000000006" customHeight="1">
      <c r="A35" s="305" t="s">
        <v>181</v>
      </c>
      <c r="B35" s="306"/>
      <c r="C35" s="306"/>
      <c r="D35" s="303" t="s">
        <v>126</v>
      </c>
      <c r="E35" s="303"/>
      <c r="F35" s="303"/>
      <c r="G35" s="307"/>
      <c r="H35" s="308"/>
      <c r="I35" s="309"/>
      <c r="J35" s="309"/>
      <c r="K35" s="309"/>
      <c r="L35" s="309"/>
      <c r="M35" s="309"/>
      <c r="N35" s="310"/>
    </row>
    <row r="36" spans="1:17" ht="90" customHeight="1" thickBot="1">
      <c r="A36" s="314" t="s">
        <v>182</v>
      </c>
      <c r="B36" s="315"/>
      <c r="C36" s="315"/>
      <c r="D36" s="316"/>
      <c r="E36" s="316"/>
      <c r="F36" s="95" t="s">
        <v>97</v>
      </c>
      <c r="G36" s="96" t="s">
        <v>186</v>
      </c>
      <c r="H36" s="311"/>
      <c r="I36" s="312"/>
      <c r="J36" s="312"/>
      <c r="K36" s="312"/>
      <c r="L36" s="312"/>
      <c r="M36" s="312"/>
      <c r="N36" s="313"/>
    </row>
    <row r="37" spans="1:17" ht="18.600000000000001" thickTop="1"/>
    <row r="38" spans="1:17" ht="52.2" customHeight="1" thickBot="1">
      <c r="A38" s="92" t="s">
        <v>122</v>
      </c>
      <c r="Q38" t="s">
        <v>54</v>
      </c>
    </row>
    <row r="39" spans="1:17" ht="42.6" customHeight="1" thickBot="1">
      <c r="A39" s="85" t="s">
        <v>124</v>
      </c>
      <c r="B39" s="85"/>
      <c r="C39" s="85"/>
      <c r="F39" s="89" t="s">
        <v>189</v>
      </c>
      <c r="G39" s="66" t="s">
        <v>134</v>
      </c>
      <c r="H39" s="63" t="s">
        <v>135</v>
      </c>
      <c r="I39" s="67" t="s">
        <v>136</v>
      </c>
      <c r="J39" s="63" t="s">
        <v>137</v>
      </c>
      <c r="K39" s="64" t="s">
        <v>138</v>
      </c>
      <c r="L39" s="65" t="s">
        <v>139</v>
      </c>
      <c r="Q39" t="s">
        <v>47</v>
      </c>
    </row>
    <row r="40" spans="1:17" ht="61.2" customHeight="1" thickBot="1">
      <c r="A40" s="11"/>
      <c r="B40" s="8"/>
      <c r="F40" s="183">
        <f t="shared" ref="F40:L40" si="8">F2</f>
        <v>0</v>
      </c>
      <c r="G40" s="184">
        <f t="shared" si="8"/>
        <v>0</v>
      </c>
      <c r="H40" s="185">
        <f t="shared" si="8"/>
        <v>0</v>
      </c>
      <c r="I40" s="186">
        <f t="shared" si="8"/>
        <v>0</v>
      </c>
      <c r="J40" s="183">
        <f t="shared" si="8"/>
        <v>0</v>
      </c>
      <c r="K40" s="187">
        <f t="shared" si="8"/>
        <v>0</v>
      </c>
      <c r="L40" s="188">
        <f t="shared" si="8"/>
        <v>0</v>
      </c>
      <c r="Q40" t="s">
        <v>48</v>
      </c>
    </row>
    <row r="41" spans="1:17"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ht="41.4" customHeight="1" thickBot="1">
      <c r="E54" s="79"/>
      <c r="F54" s="83"/>
      <c r="N54" s="139">
        <f>IF(M42&gt;L56,L56,M42)</f>
        <v>0</v>
      </c>
      <c r="O54" s="140">
        <f>M42-N54</f>
        <v>0</v>
      </c>
      <c r="P54" s="140">
        <f>N54+O54</f>
        <v>0</v>
      </c>
      <c r="Q54" s="55" t="s">
        <v>104</v>
      </c>
    </row>
    <row r="55" spans="1:17" ht="27" thickBot="1">
      <c r="L55" s="41"/>
      <c r="M55" s="41"/>
      <c r="Q55" s="56" t="s">
        <v>105</v>
      </c>
    </row>
    <row r="56" spans="1:17" ht="45" thickBot="1">
      <c r="E56" s="25" t="s">
        <v>18</v>
      </c>
      <c r="F56" s="22" t="s">
        <v>16</v>
      </c>
      <c r="G56" s="127">
        <f>IF(G42="〇",150000,0)</f>
        <v>0</v>
      </c>
      <c r="H56" s="128">
        <f>IF(H42="〇",50000,0)</f>
        <v>0</v>
      </c>
      <c r="I56" s="19" t="s">
        <v>17</v>
      </c>
      <c r="J56" s="129">
        <f>10000000+G56+H56</f>
        <v>10000000</v>
      </c>
      <c r="K56" s="37" t="s">
        <v>28</v>
      </c>
      <c r="L56" s="119">
        <f>SUM((IF(N42="★",J42,0)),(IF(N43="★",J43,0)),(IF(N44="★",J44,0)),(IF(N51="★",J51,0)),(IF(N52="★",J52,0)),(IF(N53="★",J53,0)))</f>
        <v>0</v>
      </c>
      <c r="Q56" s="57" t="s">
        <v>106</v>
      </c>
    </row>
    <row r="57" spans="1:17" ht="18.600000000000001" thickBot="1">
      <c r="Q57" s="58" t="s">
        <v>107</v>
      </c>
    </row>
    <row r="58" spans="1:17" ht="36.6" thickTop="1" thickBot="1">
      <c r="A58" s="289" t="s">
        <v>99</v>
      </c>
      <c r="B58" s="290"/>
      <c r="C58" s="290"/>
      <c r="D58" s="290"/>
      <c r="E58" s="290"/>
      <c r="F58" s="290"/>
      <c r="G58" s="290"/>
      <c r="H58" s="290"/>
      <c r="I58" s="290"/>
      <c r="J58" s="290"/>
      <c r="K58" s="290"/>
      <c r="L58" s="290"/>
      <c r="M58" s="290"/>
      <c r="N58" s="291"/>
      <c r="Q58" s="58" t="s">
        <v>108</v>
      </c>
    </row>
    <row r="59" spans="1:17" ht="66" customHeight="1" thickTop="1">
      <c r="A59" s="292" t="s">
        <v>178</v>
      </c>
      <c r="B59" s="293"/>
      <c r="C59" s="293"/>
      <c r="D59" s="294" t="s">
        <v>177</v>
      </c>
      <c r="E59" s="294"/>
      <c r="F59" s="144"/>
      <c r="G59" s="93" t="s">
        <v>125</v>
      </c>
      <c r="H59" s="295" t="s">
        <v>185</v>
      </c>
      <c r="I59" s="296"/>
      <c r="J59" s="296"/>
      <c r="K59" s="297"/>
      <c r="L59" s="297"/>
      <c r="M59" s="298" t="s">
        <v>127</v>
      </c>
      <c r="N59" s="299"/>
      <c r="Q59" s="59" t="s">
        <v>109</v>
      </c>
    </row>
    <row r="60" spans="1:17" ht="149.4" customHeight="1">
      <c r="A60" s="281" t="s">
        <v>179</v>
      </c>
      <c r="B60" s="282"/>
      <c r="C60" s="282"/>
      <c r="D60" s="300"/>
      <c r="E60" s="300"/>
      <c r="F60" s="300"/>
      <c r="G60" s="94" t="s">
        <v>98</v>
      </c>
      <c r="H60" s="301" t="s">
        <v>184</v>
      </c>
      <c r="I60" s="282"/>
      <c r="J60" s="282"/>
      <c r="K60" s="326"/>
      <c r="L60" s="326"/>
      <c r="M60" s="303" t="s">
        <v>187</v>
      </c>
      <c r="N60" s="304"/>
      <c r="Q60" t="s">
        <v>110</v>
      </c>
    </row>
    <row r="61" spans="1:17" ht="159" customHeight="1">
      <c r="A61" s="281" t="s">
        <v>180</v>
      </c>
      <c r="B61" s="282"/>
      <c r="C61" s="282"/>
      <c r="D61" s="283" t="s">
        <v>126</v>
      </c>
      <c r="E61" s="283"/>
      <c r="F61" s="283"/>
      <c r="G61" s="284"/>
      <c r="H61" s="285" t="s">
        <v>183</v>
      </c>
      <c r="I61" s="286"/>
      <c r="J61" s="286"/>
      <c r="K61" s="287" t="s">
        <v>96</v>
      </c>
      <c r="L61" s="287"/>
      <c r="M61" s="287"/>
      <c r="N61" s="288"/>
      <c r="Q61" t="s">
        <v>111</v>
      </c>
    </row>
    <row r="62" spans="1:17" ht="63" customHeight="1">
      <c r="A62" s="305" t="s">
        <v>181</v>
      </c>
      <c r="B62" s="306"/>
      <c r="C62" s="306"/>
      <c r="D62" s="303" t="s">
        <v>126</v>
      </c>
      <c r="E62" s="303"/>
      <c r="F62" s="303"/>
      <c r="G62" s="307"/>
      <c r="H62" s="308"/>
      <c r="I62" s="309"/>
      <c r="J62" s="309"/>
      <c r="K62" s="309"/>
      <c r="L62" s="309"/>
      <c r="M62" s="309"/>
      <c r="N62" s="310"/>
      <c r="Q62" t="s">
        <v>112</v>
      </c>
    </row>
    <row r="63" spans="1:17" ht="91.8" customHeight="1" thickBot="1">
      <c r="A63" s="314" t="s">
        <v>182</v>
      </c>
      <c r="B63" s="315"/>
      <c r="C63" s="315"/>
      <c r="D63" s="316"/>
      <c r="E63" s="316"/>
      <c r="F63" s="95" t="s">
        <v>97</v>
      </c>
      <c r="G63" s="96" t="s">
        <v>186</v>
      </c>
      <c r="H63" s="311"/>
      <c r="I63" s="312"/>
      <c r="J63" s="312"/>
      <c r="K63" s="312"/>
      <c r="L63" s="312"/>
      <c r="M63" s="312"/>
      <c r="N63" s="313"/>
      <c r="Q63" t="s">
        <v>113</v>
      </c>
    </row>
    <row r="64" spans="1:17" ht="63" customHeight="1" thickTop="1">
      <c r="Q64" t="s">
        <v>114</v>
      </c>
    </row>
    <row r="65" spans="17:17">
      <c r="Q65" t="s">
        <v>52</v>
      </c>
    </row>
    <row r="66" spans="17:17">
      <c r="Q66" t="s">
        <v>67</v>
      </c>
    </row>
    <row r="67" spans="17:17">
      <c r="Q67" t="s">
        <v>57</v>
      </c>
    </row>
    <row r="68" spans="17:17">
      <c r="Q68" t="s">
        <v>68</v>
      </c>
    </row>
    <row r="69" spans="17:17">
      <c r="Q69" t="s">
        <v>69</v>
      </c>
    </row>
    <row r="70" spans="17:17">
      <c r="Q70" t="s">
        <v>70</v>
      </c>
    </row>
    <row r="71" spans="17:17">
      <c r="Q71" t="s">
        <v>58</v>
      </c>
    </row>
    <row r="72" spans="17:17">
      <c r="Q72" t="s">
        <v>59</v>
      </c>
    </row>
    <row r="73" spans="17:17">
      <c r="Q73" t="s">
        <v>60</v>
      </c>
    </row>
    <row r="74" spans="17:17">
      <c r="Q74" t="s">
        <v>63</v>
      </c>
    </row>
    <row r="75" spans="17:17">
      <c r="Q75" t="s">
        <v>71</v>
      </c>
    </row>
    <row r="76" spans="17:17">
      <c r="Q76" t="s">
        <v>72</v>
      </c>
    </row>
    <row r="77" spans="17:17">
      <c r="Q77" t="s">
        <v>64</v>
      </c>
    </row>
    <row r="78" spans="17:17">
      <c r="Q78" t="s">
        <v>61</v>
      </c>
    </row>
    <row r="79" spans="17:17">
      <c r="Q79" t="s">
        <v>45</v>
      </c>
    </row>
    <row r="80" spans="17:17">
      <c r="Q80" t="s">
        <v>73</v>
      </c>
    </row>
    <row r="81" spans="17:17">
      <c r="Q81" t="s">
        <v>46</v>
      </c>
    </row>
    <row r="82" spans="17:17">
      <c r="Q82" t="s">
        <v>115</v>
      </c>
    </row>
    <row r="83" spans="17:17">
      <c r="Q83" t="s">
        <v>116</v>
      </c>
    </row>
    <row r="84" spans="17:17">
      <c r="Q84" t="s">
        <v>117</v>
      </c>
    </row>
    <row r="85" spans="17:17">
      <c r="Q85" t="s">
        <v>118</v>
      </c>
    </row>
    <row r="86" spans="17:17">
      <c r="Q86" t="s">
        <v>119</v>
      </c>
    </row>
    <row r="87" spans="17:17">
      <c r="Q87" t="s">
        <v>62</v>
      </c>
    </row>
    <row r="88" spans="17:17">
      <c r="Q88" t="s">
        <v>74</v>
      </c>
    </row>
    <row r="89" spans="17:17">
      <c r="Q89" t="s">
        <v>65</v>
      </c>
    </row>
    <row r="90" spans="17:17">
      <c r="Q90" t="s">
        <v>75</v>
      </c>
    </row>
    <row r="91" spans="17:17">
      <c r="Q91" t="s">
        <v>76</v>
      </c>
    </row>
    <row r="92" spans="17:17">
      <c r="Q92" t="s">
        <v>77</v>
      </c>
    </row>
    <row r="93" spans="17:17">
      <c r="Q93" t="s">
        <v>78</v>
      </c>
    </row>
    <row r="94" spans="17:17">
      <c r="Q94" t="s">
        <v>79</v>
      </c>
    </row>
    <row r="95" spans="17:17">
      <c r="Q95" t="s">
        <v>80</v>
      </c>
    </row>
    <row r="96" spans="17:17">
      <c r="Q96" t="s">
        <v>120</v>
      </c>
    </row>
    <row r="97" spans="17:18">
      <c r="Q97" t="s">
        <v>121</v>
      </c>
    </row>
    <row r="99" spans="17:18">
      <c r="Q99" s="5"/>
      <c r="R99"/>
    </row>
    <row r="100" spans="17:18">
      <c r="Q100" s="5"/>
      <c r="R100"/>
    </row>
    <row r="101" spans="17:18">
      <c r="Q101" s="5"/>
      <c r="R101"/>
    </row>
    <row r="106" spans="17:18">
      <c r="Q106" s="5"/>
      <c r="R106"/>
    </row>
  </sheetData>
  <sheetProtection algorithmName="SHA-512" hashValue="HlDhQlnI34Buo9mhe9hHds3FzobAQpYwWDKOB0ek5Cq+J0Qr28s8jmDw3yxX75Epiq5tBpsK8ceCPM4kgOqk6w==" saltValue="JWo7TU7i2XYiuYWvA1enSg==" spinCount="100000" sheet="1" objects="1" scenarios="1" formatRows="0"/>
  <protectedRanges>
    <protectedRange sqref="F59 D60 D63 K59:L60" name="範囲7"/>
    <protectedRange sqref="B42:I53" name="範囲6"/>
    <protectedRange sqref="F32 D33 D36 K32:L33" name="範囲4"/>
    <protectedRange sqref="B21:H26" name="範囲3"/>
    <protectedRange sqref="B8:F14" name="範囲2"/>
    <protectedRange sqref="F2:L2" name="範囲8"/>
  </protectedRanges>
  <mergeCells count="61">
    <mergeCell ref="A31:N31"/>
    <mergeCell ref="H35:N36"/>
    <mergeCell ref="A58:N58"/>
    <mergeCell ref="A59:C59"/>
    <mergeCell ref="D59:E59"/>
    <mergeCell ref="H59:J59"/>
    <mergeCell ref="K59:L59"/>
    <mergeCell ref="M59:N59"/>
    <mergeCell ref="A36:C36"/>
    <mergeCell ref="D36:E36"/>
    <mergeCell ref="H33:J33"/>
    <mergeCell ref="H32:J32"/>
    <mergeCell ref="K34:N34"/>
    <mergeCell ref="K33:L33"/>
    <mergeCell ref="M33:N33"/>
    <mergeCell ref="M32:N32"/>
    <mergeCell ref="K32:L32"/>
    <mergeCell ref="D33:F33"/>
    <mergeCell ref="A34:C34"/>
    <mergeCell ref="A35:C35"/>
    <mergeCell ref="D34:G34"/>
    <mergeCell ref="D35:G35"/>
    <mergeCell ref="A32:C32"/>
    <mergeCell ref="A33:C33"/>
    <mergeCell ref="D32:E32"/>
    <mergeCell ref="A62:C62"/>
    <mergeCell ref="D62:G62"/>
    <mergeCell ref="H62:N63"/>
    <mergeCell ref="A63:C63"/>
    <mergeCell ref="D63:E63"/>
    <mergeCell ref="A61:C61"/>
    <mergeCell ref="D61:G61"/>
    <mergeCell ref="H61:J61"/>
    <mergeCell ref="K61:N61"/>
    <mergeCell ref="H34:J34"/>
    <mergeCell ref="H42:H53"/>
    <mergeCell ref="K42:K53"/>
    <mergeCell ref="L42:L53"/>
    <mergeCell ref="M42:M53"/>
    <mergeCell ref="I42:I53"/>
    <mergeCell ref="A60:C60"/>
    <mergeCell ref="D60:F60"/>
    <mergeCell ref="H60:J60"/>
    <mergeCell ref="K60:L60"/>
    <mergeCell ref="M60:N60"/>
    <mergeCell ref="M3:M4"/>
    <mergeCell ref="N3:N4"/>
    <mergeCell ref="O3:O4"/>
    <mergeCell ref="P41:P53"/>
    <mergeCell ref="F21:F26"/>
    <mergeCell ref="G21:G26"/>
    <mergeCell ref="H21:H26"/>
    <mergeCell ref="J21:J26"/>
    <mergeCell ref="K21:K26"/>
    <mergeCell ref="N20:N26"/>
    <mergeCell ref="K7:K14"/>
    <mergeCell ref="L7:L14"/>
    <mergeCell ref="N7:N14"/>
    <mergeCell ref="L21:L26"/>
    <mergeCell ref="O41:O53"/>
    <mergeCell ref="G42:G53"/>
  </mergeCells>
  <phoneticPr fontId="20"/>
  <dataValidations count="10">
    <dataValidation type="list" allowBlank="1" showInputMessage="1" showErrorMessage="1" sqref="C42:C53" xr:uid="{DE4ECB39-2574-44A6-B608-96A0FE0C47FE}">
      <formula1>$Q$8:$Q$22</formula1>
    </dataValidation>
    <dataValidation type="list" allowBlank="1" showInputMessage="1" showErrorMessage="1" sqref="C8:C14" xr:uid="{1F50A4E2-833B-40BB-B03F-D338D06BF3BA}">
      <formula1>$Q$8:$Q$19</formula1>
    </dataValidation>
    <dataValidation type="list" allowBlank="1" showInputMessage="1" showErrorMessage="1" sqref="D8:D14 D21:D26 D42:D53" xr:uid="{B7BFE7BA-C0CD-4981-8AAF-F893B311A4DF}">
      <formula1>"有,無"</formula1>
    </dataValidation>
    <dataValidation type="list" allowBlank="1" showInputMessage="1" showErrorMessage="1" sqref="H21 F21:F26 H42" xr:uid="{C3BE08F0-5D71-44A8-804A-5853933B64B3}">
      <formula1>"〇,✕"</formula1>
    </dataValidation>
    <dataValidation type="list" allowBlank="1" showInputMessage="1" showErrorMessage="1" sqref="C21:C26" xr:uid="{DC0E5BF4-710D-4B0D-A642-AF26E69584B5}">
      <formula1>$Q$20:$Q$22</formula1>
    </dataValidation>
    <dataValidation type="list" allowBlank="1" showInputMessage="1" showErrorMessage="1" sqref="G21 G42" xr:uid="{A54428E1-DB19-416B-B355-84E2C5B9FEB3}">
      <formula1>"〇,×"</formula1>
    </dataValidation>
    <dataValidation type="list" allowBlank="1" showInputMessage="1" showErrorMessage="1" sqref="L5 L2 L40" xr:uid="{0A6C1BFE-24F4-409E-8D2C-B9D7906E1513}">
      <formula1>$Q$25:$Q$28</formula1>
    </dataValidation>
    <dataValidation type="list" allowBlank="1" showInputMessage="1" showErrorMessage="1" sqref="D33 D60 K32:L32 K59:L59" xr:uid="{A33DC515-E554-4C47-85C1-58A94F19C382}">
      <formula1>"はい,いいえ"</formula1>
    </dataValidation>
    <dataValidation type="list" allowBlank="1" showInputMessage="1" showErrorMessage="1" sqref="J2 J5 J40" xr:uid="{173CF9F2-C6AF-4DE5-A2AA-DF935AB32653}">
      <formula1>$Q$38:$Q$97</formula1>
    </dataValidation>
    <dataValidation type="list" allowBlank="1" showInputMessage="1" showErrorMessage="1" sqref="F5 F2 F40" xr:uid="{C0DA77E4-439A-4EC6-BF56-86ECE53AF36C}">
      <formula1>"介護テクノロジー等の導入支援,パッケージ型導入支援"</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DB4A3-152D-4426-B942-DD7322672F87}">
  <sheetPr>
    <tabColor theme="5"/>
  </sheetPr>
  <dimension ref="A1:R106"/>
  <sheetViews>
    <sheetView showZeros="0" zoomScale="51" zoomScaleNormal="51" zoomScaleSheetLayoutView="62" zoomScalePageLayoutView="59" workbookViewId="0">
      <selection activeCell="C2" sqref="C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19.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241</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7.2"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241</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s="5" customFormat="1"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s="5" customFormat="1"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s="5" customFormat="1"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s="5" customFormat="1"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s="5" customFormat="1"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s="5" customFormat="1"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s="5" customFormat="1"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s="5" customFormat="1"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s="5" customFormat="1"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s="5" customFormat="1"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s="5" customFormat="1"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s="5" customFormat="1"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89" t="s">
        <v>99</v>
      </c>
      <c r="B58" s="290"/>
      <c r="C58" s="290"/>
      <c r="D58" s="290"/>
      <c r="E58" s="290"/>
      <c r="F58" s="290"/>
      <c r="G58" s="290"/>
      <c r="H58" s="290"/>
      <c r="I58" s="290"/>
      <c r="J58" s="290"/>
      <c r="K58" s="290"/>
      <c r="L58" s="290"/>
      <c r="M58" s="290"/>
      <c r="N58" s="291"/>
      <c r="O58"/>
      <c r="P58"/>
      <c r="Q58" s="58" t="s">
        <v>108</v>
      </c>
    </row>
    <row r="59" spans="1:17" s="5" customFormat="1" ht="66" customHeight="1" thickTop="1">
      <c r="A59" s="292" t="s">
        <v>178</v>
      </c>
      <c r="B59" s="293"/>
      <c r="C59" s="293"/>
      <c r="D59" s="294" t="s">
        <v>177</v>
      </c>
      <c r="E59" s="294"/>
      <c r="F59" s="144"/>
      <c r="G59" s="93" t="s">
        <v>125</v>
      </c>
      <c r="H59" s="295" t="s">
        <v>185</v>
      </c>
      <c r="I59" s="296"/>
      <c r="J59" s="296"/>
      <c r="K59" s="297"/>
      <c r="L59" s="297"/>
      <c r="M59" s="298" t="s">
        <v>127</v>
      </c>
      <c r="N59" s="299"/>
      <c r="O59"/>
      <c r="P59"/>
      <c r="Q59" s="59" t="s">
        <v>109</v>
      </c>
    </row>
    <row r="60" spans="1:17" s="5" customFormat="1" ht="149.4" customHeight="1">
      <c r="A60" s="281" t="s">
        <v>179</v>
      </c>
      <c r="B60" s="282"/>
      <c r="C60" s="282"/>
      <c r="D60" s="300"/>
      <c r="E60" s="300"/>
      <c r="F60" s="300"/>
      <c r="G60" s="94" t="s">
        <v>98</v>
      </c>
      <c r="H60" s="301" t="s">
        <v>184</v>
      </c>
      <c r="I60" s="282"/>
      <c r="J60" s="282"/>
      <c r="K60" s="326"/>
      <c r="L60" s="326"/>
      <c r="M60" s="303" t="s">
        <v>187</v>
      </c>
      <c r="N60" s="304"/>
      <c r="O60"/>
      <c r="P60"/>
      <c r="Q60" t="s">
        <v>110</v>
      </c>
    </row>
    <row r="61" spans="1:17" s="5" customFormat="1" ht="159" customHeight="1">
      <c r="A61" s="281" t="s">
        <v>180</v>
      </c>
      <c r="B61" s="282"/>
      <c r="C61" s="282"/>
      <c r="D61" s="283" t="s">
        <v>126</v>
      </c>
      <c r="E61" s="283"/>
      <c r="F61" s="283"/>
      <c r="G61" s="284"/>
      <c r="H61" s="285" t="s">
        <v>183</v>
      </c>
      <c r="I61" s="286"/>
      <c r="J61" s="286"/>
      <c r="K61" s="287" t="s">
        <v>96</v>
      </c>
      <c r="L61" s="287"/>
      <c r="M61" s="287"/>
      <c r="N61" s="288"/>
      <c r="O61"/>
      <c r="P61"/>
      <c r="Q61" t="s">
        <v>111</v>
      </c>
    </row>
    <row r="62" spans="1:17" s="5" customFormat="1" ht="63" customHeight="1">
      <c r="A62" s="305" t="s">
        <v>181</v>
      </c>
      <c r="B62" s="306"/>
      <c r="C62" s="306"/>
      <c r="D62" s="303" t="s">
        <v>126</v>
      </c>
      <c r="E62" s="303"/>
      <c r="F62" s="303"/>
      <c r="G62" s="307"/>
      <c r="H62" s="308"/>
      <c r="I62" s="309"/>
      <c r="J62" s="309"/>
      <c r="K62" s="309"/>
      <c r="L62" s="309"/>
      <c r="M62" s="309"/>
      <c r="N62" s="310"/>
      <c r="O62"/>
      <c r="P62"/>
      <c r="Q62" t="s">
        <v>112</v>
      </c>
    </row>
    <row r="63" spans="1:17" s="5" customFormat="1" ht="91.8" customHeight="1" thickBot="1">
      <c r="A63" s="314" t="s">
        <v>182</v>
      </c>
      <c r="B63" s="315"/>
      <c r="C63" s="315"/>
      <c r="D63" s="316"/>
      <c r="E63" s="316"/>
      <c r="F63" s="95" t="s">
        <v>97</v>
      </c>
      <c r="G63" s="96" t="s">
        <v>186</v>
      </c>
      <c r="H63" s="311"/>
      <c r="I63" s="312"/>
      <c r="J63" s="312"/>
      <c r="K63" s="312"/>
      <c r="L63" s="312"/>
      <c r="M63" s="312"/>
      <c r="N63" s="313"/>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PhYy/QPHtN23HwRYWhkRo6cPX1d777uJXP5n/K2IXlLLU4ZfI/xRdrgwmNlsmVbYRckerikV8MlKlsV8eHSZgw==" saltValue="smjgIZy7y/jlh/A3bvnTtA==" spinCount="100000" sheet="1" objects="1" scenarios="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B3431B1E-4C1B-4275-85CD-14CB61575FE6}">
      <formula1>"介護テクノロジー等の導入支援,パッケージ型導入支援"</formula1>
    </dataValidation>
    <dataValidation type="list" allowBlank="1" showInputMessage="1" showErrorMessage="1" sqref="J5 J2 J40" xr:uid="{C3E640A2-7C52-40E3-A9F0-B03D2D195ECB}">
      <formula1>$Q$38:$Q$97</formula1>
    </dataValidation>
    <dataValidation type="list" allowBlank="1" showInputMessage="1" showErrorMessage="1" sqref="D33 D60 K32:L32 K59:L59" xr:uid="{5594820E-6B32-464F-B3CF-3784BB02E074}">
      <formula1>"はい,いいえ"</formula1>
    </dataValidation>
    <dataValidation type="list" allowBlank="1" showInputMessage="1" showErrorMessage="1" sqref="L2 L5 L40" xr:uid="{BCA6978F-45E7-40FD-B629-82545B230042}">
      <formula1>$Q$25:$Q$28</formula1>
    </dataValidation>
    <dataValidation type="list" allowBlank="1" showInputMessage="1" showErrorMessage="1" sqref="G21 G42" xr:uid="{127C7175-F5D3-4D64-AA6C-D9694682DCB4}">
      <formula1>"〇,×"</formula1>
    </dataValidation>
    <dataValidation type="list" allowBlank="1" showInputMessage="1" showErrorMessage="1" sqref="C21:C26" xr:uid="{7DC779DB-FE02-4F70-8D72-DE62AF2A7141}">
      <formula1>$Q$20:$Q$22</formula1>
    </dataValidation>
    <dataValidation type="list" allowBlank="1" showInputMessage="1" showErrorMessage="1" sqref="H21 F21:F26 H42" xr:uid="{A904B77D-71DE-4B26-9D14-17168BB399EF}">
      <formula1>"〇,✕"</formula1>
    </dataValidation>
    <dataValidation type="list" allowBlank="1" showInputMessage="1" showErrorMessage="1" sqref="D8:D14 D21:D26 D42:D53" xr:uid="{5051DA73-687D-4C98-BB88-7713522A8571}">
      <formula1>"有,無"</formula1>
    </dataValidation>
    <dataValidation type="list" allowBlank="1" showInputMessage="1" showErrorMessage="1" sqref="C8:C14" xr:uid="{CF6485AE-E721-45E6-AA8A-8404476B120D}">
      <formula1>$Q$8:$Q$19</formula1>
    </dataValidation>
    <dataValidation type="list" allowBlank="1" showInputMessage="1" showErrorMessage="1" sqref="C42:C53" xr:uid="{19C62B98-A3EE-43C0-925B-A2DF22C3129D}">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D855-F4E3-4D5F-9C39-0EF317668575}">
  <sheetPr>
    <tabColor rgb="FFFFFF00"/>
  </sheetPr>
  <dimension ref="A1:R106"/>
  <sheetViews>
    <sheetView showZeros="0" zoomScale="51" zoomScaleNormal="51" zoomScaleSheetLayoutView="62" zoomScalePageLayoutView="59" workbookViewId="0">
      <selection activeCell="A36" sqref="A36:C36"/>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29687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242</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242</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s="5" customFormat="1"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s="5" customFormat="1"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s="5" customFormat="1"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s="5" customFormat="1"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s="5" customFormat="1"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s="5" customFormat="1"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s="5" customFormat="1"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s="5" customFormat="1"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s="5" customFormat="1"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s="5" customFormat="1"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s="5" customFormat="1"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s="5" customFormat="1"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89" t="s">
        <v>99</v>
      </c>
      <c r="B58" s="290"/>
      <c r="C58" s="290"/>
      <c r="D58" s="290"/>
      <c r="E58" s="290"/>
      <c r="F58" s="290"/>
      <c r="G58" s="290"/>
      <c r="H58" s="290"/>
      <c r="I58" s="290"/>
      <c r="J58" s="290"/>
      <c r="K58" s="290"/>
      <c r="L58" s="290"/>
      <c r="M58" s="290"/>
      <c r="N58" s="291"/>
      <c r="O58"/>
      <c r="P58"/>
      <c r="Q58" s="58" t="s">
        <v>108</v>
      </c>
    </row>
    <row r="59" spans="1:17" s="5" customFormat="1" ht="66" customHeight="1" thickTop="1">
      <c r="A59" s="292" t="s">
        <v>178</v>
      </c>
      <c r="B59" s="293"/>
      <c r="C59" s="293"/>
      <c r="D59" s="294" t="s">
        <v>177</v>
      </c>
      <c r="E59" s="294"/>
      <c r="F59" s="144"/>
      <c r="G59" s="93" t="s">
        <v>125</v>
      </c>
      <c r="H59" s="295" t="s">
        <v>185</v>
      </c>
      <c r="I59" s="296"/>
      <c r="J59" s="296"/>
      <c r="K59" s="297"/>
      <c r="L59" s="297"/>
      <c r="M59" s="298" t="s">
        <v>127</v>
      </c>
      <c r="N59" s="299"/>
      <c r="O59"/>
      <c r="P59"/>
      <c r="Q59" s="59" t="s">
        <v>109</v>
      </c>
    </row>
    <row r="60" spans="1:17" s="5" customFormat="1" ht="149.4" customHeight="1">
      <c r="A60" s="281" t="s">
        <v>179</v>
      </c>
      <c r="B60" s="282"/>
      <c r="C60" s="282"/>
      <c r="D60" s="300"/>
      <c r="E60" s="300"/>
      <c r="F60" s="300"/>
      <c r="G60" s="94" t="s">
        <v>98</v>
      </c>
      <c r="H60" s="301" t="s">
        <v>184</v>
      </c>
      <c r="I60" s="282"/>
      <c r="J60" s="282"/>
      <c r="K60" s="326"/>
      <c r="L60" s="326"/>
      <c r="M60" s="303" t="s">
        <v>187</v>
      </c>
      <c r="N60" s="304"/>
      <c r="O60"/>
      <c r="P60"/>
      <c r="Q60" t="s">
        <v>110</v>
      </c>
    </row>
    <row r="61" spans="1:17" s="5" customFormat="1" ht="159" customHeight="1">
      <c r="A61" s="281" t="s">
        <v>180</v>
      </c>
      <c r="B61" s="282"/>
      <c r="C61" s="282"/>
      <c r="D61" s="283" t="s">
        <v>126</v>
      </c>
      <c r="E61" s="283"/>
      <c r="F61" s="283"/>
      <c r="G61" s="284"/>
      <c r="H61" s="285" t="s">
        <v>183</v>
      </c>
      <c r="I61" s="286"/>
      <c r="J61" s="286"/>
      <c r="K61" s="287" t="s">
        <v>96</v>
      </c>
      <c r="L61" s="287"/>
      <c r="M61" s="287"/>
      <c r="N61" s="288"/>
      <c r="O61"/>
      <c r="P61"/>
      <c r="Q61" t="s">
        <v>111</v>
      </c>
    </row>
    <row r="62" spans="1:17" s="5" customFormat="1" ht="63" customHeight="1">
      <c r="A62" s="305" t="s">
        <v>181</v>
      </c>
      <c r="B62" s="306"/>
      <c r="C62" s="306"/>
      <c r="D62" s="303" t="s">
        <v>126</v>
      </c>
      <c r="E62" s="303"/>
      <c r="F62" s="303"/>
      <c r="G62" s="307"/>
      <c r="H62" s="308"/>
      <c r="I62" s="309"/>
      <c r="J62" s="309"/>
      <c r="K62" s="309"/>
      <c r="L62" s="309"/>
      <c r="M62" s="309"/>
      <c r="N62" s="310"/>
      <c r="O62"/>
      <c r="P62"/>
      <c r="Q62" t="s">
        <v>112</v>
      </c>
    </row>
    <row r="63" spans="1:17" s="5" customFormat="1" ht="91.8" customHeight="1" thickBot="1">
      <c r="A63" s="314" t="s">
        <v>182</v>
      </c>
      <c r="B63" s="315"/>
      <c r="C63" s="315"/>
      <c r="D63" s="316"/>
      <c r="E63" s="316"/>
      <c r="F63" s="95" t="s">
        <v>97</v>
      </c>
      <c r="G63" s="96" t="s">
        <v>186</v>
      </c>
      <c r="H63" s="311"/>
      <c r="I63" s="312"/>
      <c r="J63" s="312"/>
      <c r="K63" s="312"/>
      <c r="L63" s="312"/>
      <c r="M63" s="312"/>
      <c r="N63" s="313"/>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ZxFkveK6VaJ+8i8DQ+xA7dK3XeZG4oZbx8+QR2nR6KG3Zg5+8j8MeceKDRcS5NheCEnamGjlkaxvFmEisHaGVA==" saltValue="RAHnKZ5ivbjZrfn4OUF9iQ==" spinCount="100000" sheet="1" objects="1" scenarios="1" formatRows="0"/>
  <protectedRanges>
    <protectedRange sqref="B8:F14" name="範囲2"/>
    <protectedRange sqref="B21:H26" name="範囲3"/>
    <protectedRange sqref="F32 D33 D36 K32:L33" name="範囲4"/>
    <protectedRange sqref="B42:I53" name="範囲6"/>
    <protectedRange sqref="F59 D60 D63 K59:L60" name="範囲7"/>
    <protectedRange sqref="F2:L2" name="範囲1_1"/>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165BD666-F497-448D-BF40-DDE97A319D85}">
      <formula1>"介護テクノロジー等の導入支援,パッケージ型導入支援"</formula1>
    </dataValidation>
    <dataValidation type="list" allowBlank="1" showInputMessage="1" showErrorMessage="1" sqref="J5 J2 J40" xr:uid="{3F90F12F-41E2-48CB-97FE-153BCCD3C0F5}">
      <formula1>$Q$38:$Q$97</formula1>
    </dataValidation>
    <dataValidation type="list" allowBlank="1" showInputMessage="1" showErrorMessage="1" sqref="D33 D60 K32:L32 K59:L59" xr:uid="{93DD15A6-E17E-481E-8538-12341A71F220}">
      <formula1>"はい,いいえ"</formula1>
    </dataValidation>
    <dataValidation type="list" allowBlank="1" showInputMessage="1" showErrorMessage="1" sqref="L2 L5 L40" xr:uid="{3AF72AF8-8236-4D12-B11E-350993AC8D42}">
      <formula1>$Q$25:$Q$28</formula1>
    </dataValidation>
    <dataValidation type="list" allowBlank="1" showInputMessage="1" showErrorMessage="1" sqref="G21 G42" xr:uid="{8BB127B6-81C3-4B2E-AC82-43C2D3071549}">
      <formula1>"〇,×"</formula1>
    </dataValidation>
    <dataValidation type="list" allowBlank="1" showInputMessage="1" showErrorMessage="1" sqref="C21:C26" xr:uid="{5C418246-FE2C-48CB-9980-2097EFCC36BC}">
      <formula1>$Q$20:$Q$22</formula1>
    </dataValidation>
    <dataValidation type="list" allowBlank="1" showInputMessage="1" showErrorMessage="1" sqref="H21 F21:F26 H42" xr:uid="{92B11F6D-0272-486E-A274-3B31A7A6CC18}">
      <formula1>"〇,✕"</formula1>
    </dataValidation>
    <dataValidation type="list" allowBlank="1" showInputMessage="1" showErrorMessage="1" sqref="D8:D14 D21:D26 D42:D53" xr:uid="{E14471EE-B9E8-48B2-909A-988409D85626}">
      <formula1>"有,無"</formula1>
    </dataValidation>
    <dataValidation type="list" allowBlank="1" showInputMessage="1" showErrorMessage="1" sqref="C8:C14" xr:uid="{F36DA2A8-2F7F-430D-8D0E-FB702B5ABB42}">
      <formula1>$Q$8:$Q$19</formula1>
    </dataValidation>
    <dataValidation type="list" allowBlank="1" showInputMessage="1" showErrorMessage="1" sqref="C42:C53" xr:uid="{85955591-36C3-4BD4-B46B-EF5AB339CC61}">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9806-3C3E-4266-9912-8FEF4F1A0D5D}">
  <sheetPr>
    <tabColor rgb="FF92D050"/>
  </sheetPr>
  <dimension ref="A1:R106"/>
  <sheetViews>
    <sheetView showZeros="0" zoomScale="51" zoomScaleNormal="51" zoomScaleSheetLayoutView="62" zoomScalePageLayoutView="59" workbookViewId="0">
      <selection activeCell="T42" sqref="T42"/>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19.5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243</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243</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s="5" customFormat="1"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s="5" customFormat="1"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s="5" customFormat="1"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s="5" customFormat="1"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s="5" customFormat="1"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s="5" customFormat="1"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s="5" customFormat="1"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s="5" customFormat="1"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s="5" customFormat="1"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s="5" customFormat="1"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s="5" customFormat="1"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s="5" customFormat="1"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89" t="s">
        <v>99</v>
      </c>
      <c r="B58" s="290"/>
      <c r="C58" s="290"/>
      <c r="D58" s="290"/>
      <c r="E58" s="290"/>
      <c r="F58" s="290"/>
      <c r="G58" s="290"/>
      <c r="H58" s="290"/>
      <c r="I58" s="290"/>
      <c r="J58" s="290"/>
      <c r="K58" s="290"/>
      <c r="L58" s="290"/>
      <c r="M58" s="290"/>
      <c r="N58" s="291"/>
      <c r="O58"/>
      <c r="P58"/>
      <c r="Q58" s="58" t="s">
        <v>108</v>
      </c>
    </row>
    <row r="59" spans="1:17" s="5" customFormat="1" ht="66" customHeight="1" thickTop="1">
      <c r="A59" s="292" t="s">
        <v>178</v>
      </c>
      <c r="B59" s="293"/>
      <c r="C59" s="293"/>
      <c r="D59" s="294" t="s">
        <v>177</v>
      </c>
      <c r="E59" s="294"/>
      <c r="F59" s="144"/>
      <c r="G59" s="93" t="s">
        <v>125</v>
      </c>
      <c r="H59" s="295" t="s">
        <v>185</v>
      </c>
      <c r="I59" s="296"/>
      <c r="J59" s="296"/>
      <c r="K59" s="297"/>
      <c r="L59" s="297"/>
      <c r="M59" s="298" t="s">
        <v>127</v>
      </c>
      <c r="N59" s="299"/>
      <c r="O59"/>
      <c r="P59"/>
      <c r="Q59" s="59" t="s">
        <v>109</v>
      </c>
    </row>
    <row r="60" spans="1:17" s="5" customFormat="1" ht="149.4" customHeight="1">
      <c r="A60" s="281" t="s">
        <v>179</v>
      </c>
      <c r="B60" s="282"/>
      <c r="C60" s="282"/>
      <c r="D60" s="300"/>
      <c r="E60" s="300"/>
      <c r="F60" s="300"/>
      <c r="G60" s="94" t="s">
        <v>98</v>
      </c>
      <c r="H60" s="301" t="s">
        <v>184</v>
      </c>
      <c r="I60" s="282"/>
      <c r="J60" s="282"/>
      <c r="K60" s="326"/>
      <c r="L60" s="326"/>
      <c r="M60" s="303" t="s">
        <v>187</v>
      </c>
      <c r="N60" s="304"/>
      <c r="O60"/>
      <c r="P60"/>
      <c r="Q60" t="s">
        <v>110</v>
      </c>
    </row>
    <row r="61" spans="1:17" s="5" customFormat="1" ht="159" customHeight="1">
      <c r="A61" s="281" t="s">
        <v>180</v>
      </c>
      <c r="B61" s="282"/>
      <c r="C61" s="282"/>
      <c r="D61" s="283" t="s">
        <v>126</v>
      </c>
      <c r="E61" s="283"/>
      <c r="F61" s="283"/>
      <c r="G61" s="284"/>
      <c r="H61" s="285" t="s">
        <v>183</v>
      </c>
      <c r="I61" s="286"/>
      <c r="J61" s="286"/>
      <c r="K61" s="287" t="s">
        <v>96</v>
      </c>
      <c r="L61" s="287"/>
      <c r="M61" s="287"/>
      <c r="N61" s="288"/>
      <c r="O61"/>
      <c r="P61"/>
      <c r="Q61" t="s">
        <v>111</v>
      </c>
    </row>
    <row r="62" spans="1:17" s="5" customFormat="1" ht="63" customHeight="1">
      <c r="A62" s="305" t="s">
        <v>181</v>
      </c>
      <c r="B62" s="306"/>
      <c r="C62" s="306"/>
      <c r="D62" s="303" t="s">
        <v>126</v>
      </c>
      <c r="E62" s="303"/>
      <c r="F62" s="303"/>
      <c r="G62" s="307"/>
      <c r="H62" s="308"/>
      <c r="I62" s="309"/>
      <c r="J62" s="309"/>
      <c r="K62" s="309"/>
      <c r="L62" s="309"/>
      <c r="M62" s="309"/>
      <c r="N62" s="310"/>
      <c r="O62"/>
      <c r="P62"/>
      <c r="Q62" t="s">
        <v>112</v>
      </c>
    </row>
    <row r="63" spans="1:17" s="5" customFormat="1" ht="91.8" customHeight="1" thickBot="1">
      <c r="A63" s="314" t="s">
        <v>182</v>
      </c>
      <c r="B63" s="315"/>
      <c r="C63" s="315"/>
      <c r="D63" s="316"/>
      <c r="E63" s="316"/>
      <c r="F63" s="95" t="s">
        <v>97</v>
      </c>
      <c r="G63" s="96" t="s">
        <v>186</v>
      </c>
      <c r="H63" s="311"/>
      <c r="I63" s="312"/>
      <c r="J63" s="312"/>
      <c r="K63" s="312"/>
      <c r="L63" s="312"/>
      <c r="M63" s="312"/>
      <c r="N63" s="313"/>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8VzvDLNoTUcArvPGs6n5RDXcXEifLwu6NxOi9oHpzT9EP6X+9GljyPEwAjbEICN5DCvrT+56qrcRBxlT7zPALw==" saltValue="174dzTvWpjyeg1xkwTweog==" spinCount="100000" sheet="1" objects="1" scenarios="1" formatRows="0"/>
  <protectedRanges>
    <protectedRange sqref="B8:F14" name="範囲2"/>
    <protectedRange sqref="B21:H26" name="範囲3"/>
    <protectedRange sqref="F32 D33 D36 K32:L33" name="範囲4"/>
    <protectedRange sqref="B42:I53" name="範囲6"/>
    <protectedRange sqref="F59 D60 D63 K59:L60" name="範囲7"/>
    <protectedRange sqref="F2:L2" name="範囲1_1"/>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02596E08-DBF7-4791-8320-1D8D48C95311}">
      <formula1>"介護テクノロジー等の導入支援,パッケージ型導入支援"</formula1>
    </dataValidation>
    <dataValidation type="list" allowBlank="1" showInputMessage="1" showErrorMessage="1" sqref="J5 J2 J40" xr:uid="{E4235D27-2FD4-486B-80EF-8A4075BD2A6B}">
      <formula1>$Q$38:$Q$97</formula1>
    </dataValidation>
    <dataValidation type="list" allowBlank="1" showInputMessage="1" showErrorMessage="1" sqref="D33 D60 K32:L32 K59:L59" xr:uid="{B12DCDB4-48B0-4628-8E47-2CB09418D163}">
      <formula1>"はい,いいえ"</formula1>
    </dataValidation>
    <dataValidation type="list" allowBlank="1" showInputMessage="1" showErrorMessage="1" sqref="L2 L5 L40" xr:uid="{04197243-6340-43FD-92DF-E27E807C76E2}">
      <formula1>$Q$25:$Q$28</formula1>
    </dataValidation>
    <dataValidation type="list" allowBlank="1" showInputMessage="1" showErrorMessage="1" sqref="G21 G42" xr:uid="{327CDBBF-562C-4EC4-AA68-5D57147006D0}">
      <formula1>"〇,×"</formula1>
    </dataValidation>
    <dataValidation type="list" allowBlank="1" showInputMessage="1" showErrorMessage="1" sqref="C21:C26" xr:uid="{EDC6D9C1-99DD-4BE6-8B95-07D92707F1B5}">
      <formula1>$Q$20:$Q$22</formula1>
    </dataValidation>
    <dataValidation type="list" allowBlank="1" showInputMessage="1" showErrorMessage="1" sqref="H21 F21:F26 H42" xr:uid="{27A91383-BEA5-429C-91DB-A941A9059740}">
      <formula1>"〇,✕"</formula1>
    </dataValidation>
    <dataValidation type="list" allowBlank="1" showInputMessage="1" showErrorMessage="1" sqref="D8:D14 D21:D26 D42:D53" xr:uid="{8D667C3C-A67C-4D7A-8735-F6DD04AA6CAC}">
      <formula1>"有,無"</formula1>
    </dataValidation>
    <dataValidation type="list" allowBlank="1" showInputMessage="1" showErrorMessage="1" sqref="C8:C14" xr:uid="{735311DE-7770-4683-B7E0-C4588E3D0AC5}">
      <formula1>$Q$8:$Q$19</formula1>
    </dataValidation>
    <dataValidation type="list" allowBlank="1" showInputMessage="1" showErrorMessage="1" sqref="C42:C53" xr:uid="{B220607D-B1F0-4EA8-810F-C206437A7FEC}">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3478-8962-4462-83E8-8D2958C9D018}">
  <sheetPr>
    <tabColor rgb="FF00B050"/>
  </sheetPr>
  <dimension ref="A1:R106"/>
  <sheetViews>
    <sheetView showZeros="0" zoomScale="51" zoomScaleNormal="51" zoomScaleSheetLayoutView="62" zoomScalePageLayoutView="59" workbookViewId="0">
      <selection activeCell="A34" sqref="A34:C34"/>
    </sheetView>
  </sheetViews>
  <sheetFormatPr defaultRowHeight="18"/>
  <cols>
    <col min="1" max="1" width="7.8984375" bestFit="1" customWidth="1"/>
    <col min="2" max="2" width="30.5" customWidth="1"/>
    <col min="3" max="3" width="39.8984375" customWidth="1"/>
    <col min="4" max="4" width="13.296875" customWidth="1"/>
    <col min="5" max="5" width="20.3984375" customWidth="1"/>
    <col min="6" max="6" width="24.8984375" customWidth="1"/>
    <col min="7" max="7" width="29.69921875" customWidth="1"/>
    <col min="8" max="8" width="29.3984375" customWidth="1"/>
    <col min="9" max="9" width="25.796875" customWidth="1"/>
    <col min="10" max="11" width="21.5" customWidth="1"/>
    <col min="12" max="12" width="19.09765625" customWidth="1"/>
    <col min="13" max="13" width="21.796875" customWidth="1"/>
    <col min="14" max="14" width="20.296875" customWidth="1"/>
    <col min="15" max="15" width="18.296875" customWidth="1"/>
    <col min="16" max="16" width="20.09765625" customWidth="1"/>
    <col min="17" max="17" width="56.19921875" hidden="1" customWidth="1"/>
    <col min="18" max="18" width="11.19921875" style="5" hidden="1" customWidth="1"/>
  </cols>
  <sheetData>
    <row r="1" spans="1:18" ht="60" customHeight="1" thickBot="1">
      <c r="F1" s="89" t="s">
        <v>189</v>
      </c>
      <c r="G1" s="66" t="s">
        <v>134</v>
      </c>
      <c r="H1" s="63" t="s">
        <v>135</v>
      </c>
      <c r="I1" s="67" t="s">
        <v>136</v>
      </c>
      <c r="J1" s="63" t="s">
        <v>137</v>
      </c>
      <c r="K1" s="64" t="s">
        <v>138</v>
      </c>
      <c r="L1" s="65" t="s">
        <v>139</v>
      </c>
    </row>
    <row r="2" spans="1:18" ht="60" customHeight="1" thickBot="1">
      <c r="F2" s="97"/>
      <c r="G2" s="141"/>
      <c r="H2" s="142"/>
      <c r="I2" s="143"/>
      <c r="J2" s="97"/>
      <c r="K2" s="100"/>
      <c r="L2" s="101"/>
    </row>
    <row r="3" spans="1:18" ht="49.2" customHeight="1" thickBot="1">
      <c r="A3" s="92" t="s">
        <v>244</v>
      </c>
      <c r="D3" s="11"/>
      <c r="M3" s="253" t="s">
        <v>153</v>
      </c>
      <c r="N3" s="255" t="s">
        <v>168</v>
      </c>
      <c r="O3" s="257" t="s">
        <v>171</v>
      </c>
      <c r="P3" s="90"/>
    </row>
    <row r="4" spans="1:18" ht="45" customHeight="1" thickBot="1">
      <c r="B4" s="11"/>
      <c r="C4" s="11"/>
      <c r="F4" s="89" t="s">
        <v>189</v>
      </c>
      <c r="G4" s="66" t="s">
        <v>134</v>
      </c>
      <c r="H4" s="63" t="s">
        <v>135</v>
      </c>
      <c r="I4" s="67" t="s">
        <v>136</v>
      </c>
      <c r="J4" s="63" t="s">
        <v>137</v>
      </c>
      <c r="K4" s="64" t="s">
        <v>138</v>
      </c>
      <c r="L4" s="65" t="s">
        <v>139</v>
      </c>
      <c r="M4" s="254"/>
      <c r="N4" s="256"/>
      <c r="O4" s="258"/>
      <c r="P4" s="90"/>
    </row>
    <row r="5" spans="1:18" ht="60" customHeight="1" thickBot="1">
      <c r="A5" s="84" t="s">
        <v>123</v>
      </c>
      <c r="B5" s="62"/>
      <c r="C5" s="62"/>
      <c r="F5" s="183">
        <f t="shared" ref="F5:L5" si="0">F2</f>
        <v>0</v>
      </c>
      <c r="G5" s="184">
        <f t="shared" si="0"/>
        <v>0</v>
      </c>
      <c r="H5" s="185">
        <f t="shared" si="0"/>
        <v>0</v>
      </c>
      <c r="I5" s="186">
        <f t="shared" si="0"/>
        <v>0</v>
      </c>
      <c r="J5" s="183">
        <f t="shared" si="0"/>
        <v>0</v>
      </c>
      <c r="K5" s="187">
        <f t="shared" si="0"/>
        <v>0</v>
      </c>
      <c r="L5" s="188">
        <f t="shared" si="0"/>
        <v>0</v>
      </c>
      <c r="M5" s="98">
        <f>M15+M27</f>
        <v>0</v>
      </c>
      <c r="N5" s="99">
        <f>N15+N27</f>
        <v>0</v>
      </c>
      <c r="O5" s="99">
        <f>M5+N5</f>
        <v>0</v>
      </c>
      <c r="P5" s="91"/>
    </row>
    <row r="6" spans="1:18" ht="35.4" customHeight="1" thickBot="1">
      <c r="A6" s="10" t="s">
        <v>123</v>
      </c>
      <c r="B6" s="9"/>
      <c r="C6" s="9"/>
      <c r="D6" s="9"/>
    </row>
    <row r="7" spans="1:18" ht="89.4" customHeight="1" thickBot="1">
      <c r="A7" s="1" t="s">
        <v>0</v>
      </c>
      <c r="B7" s="26" t="s">
        <v>140</v>
      </c>
      <c r="C7" s="23" t="s">
        <v>141</v>
      </c>
      <c r="D7" s="23" t="s">
        <v>142</v>
      </c>
      <c r="E7" s="24" t="s">
        <v>143</v>
      </c>
      <c r="F7" s="24" t="s">
        <v>144</v>
      </c>
      <c r="G7" s="24" t="s">
        <v>145</v>
      </c>
      <c r="H7" s="24" t="s">
        <v>146</v>
      </c>
      <c r="I7" s="24" t="s">
        <v>147</v>
      </c>
      <c r="J7" s="27" t="s">
        <v>148</v>
      </c>
      <c r="K7" s="259" t="s">
        <v>149</v>
      </c>
      <c r="L7" s="262" t="s">
        <v>150</v>
      </c>
      <c r="M7" s="38" t="s">
        <v>151</v>
      </c>
      <c r="N7" s="265" t="s">
        <v>152</v>
      </c>
    </row>
    <row r="8" spans="1:18" ht="36.6" customHeight="1">
      <c r="A8" s="130" t="s">
        <v>1</v>
      </c>
      <c r="B8" s="76"/>
      <c r="C8" s="69"/>
      <c r="D8" s="46"/>
      <c r="E8" s="102"/>
      <c r="F8" s="103"/>
      <c r="G8" s="104">
        <f>ROUNDDOWN(E8*4/5,-3)</f>
        <v>0</v>
      </c>
      <c r="H8" s="104" t="str">
        <f>IF($C8="","",VLOOKUP($C8,$Q$8:$R$22,2,0))</f>
        <v/>
      </c>
      <c r="I8" s="104">
        <f>IF(H8&gt;G8,G8,H8)</f>
        <v>0</v>
      </c>
      <c r="J8" s="105">
        <f t="shared" ref="J8:J13" si="1">I8*F8</f>
        <v>0</v>
      </c>
      <c r="K8" s="260"/>
      <c r="L8" s="263"/>
      <c r="M8" s="39" t="str">
        <f>IF(OR((C8="見守り"),(C8="介護業務支援 インカム"),(C8="介護業務支援 インカム")),"★","")</f>
        <v/>
      </c>
      <c r="N8" s="266"/>
      <c r="Q8" s="3" t="s">
        <v>29</v>
      </c>
      <c r="R8" s="6">
        <v>1000000</v>
      </c>
    </row>
    <row r="9" spans="1:18" ht="36.6" customHeight="1">
      <c r="A9" s="130" t="s">
        <v>2</v>
      </c>
      <c r="B9" s="77"/>
      <c r="C9" s="68"/>
      <c r="D9" s="47"/>
      <c r="E9" s="106"/>
      <c r="F9" s="107"/>
      <c r="G9" s="108">
        <f>ROUNDDOWN(E9*4/5,-3)</f>
        <v>0</v>
      </c>
      <c r="H9" s="108" t="str">
        <f t="shared" ref="H9:H14" si="2">IF($C9="","",VLOOKUP($C9,$Q$8:$R$27,2,0))</f>
        <v/>
      </c>
      <c r="I9" s="108">
        <f t="shared" ref="I9:I14" si="3">IF(H9&gt;G9,G9,H9)</f>
        <v>0</v>
      </c>
      <c r="J9" s="109">
        <f t="shared" si="1"/>
        <v>0</v>
      </c>
      <c r="K9" s="260"/>
      <c r="L9" s="263"/>
      <c r="M9" s="39" t="str">
        <f>IF(OR((C9="見守り"),(C9="介護業務支援 インカム"),(C9="介護業務支援 インカム")),"★","")</f>
        <v/>
      </c>
      <c r="N9" s="266"/>
      <c r="Q9" s="3" t="s">
        <v>30</v>
      </c>
      <c r="R9" s="6">
        <v>300000</v>
      </c>
    </row>
    <row r="10" spans="1:18" ht="36.6" customHeight="1">
      <c r="A10" s="130" t="s">
        <v>3</v>
      </c>
      <c r="B10" s="77"/>
      <c r="C10" s="68"/>
      <c r="D10" s="47"/>
      <c r="E10" s="106"/>
      <c r="F10" s="107"/>
      <c r="G10" s="108">
        <f t="shared" ref="G10:G14" si="4">ROUNDDOWN(E10*4/5,-3)</f>
        <v>0</v>
      </c>
      <c r="H10" s="108" t="str">
        <f t="shared" si="2"/>
        <v/>
      </c>
      <c r="I10" s="108">
        <f t="shared" si="3"/>
        <v>0</v>
      </c>
      <c r="J10" s="109">
        <f t="shared" si="1"/>
        <v>0</v>
      </c>
      <c r="K10" s="260"/>
      <c r="L10" s="263"/>
      <c r="M10" s="39" t="str">
        <f t="shared" ref="M10:M14" si="5">IF(OR((C10="見守り"),(C10="介護業務支援 インカム"),(C10="介護業務支援 インカム")),"★","")</f>
        <v/>
      </c>
      <c r="N10" s="266"/>
      <c r="Q10" s="3" t="s">
        <v>31</v>
      </c>
      <c r="R10" s="6">
        <v>300000</v>
      </c>
    </row>
    <row r="11" spans="1:18" ht="36.6" customHeight="1">
      <c r="A11" s="130" t="s">
        <v>4</v>
      </c>
      <c r="B11" s="77"/>
      <c r="C11" s="68"/>
      <c r="D11" s="47"/>
      <c r="E11" s="106"/>
      <c r="F11" s="107"/>
      <c r="G11" s="108">
        <f t="shared" si="4"/>
        <v>0</v>
      </c>
      <c r="H11" s="108" t="str">
        <f t="shared" si="2"/>
        <v/>
      </c>
      <c r="I11" s="108">
        <f t="shared" si="3"/>
        <v>0</v>
      </c>
      <c r="J11" s="109">
        <f t="shared" si="1"/>
        <v>0</v>
      </c>
      <c r="K11" s="260"/>
      <c r="L11" s="263"/>
      <c r="M11" s="39" t="str">
        <f t="shared" si="5"/>
        <v/>
      </c>
      <c r="N11" s="266"/>
      <c r="Q11" s="3" t="s">
        <v>32</v>
      </c>
      <c r="R11" s="6">
        <v>1000000</v>
      </c>
    </row>
    <row r="12" spans="1:18" ht="36.6" customHeight="1">
      <c r="A12" s="130" t="s">
        <v>5</v>
      </c>
      <c r="B12" s="77"/>
      <c r="C12" s="68"/>
      <c r="D12" s="47"/>
      <c r="E12" s="106"/>
      <c r="F12" s="107"/>
      <c r="G12" s="108">
        <f t="shared" si="4"/>
        <v>0</v>
      </c>
      <c r="H12" s="108" t="str">
        <f t="shared" si="2"/>
        <v/>
      </c>
      <c r="I12" s="108">
        <f t="shared" si="3"/>
        <v>0</v>
      </c>
      <c r="J12" s="109">
        <f t="shared" si="1"/>
        <v>0</v>
      </c>
      <c r="K12" s="260"/>
      <c r="L12" s="263"/>
      <c r="M12" s="39" t="str">
        <f t="shared" si="5"/>
        <v/>
      </c>
      <c r="N12" s="266"/>
      <c r="Q12" s="3" t="s">
        <v>33</v>
      </c>
      <c r="R12" s="6">
        <v>300000</v>
      </c>
    </row>
    <row r="13" spans="1:18" ht="36.6" customHeight="1">
      <c r="A13" s="130" t="s">
        <v>6</v>
      </c>
      <c r="B13" s="77"/>
      <c r="C13" s="68"/>
      <c r="D13" s="47"/>
      <c r="E13" s="106"/>
      <c r="F13" s="107"/>
      <c r="G13" s="108">
        <f t="shared" si="4"/>
        <v>0</v>
      </c>
      <c r="H13" s="108" t="str">
        <f t="shared" si="2"/>
        <v/>
      </c>
      <c r="I13" s="108">
        <f t="shared" si="3"/>
        <v>0</v>
      </c>
      <c r="J13" s="109">
        <f t="shared" si="1"/>
        <v>0</v>
      </c>
      <c r="K13" s="260"/>
      <c r="L13" s="263"/>
      <c r="M13" s="39" t="str">
        <f t="shared" si="5"/>
        <v/>
      </c>
      <c r="N13" s="266"/>
      <c r="Q13" s="3" t="s">
        <v>34</v>
      </c>
      <c r="R13" s="6">
        <v>300000</v>
      </c>
    </row>
    <row r="14" spans="1:18" ht="36.6" customHeight="1" thickBot="1">
      <c r="A14" s="131" t="s">
        <v>7</v>
      </c>
      <c r="B14" s="78"/>
      <c r="C14" s="48"/>
      <c r="D14" s="48"/>
      <c r="E14" s="110"/>
      <c r="F14" s="111"/>
      <c r="G14" s="112">
        <f t="shared" si="4"/>
        <v>0</v>
      </c>
      <c r="H14" s="112" t="str">
        <f t="shared" si="2"/>
        <v/>
      </c>
      <c r="I14" s="112">
        <f t="shared" si="3"/>
        <v>0</v>
      </c>
      <c r="J14" s="113">
        <f>I14*F14</f>
        <v>0</v>
      </c>
      <c r="K14" s="261"/>
      <c r="L14" s="264"/>
      <c r="M14" s="39" t="str">
        <f t="shared" si="5"/>
        <v/>
      </c>
      <c r="N14" s="267"/>
      <c r="Q14" s="3" t="s">
        <v>35</v>
      </c>
      <c r="R14" s="6">
        <v>300000</v>
      </c>
    </row>
    <row r="15" spans="1:18" ht="42.6" customHeight="1" thickBot="1">
      <c r="A15" s="13"/>
      <c r="B15" s="15"/>
      <c r="C15" s="15"/>
      <c r="D15" s="15"/>
      <c r="E15" s="45" t="s">
        <v>19</v>
      </c>
      <c r="F15" s="114">
        <f>SUM(F8:F14)-SUMIF($C$8:$C$14,"介護業務支援 インカム",F8:F14)</f>
        <v>0</v>
      </c>
      <c r="G15" s="17"/>
      <c r="J15" s="115">
        <f>SUM(J8:J14)</f>
        <v>0</v>
      </c>
      <c r="K15" s="116">
        <v>7500000</v>
      </c>
      <c r="L15" s="117">
        <f>MIN(J15,K15)</f>
        <v>0</v>
      </c>
      <c r="M15" s="118">
        <f>IF(H17&gt;L15,L15,H17)</f>
        <v>0</v>
      </c>
      <c r="N15" s="118">
        <f>L15-M15</f>
        <v>0</v>
      </c>
      <c r="Q15" s="3" t="s">
        <v>36</v>
      </c>
      <c r="R15" s="6">
        <v>300000</v>
      </c>
    </row>
    <row r="16" spans="1:18" ht="37.799999999999997" customHeight="1" thickBot="1">
      <c r="A16" s="13"/>
      <c r="B16" s="15"/>
      <c r="J16" s="14"/>
      <c r="Q16" s="3" t="s">
        <v>37</v>
      </c>
      <c r="R16" s="6">
        <v>300000</v>
      </c>
    </row>
    <row r="17" spans="1:18" ht="44.4" customHeight="1" thickBot="1">
      <c r="A17" s="13"/>
      <c r="B17" s="15"/>
      <c r="C17" s="36" t="s">
        <v>18</v>
      </c>
      <c r="D17" s="44"/>
      <c r="E17" s="20" t="s">
        <v>20</v>
      </c>
      <c r="F17" s="50" t="str">
        <f>IF(F15&lt;=ROUNDUP(K5/2,0),"OK","NG")</f>
        <v>OK</v>
      </c>
      <c r="G17" s="37" t="s">
        <v>28</v>
      </c>
      <c r="H17" s="119">
        <f>SUM((IF(M8="★",J8,0)),(IF(M9="★",J9,0)),(IF(M10="★",J10,0)),(IF(M11="★",J11,0)),(IF(M12="★",J12,0)),(IF(M13="★",J13,0)),(IF(M14="★",J14,0)))</f>
        <v>0</v>
      </c>
      <c r="J17" s="12"/>
      <c r="Q17" s="3" t="s">
        <v>38</v>
      </c>
      <c r="R17" s="6">
        <v>300000</v>
      </c>
    </row>
    <row r="18" spans="1:18" s="2" customFormat="1" ht="22.8" customHeight="1">
      <c r="A18" s="13"/>
      <c r="B18" s="15"/>
      <c r="C18" s="16"/>
      <c r="D18" s="16"/>
      <c r="E18" s="16"/>
      <c r="F18" s="17"/>
      <c r="G18" s="17"/>
      <c r="H18" s="17"/>
      <c r="I18" s="18"/>
      <c r="J18" s="14"/>
      <c r="K18"/>
      <c r="L18"/>
      <c r="M18"/>
      <c r="N18"/>
      <c r="Q18" s="3" t="s">
        <v>39</v>
      </c>
      <c r="R18" s="6">
        <v>1000000</v>
      </c>
    </row>
    <row r="19" spans="1:18" s="2" customFormat="1" ht="36.6" customHeight="1" thickBot="1">
      <c r="A19" s="11" t="s">
        <v>10</v>
      </c>
      <c r="B19" s="8"/>
      <c r="C19"/>
      <c r="D19"/>
      <c r="E19"/>
      <c r="F19"/>
      <c r="G19"/>
      <c r="H19"/>
      <c r="I19"/>
      <c r="J19"/>
      <c r="K19"/>
      <c r="L19"/>
      <c r="Q19" s="4" t="s">
        <v>8</v>
      </c>
      <c r="R19" s="6">
        <v>1000000</v>
      </c>
    </row>
    <row r="20" spans="1:18" s="2" customFormat="1" ht="125.4" customHeight="1" thickBot="1">
      <c r="A20" s="86" t="s">
        <v>21</v>
      </c>
      <c r="B20" s="51" t="s">
        <v>140</v>
      </c>
      <c r="C20" s="52" t="s">
        <v>141</v>
      </c>
      <c r="D20" s="23" t="s">
        <v>142</v>
      </c>
      <c r="E20" s="30" t="s">
        <v>154</v>
      </c>
      <c r="F20" s="31" t="s">
        <v>155</v>
      </c>
      <c r="G20" s="32" t="s">
        <v>156</v>
      </c>
      <c r="H20" s="87" t="s">
        <v>157</v>
      </c>
      <c r="I20" s="32" t="s">
        <v>162</v>
      </c>
      <c r="J20" s="30" t="s">
        <v>163</v>
      </c>
      <c r="K20" s="30" t="s">
        <v>158</v>
      </c>
      <c r="L20" s="40" t="s">
        <v>239</v>
      </c>
      <c r="M20" s="42" t="s">
        <v>151</v>
      </c>
      <c r="N20" s="265" t="s">
        <v>152</v>
      </c>
      <c r="Q20" s="33" t="s">
        <v>41</v>
      </c>
      <c r="R20" s="34"/>
    </row>
    <row r="21" spans="1:18" s="2" customFormat="1" ht="37.200000000000003" customHeight="1">
      <c r="A21" s="130" t="s">
        <v>22</v>
      </c>
      <c r="B21" s="73"/>
      <c r="C21" s="29"/>
      <c r="D21" s="46"/>
      <c r="E21" s="120"/>
      <c r="F21" s="268"/>
      <c r="G21" s="271"/>
      <c r="H21" s="273"/>
      <c r="I21" s="123">
        <f t="shared" ref="I21:I26" si="6">ROUNDDOWN(E21*4/5,-3)</f>
        <v>0</v>
      </c>
      <c r="J21" s="275">
        <f>SUM(I21:I26)</f>
        <v>0</v>
      </c>
      <c r="K21" s="275">
        <f>J29</f>
        <v>2500000</v>
      </c>
      <c r="L21" s="278">
        <f>MIN(J21,K21)</f>
        <v>0</v>
      </c>
      <c r="M21" s="43" t="str">
        <f>IF(C21="介護ソフト（介護業務支援）","★","")</f>
        <v/>
      </c>
      <c r="N21" s="266"/>
      <c r="Q21" s="35" t="s">
        <v>9</v>
      </c>
      <c r="R21" s="34"/>
    </row>
    <row r="22" spans="1:18" s="2" customFormat="1" ht="37.200000000000003" customHeight="1">
      <c r="A22" s="132" t="s">
        <v>23</v>
      </c>
      <c r="B22" s="74"/>
      <c r="C22" s="21"/>
      <c r="D22" s="47"/>
      <c r="E22" s="121"/>
      <c r="F22" s="269"/>
      <c r="G22" s="271"/>
      <c r="H22" s="273"/>
      <c r="I22" s="124">
        <f t="shared" si="6"/>
        <v>0</v>
      </c>
      <c r="J22" s="276"/>
      <c r="K22" s="276"/>
      <c r="L22" s="279"/>
      <c r="M22" s="43" t="str">
        <f t="shared" ref="M22:M26" si="7">IF(C22="介護ソフト（介護業務支援）","★","")</f>
        <v/>
      </c>
      <c r="N22" s="266"/>
      <c r="Q22" s="33" t="s">
        <v>11</v>
      </c>
      <c r="R22" s="34"/>
    </row>
    <row r="23" spans="1:18" ht="37.200000000000003" customHeight="1">
      <c r="A23" s="132" t="s">
        <v>24</v>
      </c>
      <c r="B23" s="74"/>
      <c r="C23" s="21"/>
      <c r="D23" s="47"/>
      <c r="E23" s="121"/>
      <c r="F23" s="269"/>
      <c r="G23" s="271"/>
      <c r="H23" s="273"/>
      <c r="I23" s="124">
        <f t="shared" si="6"/>
        <v>0</v>
      </c>
      <c r="J23" s="276"/>
      <c r="K23" s="276"/>
      <c r="L23" s="279"/>
      <c r="M23" s="43" t="str">
        <f t="shared" si="7"/>
        <v/>
      </c>
      <c r="N23" s="266"/>
      <c r="R23"/>
    </row>
    <row r="24" spans="1:18" ht="37.200000000000003" customHeight="1">
      <c r="A24" s="132" t="s">
        <v>25</v>
      </c>
      <c r="B24" s="74"/>
      <c r="C24" s="21"/>
      <c r="D24" s="47"/>
      <c r="E24" s="121"/>
      <c r="F24" s="269"/>
      <c r="G24" s="271"/>
      <c r="H24" s="273"/>
      <c r="I24" s="124">
        <f t="shared" si="6"/>
        <v>0</v>
      </c>
      <c r="J24" s="276"/>
      <c r="K24" s="276"/>
      <c r="L24" s="279"/>
      <c r="M24" s="43" t="str">
        <f t="shared" si="7"/>
        <v/>
      </c>
      <c r="N24" s="266"/>
      <c r="R24"/>
    </row>
    <row r="25" spans="1:18" ht="37.200000000000003" customHeight="1">
      <c r="A25" s="132" t="s">
        <v>26</v>
      </c>
      <c r="B25" s="74"/>
      <c r="C25" s="21"/>
      <c r="D25" s="47"/>
      <c r="E25" s="121"/>
      <c r="F25" s="269"/>
      <c r="G25" s="271"/>
      <c r="H25" s="273"/>
      <c r="I25" s="124">
        <f t="shared" si="6"/>
        <v>0</v>
      </c>
      <c r="J25" s="276"/>
      <c r="K25" s="276"/>
      <c r="L25" s="279"/>
      <c r="M25" s="43" t="str">
        <f t="shared" si="7"/>
        <v/>
      </c>
      <c r="N25" s="266"/>
      <c r="Q25" t="s">
        <v>12</v>
      </c>
      <c r="R25" s="7">
        <v>1000000</v>
      </c>
    </row>
    <row r="26" spans="1:18" ht="37.200000000000003" customHeight="1" thickBot="1">
      <c r="A26" s="133" t="s">
        <v>27</v>
      </c>
      <c r="B26" s="75"/>
      <c r="C26" s="28"/>
      <c r="D26" s="48"/>
      <c r="E26" s="122"/>
      <c r="F26" s="270"/>
      <c r="G26" s="272"/>
      <c r="H26" s="274"/>
      <c r="I26" s="125">
        <f t="shared" si="6"/>
        <v>0</v>
      </c>
      <c r="J26" s="277"/>
      <c r="K26" s="277"/>
      <c r="L26" s="280"/>
      <c r="M26" s="43" t="str">
        <f t="shared" si="7"/>
        <v/>
      </c>
      <c r="N26" s="267"/>
      <c r="Q26" t="s">
        <v>13</v>
      </c>
      <c r="R26" s="7">
        <v>1500000</v>
      </c>
    </row>
    <row r="27" spans="1:18" ht="37.799999999999997" customHeight="1" thickBot="1">
      <c r="M27" s="118">
        <f>IF(L21&gt;L29,L29,L21)</f>
        <v>0</v>
      </c>
      <c r="N27" s="126">
        <f>L21-M27</f>
        <v>0</v>
      </c>
      <c r="Q27" t="s">
        <v>14</v>
      </c>
      <c r="R27" s="7">
        <v>2000000</v>
      </c>
    </row>
    <row r="28" spans="1:18" ht="22.2" customHeight="1" thickBot="1">
      <c r="M28" s="41"/>
      <c r="N28" s="41"/>
      <c r="Q28" t="s">
        <v>15</v>
      </c>
      <c r="R28" s="7">
        <v>2500000</v>
      </c>
    </row>
    <row r="29" spans="1:18" ht="50.4" customHeight="1" thickBot="1">
      <c r="D29" s="49" t="s">
        <v>40</v>
      </c>
      <c r="E29" s="22" t="s">
        <v>16</v>
      </c>
      <c r="F29" s="127">
        <f>IF(F21="〇",(IFERROR(VLOOKUP($L$5,Q25:R28,2),"")),2500000)</f>
        <v>2500000</v>
      </c>
      <c r="G29" s="127">
        <f>IF(G21="〇",150000,0)</f>
        <v>0</v>
      </c>
      <c r="H29" s="128">
        <f>IF(H21="〇",50000,0)</f>
        <v>0</v>
      </c>
      <c r="I29" s="19" t="s">
        <v>17</v>
      </c>
      <c r="J29" s="129">
        <f>F29+G29+H29</f>
        <v>2500000</v>
      </c>
      <c r="K29" s="53" t="s">
        <v>42</v>
      </c>
      <c r="L29" s="119">
        <f>SUM((IF(M21="★",I21,0)),(IF(M22="★",I22,0)),(IF(M23="★",I23,0)),(IF(M24="★",I24,0)),(IF(M25="★",I25,0)),(IF(M26="★",I26,0)))</f>
        <v>0</v>
      </c>
    </row>
    <row r="30" spans="1:18" ht="18.600000000000001" thickBot="1"/>
    <row r="31" spans="1:18" ht="36.6" thickTop="1" thickBot="1">
      <c r="A31" s="289" t="s">
        <v>99</v>
      </c>
      <c r="B31" s="290"/>
      <c r="C31" s="290"/>
      <c r="D31" s="290"/>
      <c r="E31" s="290"/>
      <c r="F31" s="290"/>
      <c r="G31" s="290"/>
      <c r="H31" s="290"/>
      <c r="I31" s="290"/>
      <c r="J31" s="290"/>
      <c r="K31" s="290"/>
      <c r="L31" s="290"/>
      <c r="M31" s="290"/>
      <c r="N31" s="291"/>
    </row>
    <row r="32" spans="1:18" ht="59.4" customHeight="1" thickTop="1">
      <c r="A32" s="292" t="s">
        <v>178</v>
      </c>
      <c r="B32" s="293"/>
      <c r="C32" s="293"/>
      <c r="D32" s="294" t="s">
        <v>177</v>
      </c>
      <c r="E32" s="294"/>
      <c r="F32" s="144"/>
      <c r="G32" s="93" t="s">
        <v>125</v>
      </c>
      <c r="H32" s="295" t="s">
        <v>185</v>
      </c>
      <c r="I32" s="296"/>
      <c r="J32" s="296"/>
      <c r="K32" s="297"/>
      <c r="L32" s="297"/>
      <c r="M32" s="298" t="s">
        <v>127</v>
      </c>
      <c r="N32" s="299"/>
    </row>
    <row r="33" spans="1:17" ht="142.80000000000001" customHeight="1">
      <c r="A33" s="281" t="s">
        <v>179</v>
      </c>
      <c r="B33" s="282"/>
      <c r="C33" s="282"/>
      <c r="D33" s="300"/>
      <c r="E33" s="300"/>
      <c r="F33" s="300"/>
      <c r="G33" s="94" t="s">
        <v>98</v>
      </c>
      <c r="H33" s="301" t="s">
        <v>184</v>
      </c>
      <c r="I33" s="282"/>
      <c r="J33" s="282"/>
      <c r="K33" s="302"/>
      <c r="L33" s="302"/>
      <c r="M33" s="303" t="s">
        <v>187</v>
      </c>
      <c r="N33" s="304"/>
    </row>
    <row r="34" spans="1:17" ht="149.4" customHeight="1">
      <c r="A34" s="281" t="s">
        <v>180</v>
      </c>
      <c r="B34" s="282"/>
      <c r="C34" s="282"/>
      <c r="D34" s="283" t="s">
        <v>126</v>
      </c>
      <c r="E34" s="283"/>
      <c r="F34" s="283"/>
      <c r="G34" s="284"/>
      <c r="H34" s="285" t="s">
        <v>183</v>
      </c>
      <c r="I34" s="286"/>
      <c r="J34" s="286"/>
      <c r="K34" s="287" t="s">
        <v>96</v>
      </c>
      <c r="L34" s="287"/>
      <c r="M34" s="287"/>
      <c r="N34" s="288"/>
    </row>
    <row r="35" spans="1:17" s="5" customFormat="1" ht="68.400000000000006" customHeight="1">
      <c r="A35" s="305" t="s">
        <v>181</v>
      </c>
      <c r="B35" s="306"/>
      <c r="C35" s="306"/>
      <c r="D35" s="303" t="s">
        <v>126</v>
      </c>
      <c r="E35" s="303"/>
      <c r="F35" s="303"/>
      <c r="G35" s="307"/>
      <c r="H35" s="308"/>
      <c r="I35" s="309"/>
      <c r="J35" s="309"/>
      <c r="K35" s="309"/>
      <c r="L35" s="309"/>
      <c r="M35" s="309"/>
      <c r="N35" s="310"/>
      <c r="O35"/>
      <c r="P35"/>
      <c r="Q35"/>
    </row>
    <row r="36" spans="1:17" s="5" customFormat="1" ht="90" customHeight="1" thickBot="1">
      <c r="A36" s="314" t="s">
        <v>182</v>
      </c>
      <c r="B36" s="315"/>
      <c r="C36" s="315"/>
      <c r="D36" s="316"/>
      <c r="E36" s="316"/>
      <c r="F36" s="95" t="s">
        <v>97</v>
      </c>
      <c r="G36" s="96" t="s">
        <v>186</v>
      </c>
      <c r="H36" s="311"/>
      <c r="I36" s="312"/>
      <c r="J36" s="312"/>
      <c r="K36" s="312"/>
      <c r="L36" s="312"/>
      <c r="M36" s="312"/>
      <c r="N36" s="313"/>
      <c r="O36"/>
      <c r="P36"/>
      <c r="Q36"/>
    </row>
    <row r="37" spans="1:17" s="5" customFormat="1" ht="18.600000000000001" thickTop="1">
      <c r="A37"/>
      <c r="B37"/>
      <c r="C37"/>
      <c r="D37"/>
      <c r="E37"/>
      <c r="F37"/>
      <c r="G37"/>
      <c r="H37"/>
      <c r="I37"/>
      <c r="J37"/>
      <c r="K37"/>
      <c r="L37"/>
      <c r="M37"/>
      <c r="N37"/>
      <c r="O37"/>
      <c r="P37"/>
      <c r="Q37"/>
    </row>
    <row r="38" spans="1:17" s="5" customFormat="1" ht="52.2" customHeight="1" thickBot="1">
      <c r="A38" s="92" t="s">
        <v>244</v>
      </c>
      <c r="B38"/>
      <c r="C38"/>
      <c r="D38"/>
      <c r="E38"/>
      <c r="F38"/>
      <c r="G38"/>
      <c r="H38"/>
      <c r="I38"/>
      <c r="J38"/>
      <c r="K38"/>
      <c r="L38"/>
      <c r="M38"/>
      <c r="N38"/>
      <c r="O38"/>
      <c r="P38"/>
      <c r="Q38" t="s">
        <v>54</v>
      </c>
    </row>
    <row r="39" spans="1:17" s="5" customFormat="1" ht="42.6" customHeight="1" thickBot="1">
      <c r="A39" s="85" t="s">
        <v>124</v>
      </c>
      <c r="B39" s="85"/>
      <c r="C39" s="85"/>
      <c r="D39"/>
      <c r="E39"/>
      <c r="F39" s="89" t="s">
        <v>189</v>
      </c>
      <c r="G39" s="66" t="s">
        <v>134</v>
      </c>
      <c r="H39" s="63" t="s">
        <v>135</v>
      </c>
      <c r="I39" s="67" t="s">
        <v>136</v>
      </c>
      <c r="J39" s="63" t="s">
        <v>137</v>
      </c>
      <c r="K39" s="64" t="s">
        <v>138</v>
      </c>
      <c r="L39" s="65" t="s">
        <v>139</v>
      </c>
      <c r="M39"/>
      <c r="N39"/>
      <c r="O39"/>
      <c r="P39"/>
      <c r="Q39" t="s">
        <v>47</v>
      </c>
    </row>
    <row r="40" spans="1:17" s="5" customFormat="1" ht="61.2" customHeight="1" thickBot="1">
      <c r="A40" s="11"/>
      <c r="B40" s="8"/>
      <c r="C40"/>
      <c r="D40"/>
      <c r="E40"/>
      <c r="F40" s="183">
        <f t="shared" ref="F40:L40" si="8">F2</f>
        <v>0</v>
      </c>
      <c r="G40" s="184">
        <f t="shared" si="8"/>
        <v>0</v>
      </c>
      <c r="H40" s="185">
        <f t="shared" si="8"/>
        <v>0</v>
      </c>
      <c r="I40" s="186">
        <f t="shared" si="8"/>
        <v>0</v>
      </c>
      <c r="J40" s="183">
        <f t="shared" si="8"/>
        <v>0</v>
      </c>
      <c r="K40" s="187">
        <f t="shared" si="8"/>
        <v>0</v>
      </c>
      <c r="L40" s="188">
        <f t="shared" si="8"/>
        <v>0</v>
      </c>
      <c r="M40"/>
      <c r="N40"/>
      <c r="O40"/>
      <c r="P40"/>
      <c r="Q40" t="s">
        <v>48</v>
      </c>
    </row>
    <row r="41" spans="1:17" s="5" customFormat="1" ht="111.6" thickBot="1">
      <c r="A41" s="86" t="s">
        <v>21</v>
      </c>
      <c r="B41" s="51" t="s">
        <v>140</v>
      </c>
      <c r="C41" s="30" t="s">
        <v>141</v>
      </c>
      <c r="D41" s="23" t="s">
        <v>142</v>
      </c>
      <c r="E41" s="30" t="s">
        <v>154</v>
      </c>
      <c r="F41" s="24" t="s">
        <v>159</v>
      </c>
      <c r="G41" s="32" t="s">
        <v>156</v>
      </c>
      <c r="H41" s="30" t="s">
        <v>157</v>
      </c>
      <c r="I41" s="88" t="s">
        <v>160</v>
      </c>
      <c r="J41" s="32" t="s">
        <v>165</v>
      </c>
      <c r="K41" s="30" t="s">
        <v>164</v>
      </c>
      <c r="L41" s="30" t="s">
        <v>161</v>
      </c>
      <c r="M41" s="40" t="s">
        <v>167</v>
      </c>
      <c r="N41" s="38" t="s">
        <v>166</v>
      </c>
      <c r="O41" s="265" t="s">
        <v>169</v>
      </c>
      <c r="P41" s="265" t="s">
        <v>172</v>
      </c>
      <c r="Q41" t="s">
        <v>49</v>
      </c>
    </row>
    <row r="42" spans="1:17" s="5" customFormat="1" ht="46.2" customHeight="1">
      <c r="A42" s="134" t="s">
        <v>1</v>
      </c>
      <c r="B42" s="70"/>
      <c r="C42" s="80"/>
      <c r="D42" s="46"/>
      <c r="E42" s="135"/>
      <c r="F42" s="103"/>
      <c r="G42" s="317"/>
      <c r="H42" s="318"/>
      <c r="I42" s="321"/>
      <c r="J42" s="137">
        <f>(ROUNDDOWN(E42*4/5,-3))*F42</f>
        <v>0</v>
      </c>
      <c r="K42" s="324">
        <f>SUM(J42:J53)</f>
        <v>0</v>
      </c>
      <c r="L42" s="324">
        <f>J56</f>
        <v>10000000</v>
      </c>
      <c r="M42" s="325">
        <f>MIN(K42,L42)</f>
        <v>0</v>
      </c>
      <c r="N42" s="60" t="str">
        <f>IF((OR((C42="見守り"),(C42="介護業務支援 インカム"),(C42="介護業務支援 インカム"),(C42="介護ソフト（介護業務支援）"))),"★","")</f>
        <v/>
      </c>
      <c r="O42" s="266"/>
      <c r="P42" s="266"/>
      <c r="Q42" t="s">
        <v>53</v>
      </c>
    </row>
    <row r="43" spans="1:17" s="5" customFormat="1" ht="46.2" customHeight="1">
      <c r="A43" s="132" t="s">
        <v>128</v>
      </c>
      <c r="B43" s="71"/>
      <c r="C43" s="81"/>
      <c r="D43" s="47"/>
      <c r="E43" s="121"/>
      <c r="F43" s="107"/>
      <c r="G43" s="271"/>
      <c r="H43" s="319"/>
      <c r="I43" s="322"/>
      <c r="J43" s="123">
        <f t="shared" ref="J43:J53" si="9">(ROUNDDOWN(E43*4/5,-3))*F43</f>
        <v>0</v>
      </c>
      <c r="K43" s="276"/>
      <c r="L43" s="276"/>
      <c r="M43" s="279"/>
      <c r="N43" s="39" t="str">
        <f t="shared" ref="N43:N53" si="10">IF((OR((C43="見守り"),(C43="介護業務支援 インカム"),(C43="介護業務支援 インカム"),(C43="介護ソフト（介護業務支援）"))),"★","")</f>
        <v/>
      </c>
      <c r="O43" s="266"/>
      <c r="P43" s="266"/>
      <c r="Q43" t="s">
        <v>50</v>
      </c>
    </row>
    <row r="44" spans="1:17" s="5" customFormat="1" ht="46.2" customHeight="1">
      <c r="A44" s="132" t="s">
        <v>3</v>
      </c>
      <c r="B44" s="71"/>
      <c r="C44" s="81"/>
      <c r="D44" s="47"/>
      <c r="E44" s="121"/>
      <c r="F44" s="107"/>
      <c r="G44" s="271"/>
      <c r="H44" s="319"/>
      <c r="I44" s="322"/>
      <c r="J44" s="123">
        <f>(ROUNDDOWN(E44*4/5,-3))*F44</f>
        <v>0</v>
      </c>
      <c r="K44" s="276"/>
      <c r="L44" s="276"/>
      <c r="M44" s="279"/>
      <c r="N44" s="39" t="str">
        <f t="shared" si="10"/>
        <v/>
      </c>
      <c r="O44" s="266"/>
      <c r="P44" s="266"/>
      <c r="Q44" t="s">
        <v>56</v>
      </c>
    </row>
    <row r="45" spans="1:17" s="5" customFormat="1" ht="46.2" customHeight="1">
      <c r="A45" s="132" t="s">
        <v>4</v>
      </c>
      <c r="B45" s="71"/>
      <c r="C45" s="81"/>
      <c r="D45" s="47"/>
      <c r="E45" s="121"/>
      <c r="F45" s="107"/>
      <c r="G45" s="271"/>
      <c r="H45" s="319"/>
      <c r="I45" s="322"/>
      <c r="J45" s="123">
        <f>(ROUNDDOWN(E45*4/5,-3))*F45</f>
        <v>0</v>
      </c>
      <c r="K45" s="276"/>
      <c r="L45" s="276"/>
      <c r="M45" s="279"/>
      <c r="N45" s="39" t="str">
        <f t="shared" si="10"/>
        <v/>
      </c>
      <c r="O45" s="266"/>
      <c r="P45" s="266"/>
      <c r="Q45" t="s">
        <v>55</v>
      </c>
    </row>
    <row r="46" spans="1:17" s="5" customFormat="1" ht="46.2" customHeight="1">
      <c r="A46" s="132" t="s">
        <v>5</v>
      </c>
      <c r="B46" s="71"/>
      <c r="C46" s="81"/>
      <c r="D46" s="47"/>
      <c r="E46" s="121"/>
      <c r="F46" s="107"/>
      <c r="G46" s="271"/>
      <c r="H46" s="319"/>
      <c r="I46" s="322"/>
      <c r="J46" s="123">
        <f t="shared" si="9"/>
        <v>0</v>
      </c>
      <c r="K46" s="276"/>
      <c r="L46" s="276"/>
      <c r="M46" s="279"/>
      <c r="N46" s="39" t="str">
        <f t="shared" si="10"/>
        <v/>
      </c>
      <c r="O46" s="266"/>
      <c r="P46" s="266"/>
      <c r="Q46" t="s">
        <v>51</v>
      </c>
    </row>
    <row r="47" spans="1:17" s="5" customFormat="1" ht="46.2" customHeight="1">
      <c r="A47" s="132" t="s">
        <v>6</v>
      </c>
      <c r="B47" s="71"/>
      <c r="C47" s="81"/>
      <c r="D47" s="47"/>
      <c r="E47" s="121"/>
      <c r="F47" s="107"/>
      <c r="G47" s="271"/>
      <c r="H47" s="319"/>
      <c r="I47" s="322"/>
      <c r="J47" s="123">
        <f t="shared" si="9"/>
        <v>0</v>
      </c>
      <c r="K47" s="276"/>
      <c r="L47" s="276"/>
      <c r="M47" s="279"/>
      <c r="N47" s="39" t="str">
        <f t="shared" si="10"/>
        <v/>
      </c>
      <c r="O47" s="266"/>
      <c r="P47" s="266"/>
      <c r="Q47" t="s">
        <v>43</v>
      </c>
    </row>
    <row r="48" spans="1:17" s="5" customFormat="1" ht="46.2" customHeight="1">
      <c r="A48" s="132" t="s">
        <v>7</v>
      </c>
      <c r="B48" s="71"/>
      <c r="C48" s="81"/>
      <c r="D48" s="47"/>
      <c r="E48" s="121"/>
      <c r="F48" s="136"/>
      <c r="G48" s="271"/>
      <c r="H48" s="319"/>
      <c r="I48" s="322"/>
      <c r="J48" s="123">
        <f t="shared" si="9"/>
        <v>0</v>
      </c>
      <c r="K48" s="276"/>
      <c r="L48" s="276"/>
      <c r="M48" s="279"/>
      <c r="N48" s="39" t="str">
        <f t="shared" si="10"/>
        <v/>
      </c>
      <c r="O48" s="266"/>
      <c r="P48" s="266"/>
      <c r="Q48" t="s">
        <v>44</v>
      </c>
    </row>
    <row r="49" spans="1:17" s="5" customFormat="1" ht="46.2" customHeight="1">
      <c r="A49" s="132" t="s">
        <v>129</v>
      </c>
      <c r="B49" s="71"/>
      <c r="C49" s="81"/>
      <c r="D49" s="47"/>
      <c r="E49" s="121"/>
      <c r="F49" s="136"/>
      <c r="G49" s="271"/>
      <c r="H49" s="319"/>
      <c r="I49" s="322"/>
      <c r="J49" s="123">
        <f t="shared" si="9"/>
        <v>0</v>
      </c>
      <c r="K49" s="276"/>
      <c r="L49" s="276"/>
      <c r="M49" s="279"/>
      <c r="N49" s="39" t="str">
        <f t="shared" si="10"/>
        <v/>
      </c>
      <c r="O49" s="266"/>
      <c r="P49" s="266"/>
      <c r="Q49" t="s">
        <v>66</v>
      </c>
    </row>
    <row r="50" spans="1:17" s="5" customFormat="1" ht="46.2" customHeight="1">
      <c r="A50" s="132" t="s">
        <v>130</v>
      </c>
      <c r="B50" s="71"/>
      <c r="C50" s="81"/>
      <c r="D50" s="47"/>
      <c r="E50" s="121"/>
      <c r="F50" s="136"/>
      <c r="G50" s="271"/>
      <c r="H50" s="319"/>
      <c r="I50" s="322"/>
      <c r="J50" s="123">
        <f>(ROUNDDOWN(E50*4/5,-3))*F50</f>
        <v>0</v>
      </c>
      <c r="K50" s="276"/>
      <c r="L50" s="276"/>
      <c r="M50" s="279"/>
      <c r="N50" s="39" t="str">
        <f t="shared" si="10"/>
        <v/>
      </c>
      <c r="O50" s="266"/>
      <c r="P50" s="266"/>
      <c r="Q50" t="s">
        <v>100</v>
      </c>
    </row>
    <row r="51" spans="1:17" s="5" customFormat="1" ht="46.2" customHeight="1">
      <c r="A51" s="132" t="s">
        <v>131</v>
      </c>
      <c r="B51" s="71"/>
      <c r="C51" s="81"/>
      <c r="D51" s="47"/>
      <c r="E51" s="121"/>
      <c r="F51" s="136"/>
      <c r="G51" s="271"/>
      <c r="H51" s="319"/>
      <c r="I51" s="322"/>
      <c r="J51" s="123">
        <f>(ROUNDDOWN(E51*4/5,-3))*F51</f>
        <v>0</v>
      </c>
      <c r="K51" s="276"/>
      <c r="L51" s="276"/>
      <c r="M51" s="279"/>
      <c r="N51" s="39" t="str">
        <f t="shared" si="10"/>
        <v/>
      </c>
      <c r="O51" s="266"/>
      <c r="P51" s="266"/>
      <c r="Q51" t="s">
        <v>101</v>
      </c>
    </row>
    <row r="52" spans="1:17" s="5" customFormat="1" ht="46.2" customHeight="1">
      <c r="A52" s="132" t="s">
        <v>132</v>
      </c>
      <c r="B52" s="71"/>
      <c r="C52" s="81"/>
      <c r="D52" s="47"/>
      <c r="E52" s="121"/>
      <c r="F52" s="136"/>
      <c r="G52" s="271"/>
      <c r="H52" s="319"/>
      <c r="I52" s="322"/>
      <c r="J52" s="123">
        <f>(ROUNDDOWN(E52*4/5,-3))*F52</f>
        <v>0</v>
      </c>
      <c r="K52" s="276"/>
      <c r="L52" s="276"/>
      <c r="M52" s="279"/>
      <c r="N52" s="39" t="str">
        <f t="shared" si="10"/>
        <v/>
      </c>
      <c r="O52" s="266"/>
      <c r="P52" s="266"/>
      <c r="Q52" s="54" t="s">
        <v>102</v>
      </c>
    </row>
    <row r="53" spans="1:17" s="5" customFormat="1" ht="46.2" customHeight="1" thickBot="1">
      <c r="A53" s="133" t="s">
        <v>133</v>
      </c>
      <c r="B53" s="72"/>
      <c r="C53" s="82"/>
      <c r="D53" s="48"/>
      <c r="E53" s="122"/>
      <c r="F53" s="111"/>
      <c r="G53" s="272"/>
      <c r="H53" s="320"/>
      <c r="I53" s="323"/>
      <c r="J53" s="138">
        <f t="shared" si="9"/>
        <v>0</v>
      </c>
      <c r="K53" s="277"/>
      <c r="L53" s="277"/>
      <c r="M53" s="280"/>
      <c r="N53" s="61" t="str">
        <f t="shared" si="10"/>
        <v/>
      </c>
      <c r="O53" s="267"/>
      <c r="P53" s="267"/>
      <c r="Q53" s="55" t="s">
        <v>103</v>
      </c>
    </row>
    <row r="54" spans="1:17" s="5" customFormat="1" ht="41.4" customHeight="1" thickBot="1">
      <c r="A54"/>
      <c r="B54"/>
      <c r="C54"/>
      <c r="D54"/>
      <c r="E54" s="79"/>
      <c r="F54" s="83"/>
      <c r="G54"/>
      <c r="H54"/>
      <c r="I54"/>
      <c r="J54"/>
      <c r="K54"/>
      <c r="L54"/>
      <c r="M54"/>
      <c r="N54" s="139">
        <f>IF(M42&gt;L56,L56,M42)</f>
        <v>0</v>
      </c>
      <c r="O54" s="140">
        <f>M42-N54</f>
        <v>0</v>
      </c>
      <c r="P54" s="140">
        <f>N54+O54</f>
        <v>0</v>
      </c>
      <c r="Q54" s="55" t="s">
        <v>104</v>
      </c>
    </row>
    <row r="55" spans="1:17" s="5" customFormat="1" ht="27" thickBot="1">
      <c r="A55"/>
      <c r="B55"/>
      <c r="C55"/>
      <c r="D55"/>
      <c r="E55"/>
      <c r="F55"/>
      <c r="G55"/>
      <c r="H55"/>
      <c r="I55"/>
      <c r="J55"/>
      <c r="K55"/>
      <c r="L55" s="41"/>
      <c r="M55" s="41"/>
      <c r="N55"/>
      <c r="O55"/>
      <c r="P55"/>
      <c r="Q55" s="56" t="s">
        <v>105</v>
      </c>
    </row>
    <row r="56" spans="1:17" s="5" customFormat="1" ht="45" thickBot="1">
      <c r="A56"/>
      <c r="B56"/>
      <c r="C56"/>
      <c r="D56"/>
      <c r="E56" s="25" t="s">
        <v>18</v>
      </c>
      <c r="F56" s="22" t="s">
        <v>16</v>
      </c>
      <c r="G56" s="127">
        <f>IF(G42="〇",150000,0)</f>
        <v>0</v>
      </c>
      <c r="H56" s="128">
        <f>IF(H42="〇",50000,0)</f>
        <v>0</v>
      </c>
      <c r="I56" s="19" t="s">
        <v>17</v>
      </c>
      <c r="J56" s="129">
        <f>10000000+G56+H56</f>
        <v>10000000</v>
      </c>
      <c r="K56" s="37" t="s">
        <v>28</v>
      </c>
      <c r="L56" s="119">
        <f>SUM((IF(N42="★",J42,0)),(IF(N43="★",J43,0)),(IF(N44="★",J44,0)),(IF(N51="★",J51,0)),(IF(N52="★",J52,0)),(IF(N53="★",J53,0)))</f>
        <v>0</v>
      </c>
      <c r="M56"/>
      <c r="N56"/>
      <c r="O56"/>
      <c r="P56"/>
      <c r="Q56" s="57" t="s">
        <v>106</v>
      </c>
    </row>
    <row r="57" spans="1:17" s="5" customFormat="1" ht="18.600000000000001" thickBot="1">
      <c r="A57"/>
      <c r="B57"/>
      <c r="C57"/>
      <c r="D57"/>
      <c r="E57"/>
      <c r="F57"/>
      <c r="G57"/>
      <c r="H57"/>
      <c r="I57"/>
      <c r="J57"/>
      <c r="K57"/>
      <c r="L57"/>
      <c r="M57"/>
      <c r="N57"/>
      <c r="O57"/>
      <c r="P57"/>
      <c r="Q57" s="58" t="s">
        <v>107</v>
      </c>
    </row>
    <row r="58" spans="1:17" s="5" customFormat="1" ht="36.6" thickTop="1" thickBot="1">
      <c r="A58" s="289" t="s">
        <v>99</v>
      </c>
      <c r="B58" s="290"/>
      <c r="C58" s="290"/>
      <c r="D58" s="290"/>
      <c r="E58" s="290"/>
      <c r="F58" s="290"/>
      <c r="G58" s="290"/>
      <c r="H58" s="290"/>
      <c r="I58" s="290"/>
      <c r="J58" s="290"/>
      <c r="K58" s="290"/>
      <c r="L58" s="290"/>
      <c r="M58" s="290"/>
      <c r="N58" s="291"/>
      <c r="O58"/>
      <c r="P58"/>
      <c r="Q58" s="58" t="s">
        <v>108</v>
      </c>
    </row>
    <row r="59" spans="1:17" s="5" customFormat="1" ht="66" customHeight="1" thickTop="1">
      <c r="A59" s="292" t="s">
        <v>178</v>
      </c>
      <c r="B59" s="293"/>
      <c r="C59" s="293"/>
      <c r="D59" s="294" t="s">
        <v>177</v>
      </c>
      <c r="E59" s="294"/>
      <c r="F59" s="144"/>
      <c r="G59" s="93" t="s">
        <v>125</v>
      </c>
      <c r="H59" s="295" t="s">
        <v>185</v>
      </c>
      <c r="I59" s="296"/>
      <c r="J59" s="296"/>
      <c r="K59" s="297"/>
      <c r="L59" s="297"/>
      <c r="M59" s="298" t="s">
        <v>127</v>
      </c>
      <c r="N59" s="299"/>
      <c r="O59"/>
      <c r="P59"/>
      <c r="Q59" s="59" t="s">
        <v>109</v>
      </c>
    </row>
    <row r="60" spans="1:17" s="5" customFormat="1" ht="149.4" customHeight="1">
      <c r="A60" s="281" t="s">
        <v>179</v>
      </c>
      <c r="B60" s="282"/>
      <c r="C60" s="282"/>
      <c r="D60" s="300"/>
      <c r="E60" s="300"/>
      <c r="F60" s="300"/>
      <c r="G60" s="94" t="s">
        <v>98</v>
      </c>
      <c r="H60" s="301" t="s">
        <v>184</v>
      </c>
      <c r="I60" s="282"/>
      <c r="J60" s="282"/>
      <c r="K60" s="326"/>
      <c r="L60" s="326"/>
      <c r="M60" s="303" t="s">
        <v>187</v>
      </c>
      <c r="N60" s="304"/>
      <c r="O60"/>
      <c r="P60"/>
      <c r="Q60" t="s">
        <v>110</v>
      </c>
    </row>
    <row r="61" spans="1:17" s="5" customFormat="1" ht="159" customHeight="1">
      <c r="A61" s="281" t="s">
        <v>180</v>
      </c>
      <c r="B61" s="282"/>
      <c r="C61" s="282"/>
      <c r="D61" s="283" t="s">
        <v>126</v>
      </c>
      <c r="E61" s="283"/>
      <c r="F61" s="283"/>
      <c r="G61" s="284"/>
      <c r="H61" s="285" t="s">
        <v>183</v>
      </c>
      <c r="I61" s="286"/>
      <c r="J61" s="286"/>
      <c r="K61" s="287" t="s">
        <v>96</v>
      </c>
      <c r="L61" s="287"/>
      <c r="M61" s="287"/>
      <c r="N61" s="288"/>
      <c r="O61"/>
      <c r="P61"/>
      <c r="Q61" t="s">
        <v>111</v>
      </c>
    </row>
    <row r="62" spans="1:17" s="5" customFormat="1" ht="63" customHeight="1">
      <c r="A62" s="305" t="s">
        <v>181</v>
      </c>
      <c r="B62" s="306"/>
      <c r="C62" s="306"/>
      <c r="D62" s="303" t="s">
        <v>126</v>
      </c>
      <c r="E62" s="303"/>
      <c r="F62" s="303"/>
      <c r="G62" s="307"/>
      <c r="H62" s="308"/>
      <c r="I62" s="309"/>
      <c r="J62" s="309"/>
      <c r="K62" s="309"/>
      <c r="L62" s="309"/>
      <c r="M62" s="309"/>
      <c r="N62" s="310"/>
      <c r="O62"/>
      <c r="P62"/>
      <c r="Q62" t="s">
        <v>112</v>
      </c>
    </row>
    <row r="63" spans="1:17" s="5" customFormat="1" ht="91.8" customHeight="1" thickBot="1">
      <c r="A63" s="314" t="s">
        <v>182</v>
      </c>
      <c r="B63" s="315"/>
      <c r="C63" s="315"/>
      <c r="D63" s="316"/>
      <c r="E63" s="316"/>
      <c r="F63" s="95" t="s">
        <v>97</v>
      </c>
      <c r="G63" s="96" t="s">
        <v>186</v>
      </c>
      <c r="H63" s="311"/>
      <c r="I63" s="312"/>
      <c r="J63" s="312"/>
      <c r="K63" s="312"/>
      <c r="L63" s="312"/>
      <c r="M63" s="312"/>
      <c r="N63" s="313"/>
      <c r="O63"/>
      <c r="P63"/>
      <c r="Q63" t="s">
        <v>113</v>
      </c>
    </row>
    <row r="64" spans="1:17" s="5" customFormat="1" ht="63" customHeight="1" thickTop="1">
      <c r="A64"/>
      <c r="B64"/>
      <c r="C64"/>
      <c r="D64"/>
      <c r="E64"/>
      <c r="F64"/>
      <c r="G64"/>
      <c r="H64"/>
      <c r="I64"/>
      <c r="J64"/>
      <c r="K64"/>
      <c r="L64"/>
      <c r="M64"/>
      <c r="N64"/>
      <c r="O64"/>
      <c r="P64"/>
      <c r="Q64" t="s">
        <v>114</v>
      </c>
    </row>
    <row r="65" spans="1:17" s="5" customFormat="1">
      <c r="A65"/>
      <c r="B65"/>
      <c r="C65"/>
      <c r="D65"/>
      <c r="E65"/>
      <c r="F65"/>
      <c r="G65"/>
      <c r="H65"/>
      <c r="I65"/>
      <c r="J65"/>
      <c r="K65"/>
      <c r="L65"/>
      <c r="M65"/>
      <c r="N65"/>
      <c r="O65"/>
      <c r="P65"/>
      <c r="Q65" t="s">
        <v>52</v>
      </c>
    </row>
    <row r="66" spans="1:17" s="5" customFormat="1">
      <c r="A66"/>
      <c r="B66"/>
      <c r="C66"/>
      <c r="D66"/>
      <c r="E66"/>
      <c r="F66"/>
      <c r="G66"/>
      <c r="H66"/>
      <c r="I66"/>
      <c r="J66"/>
      <c r="K66"/>
      <c r="L66"/>
      <c r="M66"/>
      <c r="N66"/>
      <c r="O66"/>
      <c r="P66"/>
      <c r="Q66" t="s">
        <v>67</v>
      </c>
    </row>
    <row r="67" spans="1:17" s="5" customFormat="1">
      <c r="A67"/>
      <c r="B67"/>
      <c r="C67"/>
      <c r="D67"/>
      <c r="E67"/>
      <c r="F67"/>
      <c r="G67"/>
      <c r="H67"/>
      <c r="I67"/>
      <c r="J67"/>
      <c r="K67"/>
      <c r="L67"/>
      <c r="M67"/>
      <c r="N67"/>
      <c r="O67"/>
      <c r="P67"/>
      <c r="Q67" t="s">
        <v>57</v>
      </c>
    </row>
    <row r="68" spans="1:17" s="5" customFormat="1">
      <c r="A68"/>
      <c r="B68"/>
      <c r="C68"/>
      <c r="D68"/>
      <c r="E68"/>
      <c r="F68"/>
      <c r="G68"/>
      <c r="H68"/>
      <c r="I68"/>
      <c r="J68"/>
      <c r="K68"/>
      <c r="L68"/>
      <c r="M68"/>
      <c r="N68"/>
      <c r="O68"/>
      <c r="P68"/>
      <c r="Q68" t="s">
        <v>68</v>
      </c>
    </row>
    <row r="69" spans="1:17" s="5" customFormat="1">
      <c r="A69"/>
      <c r="B69"/>
      <c r="C69"/>
      <c r="D69"/>
      <c r="E69"/>
      <c r="F69"/>
      <c r="G69"/>
      <c r="H69"/>
      <c r="I69"/>
      <c r="J69"/>
      <c r="K69"/>
      <c r="L69"/>
      <c r="M69"/>
      <c r="N69"/>
      <c r="O69"/>
      <c r="P69"/>
      <c r="Q69" t="s">
        <v>69</v>
      </c>
    </row>
    <row r="70" spans="1:17" s="5" customFormat="1">
      <c r="A70"/>
      <c r="B70"/>
      <c r="C70"/>
      <c r="D70"/>
      <c r="E70"/>
      <c r="F70"/>
      <c r="G70"/>
      <c r="H70"/>
      <c r="I70"/>
      <c r="J70"/>
      <c r="K70"/>
      <c r="L70"/>
      <c r="M70"/>
      <c r="N70"/>
      <c r="O70"/>
      <c r="P70"/>
      <c r="Q70" t="s">
        <v>70</v>
      </c>
    </row>
    <row r="71" spans="1:17" s="5" customFormat="1">
      <c r="A71"/>
      <c r="B71"/>
      <c r="C71"/>
      <c r="D71"/>
      <c r="E71"/>
      <c r="F71"/>
      <c r="G71"/>
      <c r="H71"/>
      <c r="I71"/>
      <c r="J71"/>
      <c r="K71"/>
      <c r="L71"/>
      <c r="M71"/>
      <c r="N71"/>
      <c r="O71"/>
      <c r="P71"/>
      <c r="Q71" t="s">
        <v>58</v>
      </c>
    </row>
    <row r="72" spans="1:17" s="5" customFormat="1">
      <c r="A72"/>
      <c r="B72"/>
      <c r="C72"/>
      <c r="D72"/>
      <c r="E72"/>
      <c r="F72"/>
      <c r="G72"/>
      <c r="H72"/>
      <c r="I72"/>
      <c r="J72"/>
      <c r="K72"/>
      <c r="L72"/>
      <c r="M72"/>
      <c r="N72"/>
      <c r="O72"/>
      <c r="P72"/>
      <c r="Q72" t="s">
        <v>59</v>
      </c>
    </row>
    <row r="73" spans="1:17" s="5" customFormat="1">
      <c r="A73"/>
      <c r="B73"/>
      <c r="C73"/>
      <c r="D73"/>
      <c r="E73"/>
      <c r="F73"/>
      <c r="G73"/>
      <c r="H73"/>
      <c r="I73"/>
      <c r="J73"/>
      <c r="K73"/>
      <c r="L73"/>
      <c r="M73"/>
      <c r="N73"/>
      <c r="O73"/>
      <c r="P73"/>
      <c r="Q73" t="s">
        <v>60</v>
      </c>
    </row>
    <row r="74" spans="1:17" s="5" customFormat="1">
      <c r="A74"/>
      <c r="B74"/>
      <c r="C74"/>
      <c r="D74"/>
      <c r="E74"/>
      <c r="F74"/>
      <c r="G74"/>
      <c r="H74"/>
      <c r="I74"/>
      <c r="J74"/>
      <c r="K74"/>
      <c r="L74"/>
      <c r="M74"/>
      <c r="N74"/>
      <c r="O74"/>
      <c r="P74"/>
      <c r="Q74" t="s">
        <v>63</v>
      </c>
    </row>
    <row r="75" spans="1:17" s="5" customFormat="1">
      <c r="A75"/>
      <c r="B75"/>
      <c r="C75"/>
      <c r="D75"/>
      <c r="E75"/>
      <c r="F75"/>
      <c r="G75"/>
      <c r="H75"/>
      <c r="I75"/>
      <c r="J75"/>
      <c r="K75"/>
      <c r="L75"/>
      <c r="M75"/>
      <c r="N75"/>
      <c r="O75"/>
      <c r="P75"/>
      <c r="Q75" t="s">
        <v>71</v>
      </c>
    </row>
    <row r="76" spans="1:17" s="5" customFormat="1">
      <c r="A76"/>
      <c r="B76"/>
      <c r="C76"/>
      <c r="D76"/>
      <c r="E76"/>
      <c r="F76"/>
      <c r="G76"/>
      <c r="H76"/>
      <c r="I76"/>
      <c r="J76"/>
      <c r="K76"/>
      <c r="L76"/>
      <c r="M76"/>
      <c r="N76"/>
      <c r="O76"/>
      <c r="P76"/>
      <c r="Q76" t="s">
        <v>72</v>
      </c>
    </row>
    <row r="77" spans="1:17" s="5" customFormat="1">
      <c r="A77"/>
      <c r="B77"/>
      <c r="C77"/>
      <c r="D77"/>
      <c r="E77"/>
      <c r="F77"/>
      <c r="G77"/>
      <c r="H77"/>
      <c r="I77"/>
      <c r="J77"/>
      <c r="K77"/>
      <c r="L77"/>
      <c r="M77"/>
      <c r="N77"/>
      <c r="O77"/>
      <c r="P77"/>
      <c r="Q77" t="s">
        <v>64</v>
      </c>
    </row>
    <row r="78" spans="1:17" s="5" customFormat="1">
      <c r="A78"/>
      <c r="B78"/>
      <c r="C78"/>
      <c r="D78"/>
      <c r="E78"/>
      <c r="F78"/>
      <c r="G78"/>
      <c r="H78"/>
      <c r="I78"/>
      <c r="J78"/>
      <c r="K78"/>
      <c r="L78"/>
      <c r="M78"/>
      <c r="N78"/>
      <c r="O78"/>
      <c r="P78"/>
      <c r="Q78" t="s">
        <v>61</v>
      </c>
    </row>
    <row r="79" spans="1:17" s="5" customFormat="1">
      <c r="A79"/>
      <c r="B79"/>
      <c r="C79"/>
      <c r="D79"/>
      <c r="E79"/>
      <c r="F79"/>
      <c r="G79"/>
      <c r="H79"/>
      <c r="I79"/>
      <c r="J79"/>
      <c r="K79"/>
      <c r="L79"/>
      <c r="M79"/>
      <c r="N79"/>
      <c r="O79"/>
      <c r="P79"/>
      <c r="Q79" t="s">
        <v>45</v>
      </c>
    </row>
    <row r="80" spans="1:17" s="5" customFormat="1">
      <c r="A80"/>
      <c r="B80"/>
      <c r="C80"/>
      <c r="D80"/>
      <c r="E80"/>
      <c r="F80"/>
      <c r="G80"/>
      <c r="H80"/>
      <c r="I80"/>
      <c r="J80"/>
      <c r="K80"/>
      <c r="L80"/>
      <c r="M80"/>
      <c r="N80"/>
      <c r="O80"/>
      <c r="P80"/>
      <c r="Q80" t="s">
        <v>73</v>
      </c>
    </row>
    <row r="81" spans="1:17" s="5" customFormat="1">
      <c r="A81"/>
      <c r="B81"/>
      <c r="C81"/>
      <c r="D81"/>
      <c r="E81"/>
      <c r="F81"/>
      <c r="G81"/>
      <c r="H81"/>
      <c r="I81"/>
      <c r="J81"/>
      <c r="K81"/>
      <c r="L81"/>
      <c r="M81"/>
      <c r="N81"/>
      <c r="O81"/>
      <c r="P81"/>
      <c r="Q81" t="s">
        <v>46</v>
      </c>
    </row>
    <row r="82" spans="1:17" s="5" customFormat="1">
      <c r="A82"/>
      <c r="B82"/>
      <c r="C82"/>
      <c r="D82"/>
      <c r="E82"/>
      <c r="F82"/>
      <c r="G82"/>
      <c r="H82"/>
      <c r="I82"/>
      <c r="J82"/>
      <c r="K82"/>
      <c r="L82"/>
      <c r="M82"/>
      <c r="N82"/>
      <c r="O82"/>
      <c r="P82"/>
      <c r="Q82" t="s">
        <v>115</v>
      </c>
    </row>
    <row r="83" spans="1:17" s="5" customFormat="1">
      <c r="A83"/>
      <c r="B83"/>
      <c r="C83"/>
      <c r="D83"/>
      <c r="E83"/>
      <c r="F83"/>
      <c r="G83"/>
      <c r="H83"/>
      <c r="I83"/>
      <c r="J83"/>
      <c r="K83"/>
      <c r="L83"/>
      <c r="M83"/>
      <c r="N83"/>
      <c r="O83"/>
      <c r="P83"/>
      <c r="Q83" t="s">
        <v>116</v>
      </c>
    </row>
    <row r="84" spans="1:17" s="5" customFormat="1">
      <c r="A84"/>
      <c r="B84"/>
      <c r="C84"/>
      <c r="D84"/>
      <c r="E84"/>
      <c r="F84"/>
      <c r="G84"/>
      <c r="H84"/>
      <c r="I84"/>
      <c r="J84"/>
      <c r="K84"/>
      <c r="L84"/>
      <c r="M84"/>
      <c r="N84"/>
      <c r="O84"/>
      <c r="P84"/>
      <c r="Q84" t="s">
        <v>117</v>
      </c>
    </row>
    <row r="85" spans="1:17" s="5" customFormat="1">
      <c r="A85"/>
      <c r="B85"/>
      <c r="C85"/>
      <c r="D85"/>
      <c r="E85"/>
      <c r="F85"/>
      <c r="G85"/>
      <c r="H85"/>
      <c r="I85"/>
      <c r="J85"/>
      <c r="K85"/>
      <c r="L85"/>
      <c r="M85"/>
      <c r="N85"/>
      <c r="O85"/>
      <c r="P85"/>
      <c r="Q85" t="s">
        <v>118</v>
      </c>
    </row>
    <row r="86" spans="1:17" s="5" customFormat="1">
      <c r="A86"/>
      <c r="B86"/>
      <c r="C86"/>
      <c r="D86"/>
      <c r="E86"/>
      <c r="F86"/>
      <c r="G86"/>
      <c r="H86"/>
      <c r="I86"/>
      <c r="J86"/>
      <c r="K86"/>
      <c r="L86"/>
      <c r="M86"/>
      <c r="N86"/>
      <c r="O86"/>
      <c r="P86"/>
      <c r="Q86" t="s">
        <v>119</v>
      </c>
    </row>
    <row r="87" spans="1:17" s="5" customFormat="1">
      <c r="A87"/>
      <c r="B87"/>
      <c r="C87"/>
      <c r="D87"/>
      <c r="E87"/>
      <c r="F87"/>
      <c r="G87"/>
      <c r="H87"/>
      <c r="I87"/>
      <c r="J87"/>
      <c r="K87"/>
      <c r="L87"/>
      <c r="M87"/>
      <c r="N87"/>
      <c r="O87"/>
      <c r="P87"/>
      <c r="Q87" t="s">
        <v>62</v>
      </c>
    </row>
    <row r="88" spans="1:17" s="5" customFormat="1">
      <c r="A88"/>
      <c r="B88"/>
      <c r="C88"/>
      <c r="D88"/>
      <c r="E88"/>
      <c r="F88"/>
      <c r="G88"/>
      <c r="H88"/>
      <c r="I88"/>
      <c r="J88"/>
      <c r="K88"/>
      <c r="L88"/>
      <c r="M88"/>
      <c r="N88"/>
      <c r="O88"/>
      <c r="P88"/>
      <c r="Q88" t="s">
        <v>74</v>
      </c>
    </row>
    <row r="89" spans="1:17" s="5" customFormat="1">
      <c r="A89"/>
      <c r="B89"/>
      <c r="C89"/>
      <c r="D89"/>
      <c r="E89"/>
      <c r="F89"/>
      <c r="G89"/>
      <c r="H89"/>
      <c r="I89"/>
      <c r="J89"/>
      <c r="K89"/>
      <c r="L89"/>
      <c r="M89"/>
      <c r="N89"/>
      <c r="O89"/>
      <c r="P89"/>
      <c r="Q89" t="s">
        <v>65</v>
      </c>
    </row>
    <row r="90" spans="1:17" s="5" customFormat="1">
      <c r="A90"/>
      <c r="B90"/>
      <c r="C90"/>
      <c r="D90"/>
      <c r="E90"/>
      <c r="F90"/>
      <c r="G90"/>
      <c r="H90"/>
      <c r="I90"/>
      <c r="J90"/>
      <c r="K90"/>
      <c r="L90"/>
      <c r="M90"/>
      <c r="N90"/>
      <c r="O90"/>
      <c r="P90"/>
      <c r="Q90" t="s">
        <v>75</v>
      </c>
    </row>
    <row r="91" spans="1:17" s="5" customFormat="1">
      <c r="A91"/>
      <c r="B91"/>
      <c r="C91"/>
      <c r="D91"/>
      <c r="E91"/>
      <c r="F91"/>
      <c r="G91"/>
      <c r="H91"/>
      <c r="I91"/>
      <c r="J91"/>
      <c r="K91"/>
      <c r="L91"/>
      <c r="M91"/>
      <c r="N91"/>
      <c r="O91"/>
      <c r="P91"/>
      <c r="Q91" t="s">
        <v>76</v>
      </c>
    </row>
    <row r="92" spans="1:17" s="5" customFormat="1">
      <c r="A92"/>
      <c r="B92"/>
      <c r="C92"/>
      <c r="D92"/>
      <c r="E92"/>
      <c r="F92"/>
      <c r="G92"/>
      <c r="H92"/>
      <c r="I92"/>
      <c r="J92"/>
      <c r="K92"/>
      <c r="L92"/>
      <c r="M92"/>
      <c r="N92"/>
      <c r="O92"/>
      <c r="P92"/>
      <c r="Q92" t="s">
        <v>77</v>
      </c>
    </row>
    <row r="93" spans="1:17" s="5" customFormat="1">
      <c r="A93"/>
      <c r="B93"/>
      <c r="C93"/>
      <c r="D93"/>
      <c r="E93"/>
      <c r="F93"/>
      <c r="G93"/>
      <c r="H93"/>
      <c r="I93"/>
      <c r="J93"/>
      <c r="K93"/>
      <c r="L93"/>
      <c r="M93"/>
      <c r="N93"/>
      <c r="O93"/>
      <c r="P93"/>
      <c r="Q93" t="s">
        <v>78</v>
      </c>
    </row>
    <row r="94" spans="1:17" s="5" customFormat="1">
      <c r="A94"/>
      <c r="B94"/>
      <c r="C94"/>
      <c r="D94"/>
      <c r="E94"/>
      <c r="F94"/>
      <c r="G94"/>
      <c r="H94"/>
      <c r="I94"/>
      <c r="J94"/>
      <c r="K94"/>
      <c r="L94"/>
      <c r="M94"/>
      <c r="N94"/>
      <c r="O94"/>
      <c r="P94"/>
      <c r="Q94" t="s">
        <v>79</v>
      </c>
    </row>
    <row r="95" spans="1:17" s="5" customFormat="1">
      <c r="A95"/>
      <c r="B95"/>
      <c r="C95"/>
      <c r="D95"/>
      <c r="E95"/>
      <c r="F95"/>
      <c r="G95"/>
      <c r="H95"/>
      <c r="I95"/>
      <c r="J95"/>
      <c r="K95"/>
      <c r="L95"/>
      <c r="M95"/>
      <c r="N95"/>
      <c r="O95"/>
      <c r="P95"/>
      <c r="Q95" t="s">
        <v>80</v>
      </c>
    </row>
    <row r="96" spans="1:17" s="5" customFormat="1">
      <c r="A96"/>
      <c r="B96"/>
      <c r="C96"/>
      <c r="D96"/>
      <c r="E96"/>
      <c r="F96"/>
      <c r="G96"/>
      <c r="H96"/>
      <c r="I96"/>
      <c r="J96"/>
      <c r="K96"/>
      <c r="L96"/>
      <c r="M96"/>
      <c r="N96"/>
      <c r="O96"/>
      <c r="P96"/>
      <c r="Q96" t="s">
        <v>120</v>
      </c>
    </row>
    <row r="97" spans="1:18" s="5" customFormat="1">
      <c r="A97"/>
      <c r="B97"/>
      <c r="C97"/>
      <c r="D97"/>
      <c r="E97"/>
      <c r="F97"/>
      <c r="G97"/>
      <c r="H97"/>
      <c r="I97"/>
      <c r="J97"/>
      <c r="K97"/>
      <c r="L97"/>
      <c r="M97"/>
      <c r="N97"/>
      <c r="O97"/>
      <c r="P97"/>
      <c r="Q97" t="s">
        <v>121</v>
      </c>
    </row>
    <row r="99" spans="1:18">
      <c r="Q99" s="5"/>
      <c r="R99"/>
    </row>
    <row r="100" spans="1:18">
      <c r="Q100" s="5"/>
      <c r="R100"/>
    </row>
    <row r="101" spans="1:18">
      <c r="Q101" s="5"/>
      <c r="R101"/>
    </row>
    <row r="106" spans="1:18">
      <c r="Q106" s="5"/>
      <c r="R106"/>
    </row>
  </sheetData>
  <sheetProtection algorithmName="SHA-512" hashValue="Ekc/6iI/TDY7R6/8evsYzGrC8hf5Ptg2Pri6rJXQEs/yNEagII5ovHoCQ5ccil76HQ4lz0B8856XFKvTjee0oQ==" saltValue="uVebWqejgAmUUqiEjkTYOw==" spinCount="100000" sheet="1" objects="1" scenarios="1" formatRows="0"/>
  <protectedRanges>
    <protectedRange sqref="F2:L2" name="範囲1_1"/>
    <protectedRange sqref="F59 D60 D63 K59:L60" name="範囲7"/>
    <protectedRange sqref="B42:I53" name="範囲6"/>
    <protectedRange sqref="F32 D33 D36 K32:L33" name="範囲4"/>
    <protectedRange sqref="B21:H26" name="範囲3"/>
    <protectedRange sqref="B8:F14" name="範囲2"/>
  </protectedRanges>
  <mergeCells count="61">
    <mergeCell ref="A62:C62"/>
    <mergeCell ref="D62:G62"/>
    <mergeCell ref="H62:N63"/>
    <mergeCell ref="A63:C63"/>
    <mergeCell ref="D63:E63"/>
    <mergeCell ref="A61:C61"/>
    <mergeCell ref="D61:G61"/>
    <mergeCell ref="H61:J61"/>
    <mergeCell ref="K61:N61"/>
    <mergeCell ref="A58:N58"/>
    <mergeCell ref="A59:C59"/>
    <mergeCell ref="D59:E59"/>
    <mergeCell ref="H59:J59"/>
    <mergeCell ref="K59:L59"/>
    <mergeCell ref="M59:N59"/>
    <mergeCell ref="A60:C60"/>
    <mergeCell ref="D60:F60"/>
    <mergeCell ref="H60:J60"/>
    <mergeCell ref="K60:L60"/>
    <mergeCell ref="M60:N60"/>
    <mergeCell ref="P41:P53"/>
    <mergeCell ref="G42:G53"/>
    <mergeCell ref="H42:H53"/>
    <mergeCell ref="I42:I53"/>
    <mergeCell ref="K42:K53"/>
    <mergeCell ref="L42:L53"/>
    <mergeCell ref="M42:M53"/>
    <mergeCell ref="O41:O53"/>
    <mergeCell ref="A35:C35"/>
    <mergeCell ref="D35:G35"/>
    <mergeCell ref="H35:N36"/>
    <mergeCell ref="A36:C36"/>
    <mergeCell ref="D36:E36"/>
    <mergeCell ref="A34:C34"/>
    <mergeCell ref="D34:G34"/>
    <mergeCell ref="H34:J34"/>
    <mergeCell ref="K34:N34"/>
    <mergeCell ref="A31:N31"/>
    <mergeCell ref="A32:C32"/>
    <mergeCell ref="D32:E32"/>
    <mergeCell ref="H32:J32"/>
    <mergeCell ref="K32:L32"/>
    <mergeCell ref="M32:N32"/>
    <mergeCell ref="A33:C33"/>
    <mergeCell ref="D33:F33"/>
    <mergeCell ref="H33:J33"/>
    <mergeCell ref="K33:L33"/>
    <mergeCell ref="M33:N33"/>
    <mergeCell ref="N20:N26"/>
    <mergeCell ref="F21:F26"/>
    <mergeCell ref="G21:G26"/>
    <mergeCell ref="H21:H26"/>
    <mergeCell ref="J21:J26"/>
    <mergeCell ref="K21:K26"/>
    <mergeCell ref="L21:L26"/>
    <mergeCell ref="M3:M4"/>
    <mergeCell ref="N3:N4"/>
    <mergeCell ref="O3:O4"/>
    <mergeCell ref="K7:K14"/>
    <mergeCell ref="L7:L14"/>
    <mergeCell ref="N7:N14"/>
  </mergeCells>
  <phoneticPr fontId="20"/>
  <dataValidations count="10">
    <dataValidation type="list" allowBlank="1" showInputMessage="1" showErrorMessage="1" sqref="F2 F5 F40" xr:uid="{7FC43AA3-DE13-4C7F-AE4D-09C93D80F8E0}">
      <formula1>"介護テクノロジー等の導入支援,パッケージ型導入支援"</formula1>
    </dataValidation>
    <dataValidation type="list" allowBlank="1" showInputMessage="1" showErrorMessage="1" sqref="J5 J2 J40" xr:uid="{223C8F2A-F3A4-41DB-B6A0-1CD1F682EA54}">
      <formula1>$Q$38:$Q$97</formula1>
    </dataValidation>
    <dataValidation type="list" allowBlank="1" showInputMessage="1" showErrorMessage="1" sqref="D33 D60 K32:L32 K59:L59" xr:uid="{FBE0DE75-A235-4AE4-8EC2-2EC32DC507BB}">
      <formula1>"はい,いいえ"</formula1>
    </dataValidation>
    <dataValidation type="list" allowBlank="1" showInputMessage="1" showErrorMessage="1" sqref="L2 L5 L40" xr:uid="{593F5920-F604-4351-937F-A1B17F703332}">
      <formula1>$Q$25:$Q$28</formula1>
    </dataValidation>
    <dataValidation type="list" allowBlank="1" showInputMessage="1" showErrorMessage="1" sqref="G21 G42" xr:uid="{6103A6FE-DB01-4365-8AD2-2C5868C7D856}">
      <formula1>"〇,×"</formula1>
    </dataValidation>
    <dataValidation type="list" allowBlank="1" showInputMessage="1" showErrorMessage="1" sqref="C21:C26" xr:uid="{364B706A-8C20-4684-8BCF-E310665449FA}">
      <formula1>$Q$20:$Q$22</formula1>
    </dataValidation>
    <dataValidation type="list" allowBlank="1" showInputMessage="1" showErrorMessage="1" sqref="H21 F21:F26 H42" xr:uid="{31481F98-D9B0-4C3A-B132-CC3899393F93}">
      <formula1>"〇,✕"</formula1>
    </dataValidation>
    <dataValidation type="list" allowBlank="1" showInputMessage="1" showErrorMessage="1" sqref="D8:D14 D21:D26 D42:D53" xr:uid="{3B9B438D-B726-42D7-86CB-2F87E6FA3B05}">
      <formula1>"有,無"</formula1>
    </dataValidation>
    <dataValidation type="list" allowBlank="1" showInputMessage="1" showErrorMessage="1" sqref="C8:C14" xr:uid="{0A6425BE-69E6-43F1-A35C-0395B9146FB8}">
      <formula1>$Q$8:$Q$19</formula1>
    </dataValidation>
    <dataValidation type="list" allowBlank="1" showInputMessage="1" showErrorMessage="1" sqref="C42:C53" xr:uid="{FD45DFD7-0B6F-4368-93E8-F061B8635CA9}">
      <formula1>$Q$8:$Q$22</formula1>
    </dataValidation>
  </dataValidations>
  <pageMargins left="0.9055118110236221" right="0.11811023622047245" top="0.19685039370078741" bottom="0" header="0" footer="0"/>
  <pageSetup paperSize="9" scale="33" fitToHeight="2" orientation="landscape" r:id="rId1"/>
  <rowBreaks count="1" manualBreakCount="1">
    <brk id="3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※手順と注意点※</vt:lpstr>
      <vt:lpstr>所要額調書（総表）</vt:lpstr>
      <vt:lpstr>個票テクノ記載例</vt:lpstr>
      <vt:lpstr>個票パケ記載例</vt:lpstr>
      <vt:lpstr>個票1</vt:lpstr>
      <vt:lpstr>個票2</vt:lpstr>
      <vt:lpstr>個票3</vt:lpstr>
      <vt:lpstr>個票4</vt:lpstr>
      <vt:lpstr>個票5</vt:lpstr>
      <vt:lpstr>個票6</vt:lpstr>
      <vt:lpstr>個票7</vt:lpstr>
      <vt:lpstr>個票8</vt:lpstr>
      <vt:lpstr>個票9</vt:lpstr>
      <vt:lpstr>個票10</vt:lpstr>
      <vt:lpstr>※手順と注意点※!Print_Area</vt:lpstr>
      <vt:lpstr>個票1!Print_Area</vt:lpstr>
      <vt:lpstr>個票10!Print_Area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個票テクノ記載例!Print_Area</vt:lpstr>
      <vt:lpstr>個票パケ記載例!Print_Area</vt:lpstr>
      <vt:lpstr>'所要額調書（総表）'!Print_Area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2026-06-09T23:34:02Z</cp:lastPrinted>
  <dcterms:created xsi:type="dcterms:W3CDTF">2015-06-05T18:19:34Z</dcterms:created>
  <dcterms:modified xsi:type="dcterms:W3CDTF">2026-06-09T23:44:23Z</dcterms:modified>
</cp:coreProperties>
</file>