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cv002fst01\新型コロナウイルス感染症対策本部$\17 慰労金・感染拡大防止スキーム検討総括PT\【作業中】高齢者福祉課（事業説明書、交付申請、施設リスト）\HP\実績報告様式、案内\"/>
    </mc:Choice>
  </mc:AlternateContent>
  <bookViews>
    <workbookView xWindow="-105" yWindow="-105" windowWidth="19425" windowHeight="10425"/>
  </bookViews>
  <sheets>
    <sheet name="(はじめにお読み下さい)申請書の使い方" sheetId="30" r:id="rId1"/>
    <sheet name="実績報告書" sheetId="20" r:id="rId2"/>
    <sheet name="実績額一覧" sheetId="31" r:id="rId3"/>
    <sheet name="別添" sheetId="29" r:id="rId4"/>
    <sheet name="個票1" sheetId="19" r:id="rId5"/>
    <sheet name="職員表" sheetId="27" r:id="rId6"/>
    <sheet name="計算用" sheetId="21" state="hidden" r:id="rId7"/>
  </sheets>
  <definedNames>
    <definedName name="_xlnm.Print_Area" localSheetId="4">個票1!$A$1:$AU$102</definedName>
    <definedName name="_xlnm.Print_Area" localSheetId="2">実績額一覧!$A$1:$W$34</definedName>
    <definedName name="_xlnm.Print_Area" localSheetId="1">実績報告書!$A$1:$AM$52</definedName>
    <definedName name="_xlnm.Print_Area" localSheetId="5">職員表!$A$1:$U$86</definedName>
    <definedName name="_xlnm.Print_Area" localSheetId="3">別添!$A$1:$X$32</definedName>
    <definedName name="_xlnm.Print_Titles" localSheetId="0">'(はじめにお読み下さい)申請書の使い方'!$4:$4</definedName>
    <definedName name="_xlnm.Print_Titles" localSheetId="5">職員表!$4:$5</definedName>
    <definedName name="_xlnm.Print_Titles" localSheetId="3">別添!$3:$4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 i="30" l="1"/>
  <c r="AI16" i="19" l="1"/>
  <c r="W28" i="29"/>
  <c r="R27" i="29"/>
  <c r="R28" i="29"/>
  <c r="K25" i="29"/>
  <c r="M12" i="29"/>
  <c r="V27" i="29"/>
  <c r="J13" i="29"/>
  <c r="T6" i="29"/>
  <c r="V6" i="29"/>
  <c r="P6" i="29"/>
  <c r="I6" i="29"/>
  <c r="J26" i="29"/>
  <c r="V15" i="29"/>
  <c r="M22" i="29"/>
  <c r="V12" i="29"/>
  <c r="W26" i="29"/>
  <c r="K19" i="29"/>
  <c r="M26" i="29"/>
  <c r="U24" i="29"/>
  <c r="T5" i="29"/>
  <c r="W16" i="29"/>
  <c r="I28" i="29"/>
  <c r="M23" i="29"/>
  <c r="P18" i="29"/>
  <c r="V7" i="29"/>
  <c r="O20" i="29"/>
  <c r="P24" i="29"/>
  <c r="U9" i="29"/>
  <c r="O9" i="29"/>
  <c r="Q9" i="29"/>
  <c r="M21" i="29"/>
  <c r="L21" i="29"/>
  <c r="U7" i="29"/>
  <c r="P27" i="29"/>
  <c r="M25" i="29"/>
  <c r="U10" i="29"/>
  <c r="O10" i="29"/>
  <c r="Q10" i="29"/>
  <c r="J24" i="29"/>
  <c r="T19" i="29"/>
  <c r="R11" i="29"/>
  <c r="J23" i="29"/>
  <c r="L23" i="29"/>
  <c r="L6" i="29"/>
  <c r="O16" i="29"/>
  <c r="R24" i="29"/>
  <c r="M5" i="29"/>
  <c r="V17" i="29"/>
  <c r="J22" i="29"/>
  <c r="Q11" i="29"/>
  <c r="O18" i="29"/>
  <c r="W22" i="29"/>
  <c r="O28" i="29"/>
  <c r="L18" i="29"/>
  <c r="T29" i="29"/>
  <c r="V29" i="29"/>
  <c r="P29" i="29"/>
  <c r="K24" i="29"/>
  <c r="I12" i="29"/>
  <c r="T15" i="29"/>
  <c r="P7" i="29"/>
  <c r="K17" i="29"/>
  <c r="W8" i="29"/>
  <c r="W6" i="29"/>
  <c r="R8" i="29"/>
  <c r="J25" i="29"/>
  <c r="K22" i="29"/>
  <c r="R22" i="29"/>
  <c r="J16" i="29"/>
  <c r="Q12" i="29"/>
  <c r="J17" i="29"/>
  <c r="W14" i="29"/>
  <c r="T20" i="29"/>
  <c r="I15" i="29"/>
  <c r="R16" i="29"/>
  <c r="K6" i="29"/>
  <c r="T8" i="29"/>
  <c r="K28" i="29"/>
  <c r="U28" i="29"/>
  <c r="I14" i="29"/>
  <c r="Q21" i="29"/>
  <c r="K13" i="29"/>
  <c r="T12" i="29"/>
  <c r="R12" i="29"/>
  <c r="W17" i="29"/>
  <c r="W18" i="29"/>
  <c r="W25" i="29"/>
  <c r="P25" i="29"/>
  <c r="T11" i="29"/>
  <c r="T26" i="29"/>
  <c r="I22" i="29"/>
  <c r="I27" i="29"/>
  <c r="U16" i="29"/>
  <c r="T17" i="29"/>
  <c r="V18" i="29"/>
  <c r="V16" i="29"/>
  <c r="P13" i="29"/>
  <c r="L25" i="29"/>
  <c r="T14" i="29"/>
  <c r="K12" i="29"/>
  <c r="M7" i="29"/>
  <c r="M20" i="29"/>
  <c r="W15" i="29"/>
  <c r="Q18" i="29"/>
  <c r="T21" i="29"/>
  <c r="V21" i="29"/>
  <c r="P21" i="29"/>
  <c r="I18" i="29"/>
  <c r="M29" i="29"/>
  <c r="J20" i="29"/>
  <c r="O23" i="29"/>
  <c r="L26" i="29"/>
  <c r="T22" i="29"/>
  <c r="V22" i="29"/>
  <c r="P22" i="29"/>
  <c r="M18" i="29"/>
  <c r="L9" i="29"/>
  <c r="O19" i="29"/>
  <c r="L20" i="29"/>
  <c r="P12" i="29"/>
  <c r="P20" i="29"/>
  <c r="W12" i="29"/>
  <c r="K14" i="29"/>
  <c r="Q24" i="29"/>
  <c r="K5" i="29"/>
  <c r="P17" i="29"/>
  <c r="T23" i="29"/>
  <c r="T18" i="29"/>
  <c r="R20" i="29"/>
  <c r="Q15" i="29"/>
  <c r="L7" i="29"/>
  <c r="Q5" i="29"/>
  <c r="U25" i="29"/>
  <c r="O25" i="29"/>
  <c r="Q25" i="29"/>
  <c r="M15" i="29"/>
  <c r="M17" i="29"/>
  <c r="W23" i="29"/>
  <c r="Q23" i="29"/>
  <c r="K26" i="29"/>
  <c r="U26" i="29"/>
  <c r="O26" i="29"/>
  <c r="Q26" i="29"/>
  <c r="L16" i="29"/>
  <c r="U19" i="29"/>
  <c r="R23" i="29"/>
  <c r="T28" i="29"/>
  <c r="J11" i="29"/>
  <c r="P8" i="29"/>
  <c r="Q16" i="29"/>
  <c r="L24" i="29"/>
  <c r="R5" i="29"/>
  <c r="O17" i="29"/>
  <c r="J15" i="29"/>
  <c r="L13" i="29"/>
  <c r="R18" i="29"/>
  <c r="O11" i="29"/>
  <c r="I25" i="29"/>
  <c r="T24" i="29"/>
  <c r="U13" i="29"/>
  <c r="O13" i="29"/>
  <c r="Q13" i="29"/>
  <c r="J6" i="29"/>
  <c r="M24" i="29"/>
  <c r="U15" i="29"/>
  <c r="R21" i="29"/>
  <c r="J7" i="29"/>
  <c r="U14" i="29"/>
  <c r="O14" i="29"/>
  <c r="Q14" i="29"/>
  <c r="I7" i="29"/>
  <c r="T27" i="29"/>
  <c r="Q7" i="29"/>
  <c r="L29" i="29"/>
  <c r="I29" i="29"/>
  <c r="U8" i="29"/>
  <c r="R13" i="29"/>
  <c r="R25" i="29"/>
  <c r="U5" i="29"/>
  <c r="Q17" i="29"/>
  <c r="U23" i="29"/>
  <c r="W20" i="29"/>
  <c r="K23" i="29"/>
  <c r="J18" i="29"/>
  <c r="R26" i="29"/>
  <c r="O21" i="29"/>
  <c r="L12" i="29"/>
  <c r="W9" i="29"/>
  <c r="I20" i="29"/>
  <c r="O22" i="29"/>
  <c r="U11" i="29"/>
  <c r="O8" i="29"/>
  <c r="V5" i="29"/>
  <c r="M6" i="29"/>
  <c r="Q28" i="29"/>
  <c r="V25" i="29"/>
  <c r="J21" i="29"/>
  <c r="R9" i="29"/>
  <c r="V26" i="29"/>
  <c r="O27" i="29"/>
  <c r="Q20" i="29"/>
  <c r="K20" i="29"/>
  <c r="M14" i="29"/>
  <c r="L22" i="29"/>
  <c r="V13" i="29"/>
  <c r="L11" i="29"/>
  <c r="O7" i="29"/>
  <c r="P14" i="29"/>
  <c r="L14" i="29"/>
  <c r="O12" i="29"/>
  <c r="K21" i="29"/>
  <c r="I21" i="29"/>
  <c r="J14" i="29"/>
  <c r="W29" i="29"/>
  <c r="W27" i="29"/>
  <c r="R29" i="29"/>
  <c r="L10" i="29"/>
  <c r="K18" i="29"/>
  <c r="W11" i="29"/>
  <c r="P19" i="29"/>
  <c r="K7" i="29"/>
  <c r="U6" i="29"/>
  <c r="O6" i="29"/>
  <c r="Q6" i="29"/>
  <c r="M13" i="29"/>
  <c r="T7" i="29"/>
  <c r="P23" i="29"/>
  <c r="M16" i="29"/>
  <c r="M10" i="29"/>
  <c r="J28" i="29"/>
  <c r="W13" i="29"/>
  <c r="W24" i="29"/>
  <c r="K15" i="29"/>
  <c r="U17" i="29"/>
  <c r="R17" i="29"/>
  <c r="O15" i="29"/>
  <c r="U18" i="29"/>
  <c r="J10" i="29"/>
  <c r="K10" i="29"/>
  <c r="P16" i="29"/>
  <c r="T9" i="29"/>
  <c r="V9" i="29"/>
  <c r="P9" i="29"/>
  <c r="K8" i="29"/>
  <c r="L28" i="29"/>
  <c r="J19" i="29"/>
  <c r="W10" i="29"/>
  <c r="L19" i="29"/>
  <c r="T10" i="29"/>
  <c r="V10" i="29"/>
  <c r="P10" i="29"/>
  <c r="J9" i="29"/>
  <c r="K29" i="29"/>
  <c r="V23" i="29"/>
  <c r="J29" i="29"/>
  <c r="V28" i="29"/>
  <c r="U20" i="29"/>
  <c r="M27" i="29"/>
  <c r="L8" i="29"/>
  <c r="V24" i="29"/>
  <c r="W5" i="29"/>
  <c r="R15" i="29"/>
  <c r="M28" i="29"/>
  <c r="W19" i="29"/>
  <c r="L15" i="29"/>
  <c r="K16" i="29"/>
  <c r="V8" i="29"/>
  <c r="P5" i="29"/>
  <c r="U29" i="29"/>
  <c r="O29" i="29"/>
  <c r="Q29" i="29"/>
  <c r="I19" i="29"/>
  <c r="K27" i="29"/>
  <c r="V11" i="29"/>
  <c r="R10" i="29"/>
  <c r="I13" i="29"/>
  <c r="W7" i="29"/>
  <c r="R7" i="29"/>
  <c r="R6" i="29"/>
  <c r="M19" i="29"/>
  <c r="U27" i="29"/>
  <c r="I10" i="29"/>
  <c r="U12" i="29"/>
  <c r="I24" i="29"/>
  <c r="Q8" i="29"/>
  <c r="R14" i="29"/>
  <c r="L17" i="29"/>
  <c r="L5" i="29"/>
  <c r="L27" i="29"/>
  <c r="P11" i="29"/>
  <c r="R19" i="29"/>
  <c r="P15" i="29"/>
  <c r="M11" i="29"/>
  <c r="I8" i="29"/>
  <c r="U21" i="29"/>
  <c r="M9" i="29"/>
  <c r="Q19" i="29"/>
  <c r="U22" i="29"/>
  <c r="Q22" i="29"/>
  <c r="Q27" i="29"/>
  <c r="I9" i="29"/>
  <c r="J8" i="29"/>
  <c r="K9" i="29"/>
  <c r="K11" i="29"/>
  <c r="T25" i="29"/>
  <c r="M8" i="29"/>
  <c r="I11" i="29"/>
  <c r="P26" i="29"/>
  <c r="I16" i="29"/>
  <c r="P28" i="29"/>
  <c r="J27" i="29"/>
  <c r="V19" i="29"/>
  <c r="I23" i="29"/>
  <c r="T13" i="29"/>
  <c r="J12" i="29"/>
  <c r="I26" i="29"/>
  <c r="V14" i="29"/>
  <c r="W21" i="29"/>
  <c r="V20" i="29"/>
  <c r="O24" i="29"/>
  <c r="I17" i="29"/>
  <c r="T16" i="29"/>
  <c r="X25" i="19" l="1"/>
  <c r="AI18" i="19" l="1"/>
  <c r="AE20" i="19"/>
  <c r="CB39" i="19" l="1"/>
  <c r="CB38" i="19"/>
  <c r="CB37" i="19"/>
  <c r="CB36" i="19"/>
  <c r="CB35" i="19"/>
  <c r="CB34" i="19"/>
  <c r="CB33" i="19"/>
  <c r="CB32" i="19"/>
  <c r="CB31" i="19"/>
  <c r="CB30" i="19"/>
  <c r="CB29" i="19"/>
  <c r="CB28" i="19"/>
  <c r="CB27" i="19"/>
  <c r="CB26" i="19"/>
  <c r="CB14" i="19"/>
  <c r="CB13" i="19"/>
  <c r="P96" i="19"/>
  <c r="AI24" i="19"/>
  <c r="P59" i="19"/>
  <c r="P60" i="19" s="1"/>
  <c r="P97" i="19" l="1"/>
  <c r="AI26" i="19"/>
  <c r="AX30" i="29"/>
  <c r="AW30" i="29"/>
  <c r="M6" i="27" l="1"/>
  <c r="E6" i="27"/>
  <c r="F6" i="27" s="1"/>
  <c r="A104" i="31" l="1"/>
  <c r="A103" i="31"/>
  <c r="A102" i="31"/>
  <c r="A101" i="31"/>
  <c r="A100" i="31"/>
  <c r="A99" i="31"/>
  <c r="A98" i="31"/>
  <c r="A97" i="31"/>
  <c r="A96" i="31"/>
  <c r="A95" i="31"/>
  <c r="A94" i="31"/>
  <c r="A93" i="31"/>
  <c r="A92" i="31"/>
  <c r="A91" i="31"/>
  <c r="A90" i="31"/>
  <c r="A89" i="31"/>
  <c r="A88" i="31"/>
  <c r="A87" i="31"/>
  <c r="A86" i="31"/>
  <c r="A85" i="31"/>
  <c r="A84" i="31"/>
  <c r="A83" i="31"/>
  <c r="A82" i="31"/>
  <c r="A81" i="31"/>
  <c r="A80" i="31"/>
  <c r="A79" i="31"/>
  <c r="A78" i="31"/>
  <c r="A77" i="31"/>
  <c r="A76" i="31"/>
  <c r="A75" i="31"/>
  <c r="A74" i="31"/>
  <c r="A73" i="31"/>
  <c r="A72" i="31"/>
  <c r="A71" i="31"/>
  <c r="A70" i="31"/>
  <c r="A69" i="31"/>
  <c r="A68" i="31"/>
  <c r="A67" i="31"/>
  <c r="A66" i="31"/>
  <c r="A65" i="31"/>
  <c r="A64" i="31"/>
  <c r="A63" i="31"/>
  <c r="A62" i="31"/>
  <c r="A61" i="31"/>
  <c r="A60" i="31"/>
  <c r="A59" i="31"/>
  <c r="A58" i="31"/>
  <c r="A57" i="31"/>
  <c r="A56" i="31"/>
  <c r="A55" i="31"/>
  <c r="A54" i="31"/>
  <c r="A53" i="31"/>
  <c r="A52" i="31"/>
  <c r="A51" i="31"/>
  <c r="A50" i="31"/>
  <c r="A49" i="31"/>
  <c r="A48" i="31"/>
  <c r="A47" i="31"/>
  <c r="A46" i="31"/>
  <c r="A45" i="31"/>
  <c r="A44" i="31"/>
  <c r="A43" i="31"/>
  <c r="A42" i="31"/>
  <c r="A41" i="31"/>
  <c r="A40" i="31"/>
  <c r="A39" i="31"/>
  <c r="A38" i="31"/>
  <c r="A37" i="31"/>
  <c r="A36" i="31"/>
  <c r="A35" i="31"/>
  <c r="A34" i="31"/>
  <c r="A33" i="31"/>
  <c r="A32" i="31"/>
  <c r="A31" i="31"/>
  <c r="A30" i="31"/>
  <c r="A29" i="31" l="1"/>
  <c r="A28" i="31"/>
  <c r="A27" i="31"/>
  <c r="A26" i="31"/>
  <c r="A25" i="31"/>
  <c r="A24" i="31"/>
  <c r="A23" i="31"/>
  <c r="A22" i="31"/>
  <c r="A21" i="31"/>
  <c r="A20" i="31"/>
  <c r="A29" i="29"/>
  <c r="A28" i="29"/>
  <c r="A27" i="29"/>
  <c r="A26" i="29"/>
  <c r="A25" i="29"/>
  <c r="A24" i="29"/>
  <c r="A23" i="29"/>
  <c r="A22" i="29"/>
  <c r="A21" i="29"/>
  <c r="A20" i="29"/>
  <c r="A19" i="31"/>
  <c r="A18" i="31"/>
  <c r="A17" i="31"/>
  <c r="A16" i="31"/>
  <c r="A15" i="31"/>
  <c r="A14" i="31"/>
  <c r="A13" i="31"/>
  <c r="A12" i="31"/>
  <c r="A11" i="31"/>
  <c r="A10" i="31"/>
  <c r="A9" i="31"/>
  <c r="A8" i="31"/>
  <c r="A7" i="31"/>
  <c r="A6" i="31"/>
  <c r="A5" i="31"/>
  <c r="AX27" i="29"/>
  <c r="AX25" i="29"/>
  <c r="AW22" i="29"/>
  <c r="AX23" i="29"/>
  <c r="AW29" i="29"/>
  <c r="AW23" i="29"/>
  <c r="AW20" i="29"/>
  <c r="AX21" i="29"/>
  <c r="AW25" i="29"/>
  <c r="AX29" i="29"/>
  <c r="AX22" i="29"/>
  <c r="AX28" i="29"/>
  <c r="AW28" i="29"/>
  <c r="E8" i="27" l="1"/>
  <c r="E7" i="27" l="1"/>
  <c r="S6" i="27" s="1"/>
  <c r="B29" i="29"/>
  <c r="G25" i="29"/>
  <c r="D23" i="29"/>
  <c r="F27" i="29"/>
  <c r="E27" i="29"/>
  <c r="G24" i="29"/>
  <c r="AX26" i="29"/>
  <c r="E23" i="29"/>
  <c r="C21" i="29"/>
  <c r="AX20" i="29"/>
  <c r="F20" i="29"/>
  <c r="F25" i="29"/>
  <c r="AW27" i="29"/>
  <c r="C24" i="29"/>
  <c r="B21" i="29"/>
  <c r="D27" i="29"/>
  <c r="G27" i="29"/>
  <c r="D24" i="29"/>
  <c r="F21" i="29"/>
  <c r="F29" i="29"/>
  <c r="G23" i="29"/>
  <c r="G21" i="29"/>
  <c r="C26" i="29"/>
  <c r="G20" i="29"/>
  <c r="D26" i="29"/>
  <c r="C28" i="29"/>
  <c r="E25" i="29"/>
  <c r="D21" i="29"/>
  <c r="C22" i="29"/>
  <c r="B23" i="29"/>
  <c r="F24" i="29"/>
  <c r="F22" i="29"/>
  <c r="D25" i="29"/>
  <c r="AX24" i="29"/>
  <c r="E21" i="29"/>
  <c r="D28" i="29"/>
  <c r="D29" i="29"/>
  <c r="C29" i="29"/>
  <c r="B22" i="29"/>
  <c r="B26" i="29"/>
  <c r="E22" i="29"/>
  <c r="G29" i="29"/>
  <c r="G28" i="29"/>
  <c r="C27" i="29"/>
  <c r="F28" i="29"/>
  <c r="E28" i="29"/>
  <c r="B28" i="29"/>
  <c r="B25" i="29"/>
  <c r="E20" i="29"/>
  <c r="E24" i="29"/>
  <c r="G26" i="29"/>
  <c r="AW26" i="29"/>
  <c r="B24" i="29"/>
  <c r="E29" i="29"/>
  <c r="F23" i="29"/>
  <c r="B20" i="29"/>
  <c r="B27" i="29"/>
  <c r="D20" i="29"/>
  <c r="E26" i="29"/>
  <c r="F26" i="29"/>
  <c r="G22" i="29"/>
  <c r="D22" i="29"/>
  <c r="C20" i="29"/>
  <c r="AW21" i="29"/>
  <c r="C25" i="29"/>
  <c r="C23" i="29"/>
  <c r="AW24" i="29"/>
  <c r="N27" i="29" l="1"/>
  <c r="H27" i="29" s="1"/>
  <c r="S23" i="29"/>
  <c r="S29" i="29"/>
  <c r="S21" i="29"/>
  <c r="S26" i="29"/>
  <c r="X20" i="29"/>
  <c r="X24" i="29"/>
  <c r="N22" i="29"/>
  <c r="H22" i="29" s="1"/>
  <c r="X26" i="29"/>
  <c r="N28" i="29"/>
  <c r="H28" i="29" s="1"/>
  <c r="N26" i="29"/>
  <c r="H26" i="29" s="1"/>
  <c r="N23" i="29"/>
  <c r="H23" i="29" s="1"/>
  <c r="X23" i="29"/>
  <c r="S28" i="29"/>
  <c r="X25" i="29"/>
  <c r="S25" i="29"/>
  <c r="S27" i="29"/>
  <c r="X21" i="29"/>
  <c r="X28" i="29"/>
  <c r="N21" i="29"/>
  <c r="H21" i="29" s="1"/>
  <c r="X27" i="29"/>
  <c r="N29" i="29"/>
  <c r="H29" i="29" s="1"/>
  <c r="S20" i="29"/>
  <c r="N24" i="29"/>
  <c r="H24" i="29" s="1"/>
  <c r="S24" i="29"/>
  <c r="X29" i="29"/>
  <c r="N20" i="29"/>
  <c r="H20" i="29" s="1"/>
  <c r="X22" i="29"/>
  <c r="N25" i="29"/>
  <c r="H25" i="29" s="1"/>
  <c r="S22" i="29"/>
  <c r="M14" i="27"/>
  <c r="A12" i="21"/>
  <c r="A11" i="21"/>
  <c r="A10" i="21"/>
  <c r="A9" i="21"/>
  <c r="A8" i="21"/>
  <c r="A85" i="27" l="1"/>
  <c r="A84" i="27"/>
  <c r="A83" i="27"/>
  <c r="A82" i="27"/>
  <c r="A81" i="27"/>
  <c r="A80" i="27"/>
  <c r="A79" i="27"/>
  <c r="A78" i="27"/>
  <c r="A77" i="27"/>
  <c r="A76" i="27"/>
  <c r="A75" i="27"/>
  <c r="A74" i="27"/>
  <c r="A73" i="27"/>
  <c r="A72" i="27"/>
  <c r="A71" i="27"/>
  <c r="A70" i="27"/>
  <c r="A69" i="27"/>
  <c r="A68" i="27"/>
  <c r="A67" i="27"/>
  <c r="A66" i="27"/>
  <c r="A65" i="27"/>
  <c r="A64" i="27"/>
  <c r="A63" i="27"/>
  <c r="A62" i="27"/>
  <c r="A61" i="27"/>
  <c r="A60" i="27"/>
  <c r="A59" i="27"/>
  <c r="A58" i="27"/>
  <c r="A57" i="27"/>
  <c r="A56" i="27"/>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11" i="27"/>
  <c r="A10" i="27"/>
  <c r="A9" i="27"/>
  <c r="A8" i="27"/>
  <c r="A7" i="27"/>
  <c r="A6" i="27"/>
  <c r="A19" i="29" l="1"/>
  <c r="A18" i="29"/>
  <c r="A17" i="29"/>
  <c r="A16" i="29"/>
  <c r="A15" i="29"/>
  <c r="A14" i="29"/>
  <c r="A13" i="29"/>
  <c r="A12" i="29"/>
  <c r="A11" i="29"/>
  <c r="A10" i="29"/>
  <c r="A9" i="29"/>
  <c r="A8" i="29"/>
  <c r="A7" i="29"/>
  <c r="A6" i="29"/>
  <c r="A5" i="29"/>
  <c r="X69" i="19"/>
  <c r="X68" i="19"/>
  <c r="X70" i="19"/>
  <c r="AX14" i="29"/>
  <c r="AW9" i="29"/>
  <c r="AW6" i="29"/>
  <c r="AW13" i="29"/>
  <c r="AX6" i="29"/>
  <c r="AX12" i="29"/>
  <c r="AX13" i="29"/>
  <c r="AX5" i="29"/>
  <c r="AW12" i="29"/>
  <c r="AW17" i="29"/>
  <c r="AX18" i="29"/>
  <c r="AX8" i="29"/>
  <c r="E5" i="29"/>
  <c r="AW11" i="29"/>
  <c r="AW15" i="29"/>
  <c r="AW19" i="29"/>
  <c r="F5" i="29"/>
  <c r="O5" i="29"/>
  <c r="AX16" i="29"/>
  <c r="AX10" i="29"/>
  <c r="AW8" i="29"/>
  <c r="AX7" i="29"/>
  <c r="AW5" i="29"/>
  <c r="AW14" i="29"/>
  <c r="AI74" i="19" l="1"/>
  <c r="AI65" i="19" s="1"/>
  <c r="AI67" i="19" s="1"/>
  <c r="X71" i="19"/>
  <c r="X73" i="19" l="1"/>
  <c r="X72" i="19"/>
  <c r="X77" i="19"/>
  <c r="AI76" i="19" s="1"/>
  <c r="B5" i="29"/>
  <c r="F9" i="29"/>
  <c r="B7" i="29"/>
  <c r="D17" i="29"/>
  <c r="E12" i="29"/>
  <c r="B6" i="29"/>
  <c r="B14" i="29"/>
  <c r="G7" i="29"/>
  <c r="G14" i="29"/>
  <c r="G17" i="29"/>
  <c r="D18" i="29"/>
  <c r="D14" i="29"/>
  <c r="F7" i="29"/>
  <c r="F16" i="29"/>
  <c r="C13" i="29"/>
  <c r="G6" i="29"/>
  <c r="F14" i="29"/>
  <c r="B16" i="29"/>
  <c r="C11" i="29"/>
  <c r="C12" i="29"/>
  <c r="E6" i="29"/>
  <c r="F6" i="29"/>
  <c r="AX17" i="29"/>
  <c r="C15" i="29"/>
  <c r="B11" i="29"/>
  <c r="AX15" i="29"/>
  <c r="B15" i="29"/>
  <c r="B19" i="29"/>
  <c r="F8" i="29"/>
  <c r="E7" i="29"/>
  <c r="G8" i="29"/>
  <c r="E14" i="29"/>
  <c r="AW18" i="29"/>
  <c r="F11" i="29"/>
  <c r="D13" i="29"/>
  <c r="C14" i="29"/>
  <c r="D9" i="29"/>
  <c r="C18" i="29"/>
  <c r="G9" i="29"/>
  <c r="E9" i="29"/>
  <c r="E13" i="29"/>
  <c r="B13" i="29"/>
  <c r="C8" i="29"/>
  <c r="D16" i="29"/>
  <c r="AX9" i="29"/>
  <c r="E16" i="29"/>
  <c r="G16" i="29"/>
  <c r="B9" i="29"/>
  <c r="G13" i="29"/>
  <c r="AX11" i="29"/>
  <c r="C6" i="29"/>
  <c r="B17" i="29"/>
  <c r="C17" i="29"/>
  <c r="B12" i="29"/>
  <c r="D19" i="29"/>
  <c r="D8" i="29"/>
  <c r="E15" i="29"/>
  <c r="D6" i="29"/>
  <c r="D10" i="29"/>
  <c r="G18" i="29"/>
  <c r="AX19" i="29"/>
  <c r="F12" i="29"/>
  <c r="C9" i="29"/>
  <c r="B10" i="29"/>
  <c r="G11" i="29"/>
  <c r="C10" i="29"/>
  <c r="G12" i="29"/>
  <c r="E17" i="29"/>
  <c r="AW16" i="29"/>
  <c r="I5" i="29"/>
  <c r="B18" i="29"/>
  <c r="E8" i="29"/>
  <c r="C19" i="29"/>
  <c r="F18" i="29"/>
  <c r="D5" i="29"/>
  <c r="E18" i="29"/>
  <c r="D15" i="29"/>
  <c r="F13" i="29"/>
  <c r="D7" i="29"/>
  <c r="F10" i="29"/>
  <c r="G15" i="29"/>
  <c r="F19" i="29"/>
  <c r="C7" i="29"/>
  <c r="G5" i="29"/>
  <c r="F15" i="29"/>
  <c r="D12" i="29"/>
  <c r="F17" i="29"/>
  <c r="AW10" i="29"/>
  <c r="E11" i="29"/>
  <c r="D11" i="29"/>
  <c r="B8" i="29"/>
  <c r="G19" i="29"/>
  <c r="G10" i="29"/>
  <c r="E10" i="29"/>
  <c r="C16" i="29"/>
  <c r="E19" i="29"/>
  <c r="AW7" i="29"/>
  <c r="X10" i="29" l="1"/>
  <c r="X17" i="29"/>
  <c r="S18" i="29"/>
  <c r="S17" i="29"/>
  <c r="N18" i="29"/>
  <c r="H18" i="29" s="1"/>
  <c r="S10" i="29"/>
  <c r="N12" i="29"/>
  <c r="H12" i="29" s="1"/>
  <c r="S16" i="29"/>
  <c r="S15" i="29"/>
  <c r="N7" i="29"/>
  <c r="H7" i="29" s="1"/>
  <c r="X6" i="29"/>
  <c r="S9" i="29"/>
  <c r="X7" i="29"/>
  <c r="X19" i="29"/>
  <c r="U103" i="31"/>
  <c r="S100" i="31"/>
  <c r="O98" i="31"/>
  <c r="U95" i="31"/>
  <c r="S92" i="31"/>
  <c r="O90" i="31"/>
  <c r="U87" i="31"/>
  <c r="S84" i="31"/>
  <c r="O82" i="31"/>
  <c r="U79" i="31"/>
  <c r="S76" i="31"/>
  <c r="O74" i="31"/>
  <c r="U71" i="31"/>
  <c r="N102" i="31"/>
  <c r="T99" i="31"/>
  <c r="P97" i="31"/>
  <c r="N94" i="31"/>
  <c r="T91" i="31"/>
  <c r="P89" i="31"/>
  <c r="N86" i="31"/>
  <c r="T83" i="31"/>
  <c r="P81" i="31"/>
  <c r="N78" i="31"/>
  <c r="T75" i="31"/>
  <c r="P73" i="31"/>
  <c r="U104" i="31"/>
  <c r="S101" i="31"/>
  <c r="O99" i="31"/>
  <c r="U96" i="31"/>
  <c r="S93" i="31"/>
  <c r="O91" i="31"/>
  <c r="U88" i="31"/>
  <c r="S85" i="31"/>
  <c r="O83" i="31"/>
  <c r="U80" i="31"/>
  <c r="S77" i="31"/>
  <c r="O75" i="31"/>
  <c r="U72" i="31"/>
  <c r="N103" i="31"/>
  <c r="P90" i="31"/>
  <c r="T80" i="31"/>
  <c r="U70" i="31"/>
  <c r="S67" i="31"/>
  <c r="O65" i="31"/>
  <c r="U62" i="31"/>
  <c r="S59" i="31"/>
  <c r="O57" i="31"/>
  <c r="U54" i="31"/>
  <c r="S51" i="31"/>
  <c r="O49" i="31"/>
  <c r="U46" i="31"/>
  <c r="P96" i="31"/>
  <c r="T86" i="31"/>
  <c r="N77" i="31"/>
  <c r="P70" i="31"/>
  <c r="N67" i="31"/>
  <c r="T64" i="31"/>
  <c r="P62" i="31"/>
  <c r="N59" i="31"/>
  <c r="T56" i="31"/>
  <c r="P54" i="31"/>
  <c r="N51" i="31"/>
  <c r="T48" i="31"/>
  <c r="P46" i="31"/>
  <c r="P94" i="31"/>
  <c r="T84" i="31"/>
  <c r="N75" i="31"/>
  <c r="S68" i="31"/>
  <c r="O66" i="31"/>
  <c r="U63" i="31"/>
  <c r="S60" i="31"/>
  <c r="O58" i="31"/>
  <c r="U55" i="31"/>
  <c r="S52" i="31"/>
  <c r="O50" i="31"/>
  <c r="U47" i="31"/>
  <c r="N97" i="31"/>
  <c r="N68" i="31"/>
  <c r="P55" i="31"/>
  <c r="S44" i="31"/>
  <c r="O42" i="31"/>
  <c r="U39" i="31"/>
  <c r="S36" i="31"/>
  <c r="O34" i="31"/>
  <c r="U31" i="31"/>
  <c r="S28" i="31"/>
  <c r="O26" i="31"/>
  <c r="U23" i="31"/>
  <c r="S20" i="31"/>
  <c r="P69" i="31"/>
  <c r="T59" i="31"/>
  <c r="N50" i="31"/>
  <c r="T43" i="31"/>
  <c r="P41" i="31"/>
  <c r="N38" i="31"/>
  <c r="T35" i="31"/>
  <c r="P33" i="31"/>
  <c r="N30" i="31"/>
  <c r="T27" i="31"/>
  <c r="P25" i="31"/>
  <c r="N22" i="31"/>
  <c r="T19" i="31"/>
  <c r="P17" i="31"/>
  <c r="P65" i="31"/>
  <c r="N46" i="31"/>
  <c r="N41" i="31"/>
  <c r="P36" i="31"/>
  <c r="T30" i="31"/>
  <c r="N25" i="31"/>
  <c r="P20" i="31"/>
  <c r="O18" i="31"/>
  <c r="P16" i="31"/>
  <c r="N13" i="31"/>
  <c r="T10" i="31"/>
  <c r="P8" i="31"/>
  <c r="P6" i="31"/>
  <c r="U26" i="31"/>
  <c r="U14" i="31"/>
  <c r="S7" i="31"/>
  <c r="T57" i="31"/>
  <c r="U44" i="31"/>
  <c r="O39" i="31"/>
  <c r="S33" i="31"/>
  <c r="U28" i="31"/>
  <c r="O23" i="31"/>
  <c r="S19" i="31"/>
  <c r="O16" i="31"/>
  <c r="U13" i="31"/>
  <c r="S10" i="31"/>
  <c r="O8" i="31"/>
  <c r="O6" i="31"/>
  <c r="S43" i="31"/>
  <c r="O33" i="31"/>
  <c r="S15" i="31"/>
  <c r="U6" i="31"/>
  <c r="P57" i="31"/>
  <c r="N43" i="31"/>
  <c r="P38" i="31"/>
  <c r="T32" i="31"/>
  <c r="N27" i="31"/>
  <c r="P22" i="31"/>
  <c r="P15" i="31"/>
  <c r="N12" i="31"/>
  <c r="T9" i="31"/>
  <c r="P7" i="31"/>
  <c r="O45" i="31"/>
  <c r="S27" i="31"/>
  <c r="U16" i="31"/>
  <c r="O9" i="31"/>
  <c r="P5" i="31"/>
  <c r="D6" i="31"/>
  <c r="F104" i="31"/>
  <c r="F40" i="31"/>
  <c r="E61" i="31"/>
  <c r="D82" i="31"/>
  <c r="F19" i="31"/>
  <c r="E62" i="31"/>
  <c r="F83" i="31"/>
  <c r="O104" i="31"/>
  <c r="O100" i="31"/>
  <c r="S96" i="31"/>
  <c r="U93" i="31"/>
  <c r="U89" i="31"/>
  <c r="O86" i="31"/>
  <c r="S82" i="31"/>
  <c r="S78" i="31"/>
  <c r="U75" i="31"/>
  <c r="O72" i="31"/>
  <c r="T101" i="31"/>
  <c r="N98" i="31"/>
  <c r="P95" i="31"/>
  <c r="P91" i="31"/>
  <c r="T87" i="31"/>
  <c r="N84" i="31"/>
  <c r="N80" i="31"/>
  <c r="P77" i="31"/>
  <c r="T73" i="31"/>
  <c r="S103" i="31"/>
  <c r="U100" i="31"/>
  <c r="O97" i="31"/>
  <c r="O93" i="31"/>
  <c r="S89" i="31"/>
  <c r="U86" i="31"/>
  <c r="U82" i="31"/>
  <c r="O79" i="31"/>
  <c r="S75" i="31"/>
  <c r="S71" i="31"/>
  <c r="T96" i="31"/>
  <c r="P82" i="31"/>
  <c r="S69" i="31"/>
  <c r="U66" i="31"/>
  <c r="O63" i="31"/>
  <c r="O59" i="31"/>
  <c r="S55" i="31"/>
  <c r="U52" i="31"/>
  <c r="U48" i="31"/>
  <c r="T102" i="31"/>
  <c r="P88" i="31"/>
  <c r="P72" i="31"/>
  <c r="T68" i="31"/>
  <c r="N65" i="31"/>
  <c r="N61" i="31"/>
  <c r="P58" i="31"/>
  <c r="T54" i="31"/>
  <c r="T50" i="31"/>
  <c r="N47" i="31"/>
  <c r="N99" i="31"/>
  <c r="N83" i="31"/>
  <c r="O70" i="31"/>
  <c r="S66" i="31"/>
  <c r="S62" i="31"/>
  <c r="U59" i="31"/>
  <c r="O56" i="31"/>
  <c r="O52" i="31"/>
  <c r="S48" i="31"/>
  <c r="U45" i="31"/>
  <c r="P63" i="31"/>
  <c r="N52" i="31"/>
  <c r="S42" i="31"/>
  <c r="S38" i="31"/>
  <c r="U35" i="31"/>
  <c r="O32" i="31"/>
  <c r="O28" i="31"/>
  <c r="S24" i="31"/>
  <c r="U21" i="31"/>
  <c r="T67" i="31"/>
  <c r="P53" i="31"/>
  <c r="N44" i="31"/>
  <c r="N40" i="31"/>
  <c r="P37" i="31"/>
  <c r="T33" i="31"/>
  <c r="T29" i="31"/>
  <c r="N26" i="31"/>
  <c r="P23" i="31"/>
  <c r="P19" i="31"/>
  <c r="P100" i="31"/>
  <c r="P49" i="31"/>
  <c r="P40" i="31"/>
  <c r="N33" i="31"/>
  <c r="T26" i="31"/>
  <c r="U19" i="31"/>
  <c r="N17" i="31"/>
  <c r="P14" i="31"/>
  <c r="P10" i="31"/>
  <c r="N7" i="31"/>
  <c r="O29" i="31"/>
  <c r="O13" i="31"/>
  <c r="P67" i="31"/>
  <c r="S102" i="31"/>
  <c r="U99" i="31"/>
  <c r="O96" i="31"/>
  <c r="O92" i="31"/>
  <c r="S88" i="31"/>
  <c r="U85" i="31"/>
  <c r="U81" i="31"/>
  <c r="O78" i="31"/>
  <c r="S74" i="31"/>
  <c r="N104" i="31"/>
  <c r="P101" i="31"/>
  <c r="T97" i="31"/>
  <c r="T93" i="31"/>
  <c r="N90" i="31"/>
  <c r="P87" i="31"/>
  <c r="P83" i="31"/>
  <c r="T79" i="31"/>
  <c r="N76" i="31"/>
  <c r="N72" i="31"/>
  <c r="O103" i="31"/>
  <c r="S99" i="31"/>
  <c r="S95" i="31"/>
  <c r="U92" i="31"/>
  <c r="O89" i="31"/>
  <c r="O85" i="31"/>
  <c r="S81" i="31"/>
  <c r="U78" i="31"/>
  <c r="U74" i="31"/>
  <c r="O71" i="31"/>
  <c r="N95" i="31"/>
  <c r="N79" i="31"/>
  <c r="O69" i="31"/>
  <c r="S65" i="31"/>
  <c r="S61" i="31"/>
  <c r="U58" i="31"/>
  <c r="O55" i="31"/>
  <c r="O51" i="31"/>
  <c r="S47" i="31"/>
  <c r="N101" i="31"/>
  <c r="N85" i="31"/>
  <c r="N71" i="31"/>
  <c r="P68" i="31"/>
  <c r="P64" i="31"/>
  <c r="T60" i="31"/>
  <c r="N57" i="31"/>
  <c r="N53" i="31"/>
  <c r="P50" i="31"/>
  <c r="T46" i="31"/>
  <c r="T92" i="31"/>
  <c r="P78" i="31"/>
  <c r="U69" i="31"/>
  <c r="U65" i="31"/>
  <c r="O62" i="31"/>
  <c r="S58" i="31"/>
  <c r="S54" i="31"/>
  <c r="U51" i="31"/>
  <c r="O48" i="31"/>
  <c r="T90" i="31"/>
  <c r="T61" i="31"/>
  <c r="P47" i="31"/>
  <c r="U41" i="31"/>
  <c r="O38" i="31"/>
  <c r="S34" i="31"/>
  <c r="S30" i="31"/>
  <c r="U27" i="31"/>
  <c r="O24" i="31"/>
  <c r="N89" i="31"/>
  <c r="N66" i="31"/>
  <c r="T51" i="31"/>
  <c r="P43" i="31"/>
  <c r="T39" i="31"/>
  <c r="N36" i="31"/>
  <c r="N32" i="31"/>
  <c r="P29" i="31"/>
  <c r="T25" i="31"/>
  <c r="T21" i="31"/>
  <c r="N18" i="31"/>
  <c r="O102" i="31"/>
  <c r="S94" i="31"/>
  <c r="O88" i="31"/>
  <c r="S80" i="31"/>
  <c r="U73" i="31"/>
  <c r="N100" i="31"/>
  <c r="P93" i="31"/>
  <c r="T85" i="31"/>
  <c r="P79" i="31"/>
  <c r="T71" i="31"/>
  <c r="U98" i="31"/>
  <c r="S91" i="31"/>
  <c r="U84" i="31"/>
  <c r="O77" i="31"/>
  <c r="T104" i="31"/>
  <c r="P74" i="31"/>
  <c r="U64" i="31"/>
  <c r="S57" i="31"/>
  <c r="U50" i="31"/>
  <c r="T94" i="31"/>
  <c r="T70" i="31"/>
  <c r="N63" i="31"/>
  <c r="P56" i="31"/>
  <c r="N49" i="31"/>
  <c r="N91" i="31"/>
  <c r="O68" i="31"/>
  <c r="U61" i="31"/>
  <c r="O54" i="31"/>
  <c r="S46" i="31"/>
  <c r="N60" i="31"/>
  <c r="S40" i="31"/>
  <c r="U33" i="31"/>
  <c r="S26" i="31"/>
  <c r="T82" i="31"/>
  <c r="T45" i="31"/>
  <c r="P39" i="31"/>
  <c r="T31" i="31"/>
  <c r="N24" i="31"/>
  <c r="T17" i="31"/>
  <c r="T55" i="31"/>
  <c r="T38" i="31"/>
  <c r="N29" i="31"/>
  <c r="N21" i="31"/>
  <c r="T16" i="31"/>
  <c r="P12" i="31"/>
  <c r="V7" i="31"/>
  <c r="S23" i="31"/>
  <c r="U8" i="31"/>
  <c r="N48" i="31"/>
  <c r="U40" i="31"/>
  <c r="U32" i="31"/>
  <c r="S25" i="31"/>
  <c r="O20" i="31"/>
  <c r="U15" i="31"/>
  <c r="O12" i="31"/>
  <c r="S8" i="31"/>
  <c r="N6" i="31"/>
  <c r="U38" i="31"/>
  <c r="O17" i="31"/>
  <c r="P92" i="31"/>
  <c r="T47" i="31"/>
  <c r="N39" i="31"/>
  <c r="N31" i="31"/>
  <c r="T24" i="31"/>
  <c r="T15" i="31"/>
  <c r="T11" i="31"/>
  <c r="N8" i="31"/>
  <c r="T49" i="31"/>
  <c r="O25" i="31"/>
  <c r="U12" i="31"/>
  <c r="O5" i="31"/>
  <c r="E6" i="31"/>
  <c r="E5" i="31"/>
  <c r="F56" i="31"/>
  <c r="E45" i="31"/>
  <c r="D50" i="31"/>
  <c r="F25" i="31"/>
  <c r="F67" i="31"/>
  <c r="E88" i="31"/>
  <c r="E24" i="31"/>
  <c r="D45" i="31"/>
  <c r="E10" i="31"/>
  <c r="D83" i="31"/>
  <c r="F78" i="31"/>
  <c r="E99" i="31"/>
  <c r="E35" i="31"/>
  <c r="D56" i="31"/>
  <c r="F9" i="31"/>
  <c r="F52" i="31"/>
  <c r="E73" i="31"/>
  <c r="D94" i="31"/>
  <c r="D30" i="31"/>
  <c r="F57" i="31"/>
  <c r="D43" i="31"/>
  <c r="F79" i="31"/>
  <c r="E100" i="31"/>
  <c r="E36" i="31"/>
  <c r="D57" i="31"/>
  <c r="F10" i="31"/>
  <c r="E34" i="31"/>
  <c r="F90" i="31"/>
  <c r="F26" i="31"/>
  <c r="E47" i="31"/>
  <c r="D68" i="31"/>
  <c r="F96" i="31"/>
  <c r="F32" i="31"/>
  <c r="E53" i="31"/>
  <c r="D74" i="31"/>
  <c r="D15" i="31"/>
  <c r="F45" i="31"/>
  <c r="D31" i="31"/>
  <c r="F59" i="31"/>
  <c r="E80" i="31"/>
  <c r="D101" i="31"/>
  <c r="D37" i="31"/>
  <c r="F37" i="31"/>
  <c r="F102" i="31"/>
  <c r="F38" i="31"/>
  <c r="E59" i="31"/>
  <c r="D80" i="31"/>
  <c r="F92" i="31"/>
  <c r="F28" i="31"/>
  <c r="E49" i="31"/>
  <c r="D70" i="31"/>
  <c r="F7" i="31"/>
  <c r="E74" i="31"/>
  <c r="F87" i="31"/>
  <c r="F23" i="31"/>
  <c r="E44" i="31"/>
  <c r="D65" i="31"/>
  <c r="E14" i="31"/>
  <c r="D95" i="31"/>
  <c r="F82" i="31"/>
  <c r="E103" i="31"/>
  <c r="E39" i="31"/>
  <c r="D60" i="31"/>
  <c r="D7" i="31"/>
  <c r="E90" i="31"/>
  <c r="D18" i="31"/>
  <c r="F81" i="31"/>
  <c r="F101" i="31"/>
  <c r="D99" i="31"/>
  <c r="D19" i="31"/>
  <c r="E102" i="31"/>
  <c r="D59" i="31"/>
  <c r="U101" i="31"/>
  <c r="O94" i="31"/>
  <c r="S86" i="31"/>
  <c r="O80" i="31"/>
  <c r="S72" i="31"/>
  <c r="P99" i="31"/>
  <c r="N92" i="31"/>
  <c r="P85" i="31"/>
  <c r="T77" i="31"/>
  <c r="P71" i="31"/>
  <c r="S97" i="31"/>
  <c r="U90" i="31"/>
  <c r="S83" i="31"/>
  <c r="U76" i="31"/>
  <c r="P98" i="31"/>
  <c r="T72" i="31"/>
  <c r="S63" i="31"/>
  <c r="U56" i="31"/>
  <c r="S49" i="31"/>
  <c r="N93" i="31"/>
  <c r="N69" i="31"/>
  <c r="T62" i="31"/>
  <c r="N55" i="31"/>
  <c r="P48" i="31"/>
  <c r="P86" i="31"/>
  <c r="U67" i="31"/>
  <c r="O60" i="31"/>
  <c r="U53" i="31"/>
  <c r="O46" i="31"/>
  <c r="T53" i="31"/>
  <c r="O40" i="31"/>
  <c r="S32" i="31"/>
  <c r="U25" i="31"/>
  <c r="P76" i="31"/>
  <c r="P45" i="31"/>
  <c r="T37" i="31"/>
  <c r="P31" i="31"/>
  <c r="T23" i="31"/>
  <c r="T98" i="31"/>
  <c r="N45" i="31"/>
  <c r="N37" i="31"/>
  <c r="P28" i="31"/>
  <c r="O19" i="31"/>
  <c r="N15" i="31"/>
  <c r="N11" i="31"/>
  <c r="T6" i="31"/>
  <c r="O21" i="31"/>
  <c r="N81" i="31"/>
  <c r="S45" i="31"/>
  <c r="S37" i="31"/>
  <c r="O31" i="31"/>
  <c r="U24" i="31"/>
  <c r="N19" i="31"/>
  <c r="S14" i="31"/>
  <c r="U11" i="31"/>
  <c r="U7" i="31"/>
  <c r="T74" i="31"/>
  <c r="S35" i="31"/>
  <c r="S13" i="31"/>
  <c r="N70" i="31"/>
  <c r="T44" i="31"/>
  <c r="T36" i="31"/>
  <c r="P30" i="31"/>
  <c r="N23" i="31"/>
  <c r="N14" i="31"/>
  <c r="P11" i="31"/>
  <c r="T7" i="31"/>
  <c r="U42" i="31"/>
  <c r="U22" i="31"/>
  <c r="O11" i="31"/>
  <c r="U5" i="31"/>
  <c r="F6" i="31"/>
  <c r="F5" i="31"/>
  <c r="F24" i="31"/>
  <c r="E29" i="31"/>
  <c r="D34" i="31"/>
  <c r="D103" i="31"/>
  <c r="F51" i="31"/>
  <c r="E72" i="31"/>
  <c r="D93" i="31"/>
  <c r="D29" i="31"/>
  <c r="F61" i="31"/>
  <c r="D39" i="31"/>
  <c r="F62" i="31"/>
  <c r="E83" i="31"/>
  <c r="D104" i="31"/>
  <c r="D40" i="31"/>
  <c r="F100" i="31"/>
  <c r="F36" i="31"/>
  <c r="E57" i="31"/>
  <c r="D78" i="31"/>
  <c r="F15" i="31"/>
  <c r="E98" i="31"/>
  <c r="F12" i="31"/>
  <c r="F63" i="31"/>
  <c r="E84" i="31"/>
  <c r="E20" i="31"/>
  <c r="D41" i="31"/>
  <c r="D12" i="31"/>
  <c r="D71" i="31"/>
  <c r="F74" i="31"/>
  <c r="E95" i="31"/>
  <c r="E31" i="31"/>
  <c r="D52" i="31"/>
  <c r="F80" i="31"/>
  <c r="E101" i="31"/>
  <c r="E37" i="31"/>
  <c r="D58" i="31"/>
  <c r="F11" i="31"/>
  <c r="E86" i="31"/>
  <c r="D16" i="31"/>
  <c r="F43" i="31"/>
  <c r="E64" i="31"/>
  <c r="D85" i="31"/>
  <c r="D21" i="31"/>
  <c r="E70" i="31"/>
  <c r="F86" i="31"/>
  <c r="F22" i="31"/>
  <c r="E43" i="31"/>
  <c r="D64" i="31"/>
  <c r="F76" i="31"/>
  <c r="E97" i="31"/>
  <c r="E33" i="31"/>
  <c r="D54" i="31"/>
  <c r="E19" i="31"/>
  <c r="E30" i="31"/>
  <c r="F71" i="31"/>
  <c r="E92" i="31"/>
  <c r="E28" i="31"/>
  <c r="D49" i="31"/>
  <c r="F77" i="31"/>
  <c r="D51" i="31"/>
  <c r="F66" i="31"/>
  <c r="E87" i="31"/>
  <c r="E23" i="31"/>
  <c r="D44" i="31"/>
  <c r="E9" i="31"/>
  <c r="E42" i="31"/>
  <c r="E78" i="31"/>
  <c r="F41" i="31"/>
  <c r="F69" i="31"/>
  <c r="D47" i="31"/>
  <c r="E13" i="31"/>
  <c r="E54" i="31"/>
  <c r="S98" i="31"/>
  <c r="U91" i="31"/>
  <c r="O84" i="31"/>
  <c r="U77" i="31"/>
  <c r="T103" i="31"/>
  <c r="N96" i="31"/>
  <c r="T89" i="31"/>
  <c r="N82" i="31"/>
  <c r="P75" i="31"/>
  <c r="U102" i="31"/>
  <c r="O95" i="31"/>
  <c r="S87" i="31"/>
  <c r="O81" i="31"/>
  <c r="S73" i="31"/>
  <c r="T88" i="31"/>
  <c r="U68" i="31"/>
  <c r="O61" i="31"/>
  <c r="S53" i="31"/>
  <c r="O47" i="31"/>
  <c r="P80" i="31"/>
  <c r="T66" i="31"/>
  <c r="P60" i="31"/>
  <c r="T52" i="31"/>
  <c r="P102" i="31"/>
  <c r="T76" i="31"/>
  <c r="S64" i="31"/>
  <c r="U57" i="31"/>
  <c r="S50" i="31"/>
  <c r="P84" i="31"/>
  <c r="O44" i="31"/>
  <c r="U37" i="31"/>
  <c r="O30" i="31"/>
  <c r="S22" i="31"/>
  <c r="P61" i="31"/>
  <c r="N42" i="31"/>
  <c r="P35" i="31"/>
  <c r="N28" i="31"/>
  <c r="P21" i="31"/>
  <c r="N73" i="31"/>
  <c r="P44" i="31"/>
  <c r="U97" i="31"/>
  <c r="P103" i="31"/>
  <c r="N74" i="31"/>
  <c r="S79" i="31"/>
  <c r="U60" i="31"/>
  <c r="P66" i="31"/>
  <c r="S70" i="31"/>
  <c r="T69" i="31"/>
  <c r="O22" i="31"/>
  <c r="P27" i="31"/>
  <c r="T34" i="31"/>
  <c r="T18" i="31"/>
  <c r="N9" i="31"/>
  <c r="U17" i="31"/>
  <c r="O43" i="31"/>
  <c r="S29" i="31"/>
  <c r="S18" i="31"/>
  <c r="O10" i="31"/>
  <c r="P59" i="31"/>
  <c r="U10" i="31"/>
  <c r="P42" i="31"/>
  <c r="T28" i="31"/>
  <c r="T13" i="31"/>
  <c r="T65" i="31"/>
  <c r="P18" i="31"/>
  <c r="T5" i="31"/>
  <c r="F88" i="31"/>
  <c r="D98" i="31"/>
  <c r="D55" i="31"/>
  <c r="E56" i="31"/>
  <c r="F14" i="31"/>
  <c r="F8" i="31"/>
  <c r="E67" i="31"/>
  <c r="D24" i="31"/>
  <c r="F20" i="31"/>
  <c r="D62" i="31"/>
  <c r="E50" i="31"/>
  <c r="F47" i="31"/>
  <c r="D89" i="31"/>
  <c r="F49" i="31"/>
  <c r="F58" i="31"/>
  <c r="D100" i="31"/>
  <c r="F64" i="31"/>
  <c r="E21" i="31"/>
  <c r="E7" i="31"/>
  <c r="F91" i="31"/>
  <c r="E48" i="31"/>
  <c r="E18" i="31"/>
  <c r="F70" i="31"/>
  <c r="E27" i="31"/>
  <c r="F60" i="31"/>
  <c r="D102" i="31"/>
  <c r="F93" i="31"/>
  <c r="F55" i="31"/>
  <c r="D97" i="31"/>
  <c r="F21" i="31"/>
  <c r="F50" i="31"/>
  <c r="D92" i="31"/>
  <c r="F85" i="31"/>
  <c r="F13" i="31"/>
  <c r="F29" i="31"/>
  <c r="F89" i="31"/>
  <c r="T95" i="31"/>
  <c r="O101" i="31"/>
  <c r="O73" i="31"/>
  <c r="O53" i="31"/>
  <c r="T58" i="31"/>
  <c r="O64" i="31"/>
  <c r="U43" i="31"/>
  <c r="N58" i="31"/>
  <c r="N20" i="31"/>
  <c r="P32" i="31"/>
  <c r="S17" i="31"/>
  <c r="T8" i="31"/>
  <c r="S11" i="31"/>
  <c r="O27" i="31"/>
  <c r="S16" i="31"/>
  <c r="O41" i="31"/>
  <c r="T40" i="31"/>
  <c r="P13" i="31"/>
  <c r="O15" i="31"/>
  <c r="F72" i="31"/>
  <c r="F99" i="31"/>
  <c r="F94" i="31"/>
  <c r="D8" i="31"/>
  <c r="E89" i="31"/>
  <c r="D91" i="31"/>
  <c r="D73" i="31"/>
  <c r="F42" i="31"/>
  <c r="F48" i="31"/>
  <c r="D14" i="31"/>
  <c r="E32" i="31"/>
  <c r="F54" i="31"/>
  <c r="F44" i="31"/>
  <c r="F33" i="31"/>
  <c r="D81" i="31"/>
  <c r="S90" i="31"/>
  <c r="S41" i="31"/>
  <c r="U9" i="31"/>
  <c r="S9" i="31"/>
  <c r="P26" i="31"/>
  <c r="N56" i="31"/>
  <c r="N5" i="31"/>
  <c r="D66" i="31"/>
  <c r="E40" i="31"/>
  <c r="D10" i="31"/>
  <c r="E51" i="31"/>
  <c r="D46" i="31"/>
  <c r="F31" i="31"/>
  <c r="E82" i="31"/>
  <c r="D84" i="31"/>
  <c r="D90" i="31"/>
  <c r="F75" i="31"/>
  <c r="F97" i="31"/>
  <c r="D96" i="31"/>
  <c r="D86" i="31"/>
  <c r="F39" i="31"/>
  <c r="E58" i="31"/>
  <c r="F34" i="31"/>
  <c r="D76" i="31"/>
  <c r="F53" i="31"/>
  <c r="D9" i="31"/>
  <c r="E66" i="31"/>
  <c r="F65" i="31"/>
  <c r="O76" i="31"/>
  <c r="T81" i="31"/>
  <c r="O87" i="31"/>
  <c r="O67" i="31"/>
  <c r="T78" i="31"/>
  <c r="T100" i="31"/>
  <c r="U49" i="31"/>
  <c r="U29" i="31"/>
  <c r="N34" i="31"/>
  <c r="T42" i="31"/>
  <c r="T22" i="31"/>
  <c r="T12" i="31"/>
  <c r="O37" i="31"/>
  <c r="P51" i="31"/>
  <c r="O35" i="31"/>
  <c r="U20" i="31"/>
  <c r="S12" i="31"/>
  <c r="S6" i="31"/>
  <c r="U18" i="31"/>
  <c r="N54" i="31"/>
  <c r="P34" i="31"/>
  <c r="N16" i="31"/>
  <c r="P9" i="31"/>
  <c r="S31" i="31"/>
  <c r="S5" i="31"/>
  <c r="D5" i="31"/>
  <c r="E77" i="31"/>
  <c r="F73" i="31"/>
  <c r="E104" i="31"/>
  <c r="D61" i="31"/>
  <c r="E46" i="31"/>
  <c r="F30" i="31"/>
  <c r="D72" i="31"/>
  <c r="F68" i="31"/>
  <c r="E25" i="31"/>
  <c r="E11" i="31"/>
  <c r="F95" i="31"/>
  <c r="E52" i="31"/>
  <c r="D17" i="31"/>
  <c r="E63" i="31"/>
  <c r="E69" i="31"/>
  <c r="D79" i="31"/>
  <c r="D63" i="31"/>
  <c r="E75" i="31"/>
  <c r="E65" i="31"/>
  <c r="F103" i="31"/>
  <c r="F18" i="31"/>
  <c r="E55" i="31"/>
  <c r="D27" i="31"/>
  <c r="E12" i="31"/>
  <c r="U83" i="31"/>
  <c r="N88" i="31"/>
  <c r="U94" i="31"/>
  <c r="N87" i="31"/>
  <c r="P104" i="31"/>
  <c r="P52" i="31"/>
  <c r="S56" i="31"/>
  <c r="O36" i="31"/>
  <c r="T41" i="31"/>
  <c r="N62" i="31"/>
  <c r="P24" i="31"/>
  <c r="T14" i="31"/>
  <c r="S39" i="31"/>
  <c r="N64" i="31"/>
  <c r="U36" i="31"/>
  <c r="S21" i="31"/>
  <c r="O14" i="31"/>
  <c r="Q7" i="31"/>
  <c r="U30" i="31"/>
  <c r="T63" i="31"/>
  <c r="N35" i="31"/>
  <c r="T20" i="31"/>
  <c r="N10" i="31"/>
  <c r="U34" i="31"/>
  <c r="O7" i="31"/>
  <c r="E93" i="31"/>
  <c r="E15" i="31"/>
  <c r="F35" i="31"/>
  <c r="D77" i="31"/>
  <c r="E94" i="31"/>
  <c r="F46" i="31"/>
  <c r="D88" i="31"/>
  <c r="F84" i="31"/>
  <c r="E41" i="31"/>
  <c r="D13" i="31"/>
  <c r="E8" i="31"/>
  <c r="E68" i="31"/>
  <c r="D25" i="31"/>
  <c r="D23" i="31"/>
  <c r="E79" i="31"/>
  <c r="D36" i="31"/>
  <c r="E85" i="31"/>
  <c r="D42" i="31"/>
  <c r="E38" i="31"/>
  <c r="F27" i="31"/>
  <c r="D69" i="31"/>
  <c r="E22" i="31"/>
  <c r="E91" i="31"/>
  <c r="D48" i="31"/>
  <c r="E81" i="31"/>
  <c r="D38" i="31"/>
  <c r="D67" i="31"/>
  <c r="E76" i="31"/>
  <c r="D33" i="31"/>
  <c r="E16" i="31"/>
  <c r="E71" i="31"/>
  <c r="D28" i="31"/>
  <c r="D75" i="31"/>
  <c r="E26" i="31"/>
  <c r="F16" i="31"/>
  <c r="D87" i="31"/>
  <c r="S104" i="31"/>
  <c r="D11" i="31"/>
  <c r="D20" i="31"/>
  <c r="D26" i="31"/>
  <c r="D53" i="31"/>
  <c r="D32" i="31"/>
  <c r="D22" i="31"/>
  <c r="E60" i="31"/>
  <c r="F98" i="31"/>
  <c r="F17" i="31"/>
  <c r="E17" i="31"/>
  <c r="D35" i="31"/>
  <c r="E96" i="31"/>
  <c r="X15" i="29"/>
  <c r="X14" i="29"/>
  <c r="X8" i="29"/>
  <c r="S13" i="29"/>
  <c r="S11" i="29"/>
  <c r="N8" i="29"/>
  <c r="H8" i="29" s="1"/>
  <c r="N17" i="29"/>
  <c r="H17" i="29" s="1"/>
  <c r="S7" i="29"/>
  <c r="AV24" i="20"/>
  <c r="N13" i="29"/>
  <c r="H13" i="29" s="1"/>
  <c r="S14" i="29"/>
  <c r="S19" i="29"/>
  <c r="X9" i="29"/>
  <c r="N11" i="29"/>
  <c r="H11" i="29" s="1"/>
  <c r="BB24" i="20"/>
  <c r="N15" i="29"/>
  <c r="H15" i="29" s="1"/>
  <c r="X18" i="29"/>
  <c r="N9" i="29"/>
  <c r="H9" i="29" s="1"/>
  <c r="S12" i="29"/>
  <c r="X13" i="29"/>
  <c r="N19" i="29"/>
  <c r="H19" i="29" s="1"/>
  <c r="X11" i="29"/>
  <c r="N10" i="29"/>
  <c r="H10" i="29" s="1"/>
  <c r="S8" i="29"/>
  <c r="X12" i="29"/>
  <c r="X16" i="29"/>
  <c r="S6" i="29"/>
  <c r="N14" i="29"/>
  <c r="H14" i="29" s="1"/>
  <c r="N16" i="29"/>
  <c r="H16" i="29" s="1"/>
  <c r="N6" i="29"/>
  <c r="H6" i="29" s="1"/>
  <c r="N5" i="29"/>
  <c r="K6" i="31"/>
  <c r="K34" i="31"/>
  <c r="K58" i="31"/>
  <c r="K85" i="31"/>
  <c r="K60" i="31"/>
  <c r="K59" i="31"/>
  <c r="K87" i="31"/>
  <c r="K81" i="31"/>
  <c r="K56" i="31"/>
  <c r="K79" i="31"/>
  <c r="K74" i="31"/>
  <c r="K30" i="31"/>
  <c r="K35" i="31"/>
  <c r="K41" i="31"/>
  <c r="K63" i="31"/>
  <c r="K66" i="31"/>
  <c r="K80" i="31"/>
  <c r="K31" i="31"/>
  <c r="K99" i="31"/>
  <c r="K27" i="31"/>
  <c r="K46" i="31"/>
  <c r="K49" i="31"/>
  <c r="K100" i="31"/>
  <c r="K89" i="31"/>
  <c r="K64" i="31"/>
  <c r="K95" i="31"/>
  <c r="K92" i="31"/>
  <c r="K88" i="31"/>
  <c r="K52" i="31"/>
  <c r="K101" i="31"/>
  <c r="K76" i="31"/>
  <c r="K97" i="31"/>
  <c r="K72" i="31"/>
  <c r="K75" i="31"/>
  <c r="K33" i="31"/>
  <c r="K16" i="31"/>
  <c r="K10" i="31"/>
  <c r="K15" i="31"/>
  <c r="K86" i="31"/>
  <c r="K83" i="31"/>
  <c r="K90" i="31"/>
  <c r="K54" i="31"/>
  <c r="K47" i="31"/>
  <c r="K65" i="31"/>
  <c r="K48" i="31"/>
  <c r="K43" i="31"/>
  <c r="K21" i="31"/>
  <c r="K78" i="31"/>
  <c r="K12" i="31"/>
  <c r="K53" i="31"/>
  <c r="K26" i="31"/>
  <c r="K22" i="31"/>
  <c r="K17" i="31"/>
  <c r="K55" i="31"/>
  <c r="K19" i="31"/>
  <c r="K42" i="31"/>
  <c r="K67" i="31"/>
  <c r="K84" i="31"/>
  <c r="K57" i="31"/>
  <c r="K62" i="31"/>
  <c r="K51" i="31"/>
  <c r="K102" i="31"/>
  <c r="K94" i="31"/>
  <c r="K91" i="31"/>
  <c r="K23" i="31"/>
  <c r="K96" i="31"/>
  <c r="K61" i="31"/>
  <c r="K82" i="31"/>
  <c r="K11" i="31"/>
  <c r="K38" i="31"/>
  <c r="K37" i="31"/>
  <c r="K9" i="31"/>
  <c r="K7" i="31"/>
  <c r="K50" i="31"/>
  <c r="K45" i="31"/>
  <c r="K32" i="31"/>
  <c r="K77" i="31"/>
  <c r="K104" i="31"/>
  <c r="K93" i="31"/>
  <c r="K68" i="31"/>
  <c r="K103" i="31"/>
  <c r="K29" i="31"/>
  <c r="K24" i="31"/>
  <c r="K36" i="31"/>
  <c r="K28" i="31"/>
  <c r="K70" i="31"/>
  <c r="K39" i="31"/>
  <c r="K14" i="31"/>
  <c r="K13" i="31"/>
  <c r="K69" i="31"/>
  <c r="K44" i="31"/>
  <c r="K40" i="31"/>
  <c r="K73" i="31"/>
  <c r="K71" i="31"/>
  <c r="K8" i="31"/>
  <c r="K25" i="31"/>
  <c r="K18" i="31"/>
  <c r="K20" i="31"/>
  <c r="K98" i="31"/>
  <c r="K5" i="31"/>
  <c r="A6" i="30"/>
  <c r="A7" i="30" s="1"/>
  <c r="A8" i="30" s="1"/>
  <c r="A9" i="30" s="1"/>
  <c r="A10" i="30" s="1"/>
  <c r="A11" i="30" s="1"/>
  <c r="A12" i="30" s="1"/>
  <c r="A14" i="30" s="1"/>
  <c r="A15" i="30" s="1"/>
  <c r="Y20" i="20" l="1"/>
  <c r="R7" i="31"/>
  <c r="AF20" i="20"/>
  <c r="W7" i="31"/>
  <c r="BH24" i="20"/>
  <c r="AF24" i="20"/>
  <c r="AF22" i="20"/>
  <c r="Y24" i="20"/>
  <c r="Y22" i="20"/>
  <c r="S5" i="29"/>
  <c r="Q6" i="31"/>
  <c r="R6" i="31" s="1"/>
  <c r="Q15" i="31"/>
  <c r="R15" i="31" s="1"/>
  <c r="Q13" i="31"/>
  <c r="R13" i="31" s="1"/>
  <c r="Q11" i="31"/>
  <c r="R11" i="31" s="1"/>
  <c r="Q9" i="31"/>
  <c r="R9" i="31" s="1"/>
  <c r="Q28" i="31"/>
  <c r="R28" i="31" s="1"/>
  <c r="Q12" i="31"/>
  <c r="R12" i="31" s="1"/>
  <c r="Q40" i="31"/>
  <c r="R40" i="31" s="1"/>
  <c r="Q5" i="31"/>
  <c r="Q70" i="31"/>
  <c r="R70" i="31" s="1"/>
  <c r="Q68" i="31"/>
  <c r="R68" i="31" s="1"/>
  <c r="Q66" i="31"/>
  <c r="R66" i="31" s="1"/>
  <c r="Q64" i="31"/>
  <c r="R64" i="31" s="1"/>
  <c r="Q62" i="31"/>
  <c r="R62" i="31" s="1"/>
  <c r="Q60" i="31"/>
  <c r="R60" i="31" s="1"/>
  <c r="Q58" i="31"/>
  <c r="R58" i="31" s="1"/>
  <c r="Q56" i="31"/>
  <c r="R56" i="31" s="1"/>
  <c r="Q54" i="31"/>
  <c r="R54" i="31" s="1"/>
  <c r="Q52" i="31"/>
  <c r="R52" i="31" s="1"/>
  <c r="Q50" i="31"/>
  <c r="R50" i="31" s="1"/>
  <c r="Q48" i="31"/>
  <c r="R48" i="31" s="1"/>
  <c r="Q46" i="31"/>
  <c r="R46" i="31" s="1"/>
  <c r="Q69" i="31"/>
  <c r="R69" i="31" s="1"/>
  <c r="Q67" i="31"/>
  <c r="R67" i="31" s="1"/>
  <c r="Q65" i="31"/>
  <c r="R65" i="31" s="1"/>
  <c r="Q63" i="31"/>
  <c r="R63" i="31" s="1"/>
  <c r="Q61" i="31"/>
  <c r="R61" i="31" s="1"/>
  <c r="Q59" i="31"/>
  <c r="R59" i="31" s="1"/>
  <c r="Q57" i="31"/>
  <c r="R57" i="31" s="1"/>
  <c r="Q55" i="31"/>
  <c r="R55" i="31" s="1"/>
  <c r="Q53" i="31"/>
  <c r="R53" i="31" s="1"/>
  <c r="Q51" i="31"/>
  <c r="R51" i="31" s="1"/>
  <c r="Q49" i="31"/>
  <c r="R49" i="31" s="1"/>
  <c r="Q47" i="31"/>
  <c r="R47" i="31" s="1"/>
  <c r="Q45" i="31"/>
  <c r="R45" i="31" s="1"/>
  <c r="Q43" i="31"/>
  <c r="R43" i="31" s="1"/>
  <c r="Q41" i="31"/>
  <c r="R41" i="31" s="1"/>
  <c r="Q39" i="31"/>
  <c r="R39" i="31" s="1"/>
  <c r="Q37" i="31"/>
  <c r="R37" i="31" s="1"/>
  <c r="Q35" i="31"/>
  <c r="R35" i="31" s="1"/>
  <c r="Q33" i="31"/>
  <c r="R33" i="31" s="1"/>
  <c r="Q31" i="31"/>
  <c r="R31" i="31" s="1"/>
  <c r="Q29" i="31"/>
  <c r="R29" i="31" s="1"/>
  <c r="Q27" i="31"/>
  <c r="R27" i="31" s="1"/>
  <c r="Q25" i="31"/>
  <c r="R25" i="31" s="1"/>
  <c r="Q23" i="31"/>
  <c r="R23" i="31" s="1"/>
  <c r="Q21" i="31"/>
  <c r="R21" i="31" s="1"/>
  <c r="Q16" i="31"/>
  <c r="R16" i="31" s="1"/>
  <c r="Q10" i="31"/>
  <c r="R10" i="31" s="1"/>
  <c r="Q24" i="31"/>
  <c r="R24" i="31" s="1"/>
  <c r="Q36" i="31"/>
  <c r="R36" i="31" s="1"/>
  <c r="Q32" i="31"/>
  <c r="R32" i="31" s="1"/>
  <c r="Q42" i="31"/>
  <c r="R42" i="31" s="1"/>
  <c r="Q38" i="31"/>
  <c r="R38" i="31" s="1"/>
  <c r="Q34" i="31"/>
  <c r="R34" i="31" s="1"/>
  <c r="Q30" i="31"/>
  <c r="R30" i="31" s="1"/>
  <c r="Q26" i="31"/>
  <c r="R26" i="31" s="1"/>
  <c r="Q22" i="31"/>
  <c r="R22" i="31" s="1"/>
  <c r="Q20" i="31"/>
  <c r="R20" i="31" s="1"/>
  <c r="Q14" i="31"/>
  <c r="R14" i="31" s="1"/>
  <c r="Q18" i="31"/>
  <c r="R18" i="31" s="1"/>
  <c r="Q103" i="31"/>
  <c r="R103" i="31" s="1"/>
  <c r="Q101" i="31"/>
  <c r="R101" i="31" s="1"/>
  <c r="Q99" i="31"/>
  <c r="R99" i="31" s="1"/>
  <c r="Q97" i="31"/>
  <c r="R97" i="31" s="1"/>
  <c r="Q95" i="31"/>
  <c r="R95" i="31" s="1"/>
  <c r="Q93" i="31"/>
  <c r="R93" i="31" s="1"/>
  <c r="Q91" i="31"/>
  <c r="R91" i="31" s="1"/>
  <c r="Q89" i="31"/>
  <c r="R89" i="31" s="1"/>
  <c r="Q87" i="31"/>
  <c r="R87" i="31" s="1"/>
  <c r="Q85" i="31"/>
  <c r="R85" i="31" s="1"/>
  <c r="Q83" i="31"/>
  <c r="R83" i="31" s="1"/>
  <c r="Q81" i="31"/>
  <c r="R81" i="31" s="1"/>
  <c r="Q79" i="31"/>
  <c r="R79" i="31" s="1"/>
  <c r="Q77" i="31"/>
  <c r="R77" i="31" s="1"/>
  <c r="Q75" i="31"/>
  <c r="R75" i="31" s="1"/>
  <c r="Q73" i="31"/>
  <c r="R73" i="31" s="1"/>
  <c r="Q104" i="31"/>
  <c r="R104" i="31" s="1"/>
  <c r="Q102" i="31"/>
  <c r="R102" i="31" s="1"/>
  <c r="Q100" i="31"/>
  <c r="R100" i="31" s="1"/>
  <c r="Q98" i="31"/>
  <c r="R98" i="31" s="1"/>
  <c r="Q96" i="31"/>
  <c r="R96" i="31" s="1"/>
  <c r="Q94" i="31"/>
  <c r="R94" i="31" s="1"/>
  <c r="Q92" i="31"/>
  <c r="R92" i="31" s="1"/>
  <c r="Q90" i="31"/>
  <c r="R90" i="31" s="1"/>
  <c r="Q88" i="31"/>
  <c r="R88" i="31" s="1"/>
  <c r="Q86" i="31"/>
  <c r="R86" i="31" s="1"/>
  <c r="Q84" i="31"/>
  <c r="R84" i="31" s="1"/>
  <c r="Q82" i="31"/>
  <c r="R82" i="31" s="1"/>
  <c r="Q80" i="31"/>
  <c r="R80" i="31" s="1"/>
  <c r="Q78" i="31"/>
  <c r="R78" i="31" s="1"/>
  <c r="Q76" i="31"/>
  <c r="R76" i="31" s="1"/>
  <c r="Q74" i="31"/>
  <c r="R74" i="31" s="1"/>
  <c r="Q72" i="31"/>
  <c r="R72" i="31" s="1"/>
  <c r="Q71" i="31"/>
  <c r="R71" i="31" s="1"/>
  <c r="Q44" i="31"/>
  <c r="R44" i="31" s="1"/>
  <c r="Q19" i="31"/>
  <c r="R19" i="31" s="1"/>
  <c r="Q8" i="31"/>
  <c r="R8" i="31" s="1"/>
  <c r="Q17" i="31"/>
  <c r="R17" i="31" s="1"/>
  <c r="L5" i="31"/>
  <c r="AI78" i="19"/>
  <c r="O6" i="27"/>
  <c r="M7" i="27"/>
  <c r="O7" i="27" s="1"/>
  <c r="Y26" i="20" l="1"/>
  <c r="Y28" i="20" s="1"/>
  <c r="R5" i="31"/>
  <c r="V6" i="31"/>
  <c r="W6" i="31" s="1"/>
  <c r="V5" i="31"/>
  <c r="W5" i="31" s="1"/>
  <c r="X5" i="29"/>
  <c r="V103" i="31"/>
  <c r="W103" i="31" s="1"/>
  <c r="V95" i="31"/>
  <c r="W95" i="31" s="1"/>
  <c r="V87" i="31"/>
  <c r="W87" i="31" s="1"/>
  <c r="V79" i="31"/>
  <c r="W79" i="31" s="1"/>
  <c r="V71" i="31"/>
  <c r="W71" i="31" s="1"/>
  <c r="V93" i="31"/>
  <c r="W93" i="31" s="1"/>
  <c r="V60" i="31"/>
  <c r="W60" i="31" s="1"/>
  <c r="V43" i="31"/>
  <c r="W43" i="31" s="1"/>
  <c r="V39" i="31"/>
  <c r="W39" i="31" s="1"/>
  <c r="V35" i="31"/>
  <c r="W35" i="31" s="1"/>
  <c r="V31" i="31"/>
  <c r="W31" i="31" s="1"/>
  <c r="V27" i="31"/>
  <c r="W27" i="31" s="1"/>
  <c r="V23" i="31"/>
  <c r="W23" i="31" s="1"/>
  <c r="V19" i="31"/>
  <c r="W19" i="31" s="1"/>
  <c r="V99" i="31"/>
  <c r="W99" i="31" s="1"/>
  <c r="V91" i="31"/>
  <c r="W91" i="31" s="1"/>
  <c r="V83" i="31"/>
  <c r="W83" i="31" s="1"/>
  <c r="V75" i="31"/>
  <c r="W75" i="31" s="1"/>
  <c r="V44" i="31"/>
  <c r="W44" i="31" s="1"/>
  <c r="V42" i="31"/>
  <c r="W42" i="31" s="1"/>
  <c r="V40" i="31"/>
  <c r="W40" i="31" s="1"/>
  <c r="V38" i="31"/>
  <c r="W38" i="31" s="1"/>
  <c r="V36" i="31"/>
  <c r="W36" i="31" s="1"/>
  <c r="V34" i="31"/>
  <c r="W34" i="31" s="1"/>
  <c r="V32" i="31"/>
  <c r="W32" i="31" s="1"/>
  <c r="V30" i="31"/>
  <c r="W30" i="31" s="1"/>
  <c r="V28" i="31"/>
  <c r="W28" i="31" s="1"/>
  <c r="V26" i="31"/>
  <c r="W26" i="31" s="1"/>
  <c r="V24" i="31"/>
  <c r="W24" i="31" s="1"/>
  <c r="V22" i="31"/>
  <c r="W22" i="31" s="1"/>
  <c r="V20" i="31"/>
  <c r="W20" i="31" s="1"/>
  <c r="V18" i="31"/>
  <c r="W18" i="31" s="1"/>
  <c r="V15" i="31"/>
  <c r="W15" i="31" s="1"/>
  <c r="V13" i="31"/>
  <c r="W13" i="31" s="1"/>
  <c r="V11" i="31"/>
  <c r="W11" i="31" s="1"/>
  <c r="V9" i="31"/>
  <c r="W9" i="31" s="1"/>
  <c r="V68" i="31"/>
  <c r="W68" i="31" s="1"/>
  <c r="V66" i="31"/>
  <c r="W66" i="31" s="1"/>
  <c r="V50" i="31"/>
  <c r="W50" i="31" s="1"/>
  <c r="V17" i="31"/>
  <c r="W17" i="31" s="1"/>
  <c r="V97" i="31"/>
  <c r="W97" i="31" s="1"/>
  <c r="V89" i="31"/>
  <c r="W89" i="31" s="1"/>
  <c r="V81" i="31"/>
  <c r="W81" i="31" s="1"/>
  <c r="V73" i="31"/>
  <c r="W73" i="31" s="1"/>
  <c r="V64" i="31"/>
  <c r="W64" i="31" s="1"/>
  <c r="V56" i="31"/>
  <c r="W56" i="31" s="1"/>
  <c r="V48" i="31"/>
  <c r="W48" i="31" s="1"/>
  <c r="V101" i="31"/>
  <c r="W101" i="31" s="1"/>
  <c r="V70" i="31"/>
  <c r="W70" i="31" s="1"/>
  <c r="V62" i="31"/>
  <c r="W62" i="31" s="1"/>
  <c r="V54" i="31"/>
  <c r="W54" i="31" s="1"/>
  <c r="V46" i="31"/>
  <c r="W46" i="31" s="1"/>
  <c r="V41" i="31"/>
  <c r="W41" i="31" s="1"/>
  <c r="V37" i="31"/>
  <c r="W37" i="31" s="1"/>
  <c r="V33" i="31"/>
  <c r="W33" i="31" s="1"/>
  <c r="V29" i="31"/>
  <c r="W29" i="31" s="1"/>
  <c r="V25" i="31"/>
  <c r="W25" i="31" s="1"/>
  <c r="V21" i="31"/>
  <c r="W21" i="31" s="1"/>
  <c r="V104" i="31"/>
  <c r="W104" i="31" s="1"/>
  <c r="V102" i="31"/>
  <c r="W102" i="31" s="1"/>
  <c r="V100" i="31"/>
  <c r="W100" i="31" s="1"/>
  <c r="V98" i="31"/>
  <c r="W98" i="31" s="1"/>
  <c r="V96" i="31"/>
  <c r="W96" i="31" s="1"/>
  <c r="V94" i="31"/>
  <c r="W94" i="31" s="1"/>
  <c r="V92" i="31"/>
  <c r="W92" i="31" s="1"/>
  <c r="V90" i="31"/>
  <c r="W90" i="31" s="1"/>
  <c r="V88" i="31"/>
  <c r="W88" i="31" s="1"/>
  <c r="V86" i="31"/>
  <c r="W86" i="31" s="1"/>
  <c r="V84" i="31"/>
  <c r="W84" i="31" s="1"/>
  <c r="V82" i="31"/>
  <c r="W82" i="31" s="1"/>
  <c r="V80" i="31"/>
  <c r="W80" i="31" s="1"/>
  <c r="V78" i="31"/>
  <c r="W78" i="31" s="1"/>
  <c r="V76" i="31"/>
  <c r="W76" i="31" s="1"/>
  <c r="V74" i="31"/>
  <c r="W74" i="31" s="1"/>
  <c r="V72" i="31"/>
  <c r="W72" i="31" s="1"/>
  <c r="V69" i="31"/>
  <c r="W69" i="31" s="1"/>
  <c r="V67" i="31"/>
  <c r="W67" i="31" s="1"/>
  <c r="V65" i="31"/>
  <c r="W65" i="31" s="1"/>
  <c r="V63" i="31"/>
  <c r="W63" i="31" s="1"/>
  <c r="V61" i="31"/>
  <c r="W61" i="31" s="1"/>
  <c r="V59" i="31"/>
  <c r="W59" i="31" s="1"/>
  <c r="V57" i="31"/>
  <c r="W57" i="31" s="1"/>
  <c r="V55" i="31"/>
  <c r="W55" i="31" s="1"/>
  <c r="V53" i="31"/>
  <c r="W53" i="31" s="1"/>
  <c r="V51" i="31"/>
  <c r="W51" i="31" s="1"/>
  <c r="V49" i="31"/>
  <c r="W49" i="31" s="1"/>
  <c r="V47" i="31"/>
  <c r="W47" i="31" s="1"/>
  <c r="V45" i="31"/>
  <c r="W45" i="31" s="1"/>
  <c r="V77" i="31"/>
  <c r="W77" i="31" s="1"/>
  <c r="V85" i="31"/>
  <c r="W85" i="31" s="1"/>
  <c r="V58" i="31"/>
  <c r="W58" i="31" s="1"/>
  <c r="V52" i="31"/>
  <c r="W52" i="31" s="1"/>
  <c r="V16" i="31"/>
  <c r="W16" i="31" s="1"/>
  <c r="V14" i="31"/>
  <c r="W14" i="31" s="1"/>
  <c r="V12" i="31"/>
  <c r="W12" i="31" s="1"/>
  <c r="V10" i="31"/>
  <c r="W10" i="31" s="1"/>
  <c r="V8" i="31"/>
  <c r="AO19" i="19"/>
  <c r="J5" i="29"/>
  <c r="AF26" i="20" l="1"/>
  <c r="AF28" i="20" s="1"/>
  <c r="W8" i="31"/>
  <c r="I39" i="31"/>
  <c r="I33" i="31"/>
  <c r="I52" i="31"/>
  <c r="I17" i="31"/>
  <c r="I90" i="31"/>
  <c r="I68" i="31"/>
  <c r="I96" i="31"/>
  <c r="I88" i="31"/>
  <c r="I103" i="31"/>
  <c r="I78" i="31"/>
  <c r="I85" i="31"/>
  <c r="I42" i="31"/>
  <c r="I57" i="31"/>
  <c r="I102" i="31"/>
  <c r="I98" i="31"/>
  <c r="I87" i="31"/>
  <c r="I79" i="31"/>
  <c r="I54" i="31"/>
  <c r="I51" i="31"/>
  <c r="I73" i="31"/>
  <c r="I76" i="31"/>
  <c r="I50" i="31"/>
  <c r="I97" i="31"/>
  <c r="I40" i="31"/>
  <c r="I38" i="31"/>
  <c r="I56" i="31"/>
  <c r="I59" i="31"/>
  <c r="I71" i="31"/>
  <c r="I69" i="31"/>
  <c r="I100" i="31"/>
  <c r="I64" i="31"/>
  <c r="I32" i="31"/>
  <c r="I34" i="31"/>
  <c r="I101" i="31"/>
  <c r="I93" i="31"/>
  <c r="I80" i="31"/>
  <c r="I20" i="31"/>
  <c r="I47" i="31"/>
  <c r="I25" i="31"/>
  <c r="I21" i="31"/>
  <c r="I94" i="31"/>
  <c r="I61" i="31"/>
  <c r="I83" i="31"/>
  <c r="I58" i="31"/>
  <c r="I65" i="31"/>
  <c r="I22" i="31"/>
  <c r="I77" i="31"/>
  <c r="I9" i="31"/>
  <c r="I18" i="31"/>
  <c r="I48" i="31"/>
  <c r="I82" i="31"/>
  <c r="I45" i="31"/>
  <c r="I29" i="31"/>
  <c r="I23" i="31"/>
  <c r="I95" i="31"/>
  <c r="I70" i="31"/>
  <c r="I91" i="31"/>
  <c r="I66" i="31"/>
  <c r="I67" i="31"/>
  <c r="I27" i="31"/>
  <c r="I41" i="31"/>
  <c r="I44" i="31"/>
  <c r="I16" i="31"/>
  <c r="I14" i="31"/>
  <c r="I49" i="31"/>
  <c r="I60" i="31"/>
  <c r="I92" i="31"/>
  <c r="I43" i="31"/>
  <c r="I62" i="31"/>
  <c r="I36" i="31"/>
  <c r="I86" i="31"/>
  <c r="I37" i="31"/>
  <c r="I99" i="31"/>
  <c r="I74" i="31"/>
  <c r="I35" i="31"/>
  <c r="I81" i="31"/>
  <c r="I72" i="31"/>
  <c r="I75" i="31"/>
  <c r="I11" i="31"/>
  <c r="I13" i="31"/>
  <c r="I12" i="31"/>
  <c r="I26" i="31"/>
  <c r="I84" i="31"/>
  <c r="I24" i="31"/>
  <c r="I30" i="31"/>
  <c r="I10" i="31"/>
  <c r="I28" i="31"/>
  <c r="I46" i="31"/>
  <c r="I89" i="31"/>
  <c r="I55" i="31"/>
  <c r="I53" i="31"/>
  <c r="I104" i="31"/>
  <c r="I8" i="31"/>
  <c r="I63" i="31"/>
  <c r="I19" i="31"/>
  <c r="I15" i="31"/>
  <c r="I7" i="31"/>
  <c r="I31" i="31"/>
  <c r="J6" i="31" l="1"/>
  <c r="I6" i="31"/>
  <c r="H6" i="31"/>
  <c r="J88" i="31"/>
  <c r="J80" i="31"/>
  <c r="J74" i="31"/>
  <c r="J32" i="31"/>
  <c r="J17" i="31"/>
  <c r="J83" i="31"/>
  <c r="J54" i="31"/>
  <c r="J76" i="31"/>
  <c r="J100" i="31"/>
  <c r="J92" i="31"/>
  <c r="J20" i="31"/>
  <c r="J93" i="31"/>
  <c r="J101" i="31"/>
  <c r="J90" i="31"/>
  <c r="J65" i="31"/>
  <c r="J26" i="31"/>
  <c r="J89" i="31"/>
  <c r="J85" i="31"/>
  <c r="J49" i="31"/>
  <c r="J91" i="31"/>
  <c r="J41" i="31"/>
  <c r="J37" i="31"/>
  <c r="J35" i="31"/>
  <c r="J31" i="31"/>
  <c r="J104" i="31"/>
  <c r="J25" i="31"/>
  <c r="J98" i="31"/>
  <c r="J73" i="31"/>
  <c r="J62" i="31"/>
  <c r="J97" i="31"/>
  <c r="J43" i="31"/>
  <c r="J36" i="31"/>
  <c r="J58" i="31"/>
  <c r="J56" i="31"/>
  <c r="J52" i="31"/>
  <c r="J51" i="31"/>
  <c r="J27" i="31"/>
  <c r="J22" i="31"/>
  <c r="J23" i="31"/>
  <c r="J50" i="31"/>
  <c r="J103" i="31"/>
  <c r="J71" i="31"/>
  <c r="J59" i="31"/>
  <c r="J48" i="31"/>
  <c r="J72" i="31"/>
  <c r="J81" i="31"/>
  <c r="J45" i="31"/>
  <c r="J39" i="31"/>
  <c r="J64" i="31"/>
  <c r="J8" i="31"/>
  <c r="J79" i="31"/>
  <c r="J102" i="31"/>
  <c r="J29" i="31"/>
  <c r="J28" i="31"/>
  <c r="J69" i="31"/>
  <c r="J42" i="31"/>
  <c r="J30" i="31"/>
  <c r="J40" i="31"/>
  <c r="J16" i="31"/>
  <c r="J82" i="31"/>
  <c r="J57" i="31"/>
  <c r="J55" i="31"/>
  <c r="J53" i="31"/>
  <c r="J70" i="31"/>
  <c r="J99" i="31"/>
  <c r="J96" i="31"/>
  <c r="J44" i="31"/>
  <c r="J47" i="31"/>
  <c r="J13" i="31"/>
  <c r="J66" i="31"/>
  <c r="J9" i="31"/>
  <c r="J21" i="31"/>
  <c r="J34" i="31"/>
  <c r="J10" i="31"/>
  <c r="J68" i="31"/>
  <c r="J33" i="31"/>
  <c r="J14" i="31"/>
  <c r="J77" i="31"/>
  <c r="J46" i="31"/>
  <c r="J12" i="31"/>
  <c r="J94" i="31"/>
  <c r="J24" i="31"/>
  <c r="J84" i="31"/>
  <c r="J86" i="31"/>
  <c r="J61" i="31"/>
  <c r="J11" i="31"/>
  <c r="J38" i="31"/>
  <c r="J60" i="31"/>
  <c r="J63" i="31"/>
  <c r="J75" i="31"/>
  <c r="J78" i="31"/>
  <c r="J19" i="31"/>
  <c r="J87" i="31"/>
  <c r="J18" i="31"/>
  <c r="J95" i="31"/>
  <c r="J67" i="31"/>
  <c r="J7" i="31"/>
  <c r="J15" i="31"/>
  <c r="H22" i="31"/>
  <c r="H18" i="31"/>
  <c r="H91" i="31"/>
  <c r="H54" i="31"/>
  <c r="H57" i="31"/>
  <c r="H80" i="31"/>
  <c r="H55" i="31"/>
  <c r="H64" i="31"/>
  <c r="H94" i="31"/>
  <c r="H86" i="31"/>
  <c r="H100" i="31"/>
  <c r="H75" i="31"/>
  <c r="H36" i="31"/>
  <c r="H39" i="31"/>
  <c r="H53" i="31"/>
  <c r="H56" i="31"/>
  <c r="H9" i="31"/>
  <c r="H28" i="31"/>
  <c r="H19" i="31"/>
  <c r="H14" i="31"/>
  <c r="H92" i="31"/>
  <c r="H67" i="31"/>
  <c r="H88" i="31"/>
  <c r="H63" i="31"/>
  <c r="H37" i="31"/>
  <c r="H40" i="31"/>
  <c r="H51" i="31"/>
  <c r="H69" i="31"/>
  <c r="H72" i="31"/>
  <c r="H47" i="31"/>
  <c r="H68" i="31"/>
  <c r="H66" i="31"/>
  <c r="H93" i="31"/>
  <c r="H90" i="31"/>
  <c r="H52" i="31"/>
  <c r="H65" i="31"/>
  <c r="H49" i="31"/>
  <c r="H74" i="31"/>
  <c r="H82" i="31"/>
  <c r="H30" i="31"/>
  <c r="H103" i="31"/>
  <c r="H48" i="31"/>
  <c r="H70" i="31"/>
  <c r="H73" i="31"/>
  <c r="H62" i="31"/>
  <c r="H95" i="31"/>
  <c r="H101" i="31"/>
  <c r="H98" i="31"/>
  <c r="H76" i="31"/>
  <c r="H83" i="31"/>
  <c r="H104" i="31"/>
  <c r="H79" i="31"/>
  <c r="H38" i="31"/>
  <c r="H41" i="31"/>
  <c r="H43" i="31"/>
  <c r="H31" i="31"/>
  <c r="H8" i="31"/>
  <c r="H35" i="31"/>
  <c r="H99" i="31"/>
  <c r="H87" i="31"/>
  <c r="H89" i="31"/>
  <c r="H29" i="31"/>
  <c r="H16" i="31"/>
  <c r="H32" i="31"/>
  <c r="H11" i="31"/>
  <c r="H42" i="31"/>
  <c r="H77" i="31"/>
  <c r="H60" i="31"/>
  <c r="H17" i="31"/>
  <c r="H12" i="31"/>
  <c r="H15" i="31"/>
  <c r="H59" i="31"/>
  <c r="H33" i="31"/>
  <c r="H25" i="31"/>
  <c r="H7" i="31"/>
  <c r="H50" i="31"/>
  <c r="H26" i="31"/>
  <c r="H102" i="31"/>
  <c r="H44" i="31"/>
  <c r="H97" i="31"/>
  <c r="H20" i="31"/>
  <c r="H81" i="31"/>
  <c r="H21" i="31"/>
  <c r="H10" i="31"/>
  <c r="H61" i="31"/>
  <c r="H84" i="31"/>
  <c r="H85" i="31"/>
  <c r="H45" i="31"/>
  <c r="H34" i="31"/>
  <c r="H58" i="31"/>
  <c r="H96" i="31"/>
  <c r="H71" i="31"/>
  <c r="H24" i="31"/>
  <c r="H27" i="31"/>
  <c r="H23" i="31"/>
  <c r="H78" i="31"/>
  <c r="H13" i="31"/>
  <c r="H46" i="31"/>
  <c r="J5" i="31"/>
  <c r="H5" i="31"/>
  <c r="I5" i="31"/>
  <c r="M8" i="27"/>
  <c r="O8" i="27" s="1"/>
  <c r="E85" i="27"/>
  <c r="E84" i="27"/>
  <c r="E83" i="27"/>
  <c r="E82" i="27"/>
  <c r="E81" i="27"/>
  <c r="E80" i="27"/>
  <c r="E79" i="27"/>
  <c r="E78" i="27"/>
  <c r="E77" i="27"/>
  <c r="E76" i="27"/>
  <c r="E75" i="27"/>
  <c r="E74" i="27"/>
  <c r="E73" i="27"/>
  <c r="E72" i="27"/>
  <c r="E71" i="27"/>
  <c r="E70" i="27"/>
  <c r="E69" i="27"/>
  <c r="E68" i="27"/>
  <c r="E67" i="27"/>
  <c r="E66" i="27"/>
  <c r="E65" i="27"/>
  <c r="E64" i="27"/>
  <c r="E63" i="27"/>
  <c r="E62" i="27"/>
  <c r="E61" i="27"/>
  <c r="E60" i="27"/>
  <c r="E59" i="27"/>
  <c r="E58" i="27"/>
  <c r="E57" i="27"/>
  <c r="E56" i="27"/>
  <c r="E55" i="27"/>
  <c r="E54" i="27"/>
  <c r="E53" i="27"/>
  <c r="E52" i="27"/>
  <c r="E51" i="27"/>
  <c r="E50" i="27"/>
  <c r="E49" i="27"/>
  <c r="E48" i="27"/>
  <c r="E47" i="27"/>
  <c r="E46" i="27"/>
  <c r="E45"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F17" i="27" s="1"/>
  <c r="S17" i="27" s="1"/>
  <c r="E16" i="27"/>
  <c r="E15" i="27"/>
  <c r="E14" i="27"/>
  <c r="E13" i="27"/>
  <c r="F13" i="27" s="1"/>
  <c r="S13" i="27" s="1"/>
  <c r="E12" i="27"/>
  <c r="E11" i="27"/>
  <c r="E10" i="27"/>
  <c r="E9" i="27"/>
  <c r="L6" i="31" l="1"/>
  <c r="L104" i="31"/>
  <c r="L79" i="31"/>
  <c r="L100" i="31"/>
  <c r="L75" i="31"/>
  <c r="L36" i="31"/>
  <c r="L39" i="31"/>
  <c r="L88" i="31"/>
  <c r="L63" i="31"/>
  <c r="L89" i="31"/>
  <c r="L84" i="31"/>
  <c r="L59" i="31"/>
  <c r="L81" i="31"/>
  <c r="L78" i="31"/>
  <c r="L33" i="31"/>
  <c r="L27" i="31"/>
  <c r="L42" i="31"/>
  <c r="L96" i="31"/>
  <c r="L71" i="31"/>
  <c r="L32" i="31"/>
  <c r="L62" i="31"/>
  <c r="L46" i="31"/>
  <c r="L45" i="31"/>
  <c r="L70" i="31"/>
  <c r="L22" i="31"/>
  <c r="L54" i="31"/>
  <c r="L44" i="31"/>
  <c r="L66" i="31"/>
  <c r="L69" i="31"/>
  <c r="L34" i="31"/>
  <c r="L30" i="31"/>
  <c r="L50" i="31"/>
  <c r="L53" i="31"/>
  <c r="L103" i="31"/>
  <c r="L92" i="31"/>
  <c r="L67" i="31"/>
  <c r="L97" i="31"/>
  <c r="L18" i="31"/>
  <c r="L14" i="31"/>
  <c r="L87" i="31"/>
  <c r="L49" i="31"/>
  <c r="L52" i="31"/>
  <c r="L51" i="31"/>
  <c r="L57" i="31"/>
  <c r="L76" i="31"/>
  <c r="L99" i="31"/>
  <c r="L65" i="31"/>
  <c r="L68" i="31"/>
  <c r="L94" i="31"/>
  <c r="L86" i="31"/>
  <c r="L82" i="31"/>
  <c r="L9" i="31"/>
  <c r="L19" i="31"/>
  <c r="L37" i="31"/>
  <c r="L7" i="31"/>
  <c r="L41" i="31"/>
  <c r="L93" i="31"/>
  <c r="L11" i="31"/>
  <c r="L24" i="31"/>
  <c r="L85" i="31"/>
  <c r="L90" i="31"/>
  <c r="L102" i="31"/>
  <c r="L48" i="31"/>
  <c r="L21" i="31"/>
  <c r="L98" i="31"/>
  <c r="L56" i="31"/>
  <c r="L35" i="31"/>
  <c r="L73" i="31"/>
  <c r="L77" i="31"/>
  <c r="L83" i="31"/>
  <c r="L12" i="31"/>
  <c r="L72" i="31"/>
  <c r="L23" i="31"/>
  <c r="L17" i="31"/>
  <c r="L25" i="31"/>
  <c r="L20" i="31"/>
  <c r="L40" i="31"/>
  <c r="L61" i="31"/>
  <c r="L47" i="31"/>
  <c r="L64" i="31"/>
  <c r="L43" i="31"/>
  <c r="L26" i="31"/>
  <c r="L60" i="31"/>
  <c r="L8" i="31"/>
  <c r="L95" i="31"/>
  <c r="L91" i="31"/>
  <c r="L80" i="31"/>
  <c r="L55" i="31"/>
  <c r="L29" i="31"/>
  <c r="L28" i="31"/>
  <c r="L101" i="31"/>
  <c r="L58" i="31"/>
  <c r="L31" i="31"/>
  <c r="L10" i="31"/>
  <c r="L15" i="31"/>
  <c r="L74" i="31"/>
  <c r="L38" i="31"/>
  <c r="L13" i="31"/>
  <c r="L16" i="31"/>
  <c r="F9" i="27"/>
  <c r="S9" i="27" s="1"/>
  <c r="F8" i="27"/>
  <c r="S8" i="27" s="1"/>
  <c r="F7" i="27"/>
  <c r="F25" i="27"/>
  <c r="S25" i="27" s="1"/>
  <c r="F37" i="27"/>
  <c r="S37" i="27" s="1"/>
  <c r="F49" i="27"/>
  <c r="S49" i="27" s="1"/>
  <c r="F61" i="27"/>
  <c r="S61" i="27" s="1"/>
  <c r="F73" i="27"/>
  <c r="S73" i="27" s="1"/>
  <c r="F85" i="27"/>
  <c r="S85" i="27" s="1"/>
  <c r="F10" i="27"/>
  <c r="S10" i="27" s="1"/>
  <c r="F14" i="27"/>
  <c r="S14" i="27" s="1"/>
  <c r="F18" i="27"/>
  <c r="S18" i="27" s="1"/>
  <c r="F22" i="27"/>
  <c r="S22" i="27" s="1"/>
  <c r="F26" i="27"/>
  <c r="S26" i="27" s="1"/>
  <c r="F30" i="27"/>
  <c r="S30" i="27" s="1"/>
  <c r="F34" i="27"/>
  <c r="S34" i="27" s="1"/>
  <c r="F38" i="27"/>
  <c r="S38" i="27" s="1"/>
  <c r="F42" i="27"/>
  <c r="S42" i="27" s="1"/>
  <c r="F46" i="27"/>
  <c r="S46" i="27" s="1"/>
  <c r="F50" i="27"/>
  <c r="S50" i="27" s="1"/>
  <c r="F54" i="27"/>
  <c r="S54" i="27" s="1"/>
  <c r="F58" i="27"/>
  <c r="S58" i="27" s="1"/>
  <c r="F62" i="27"/>
  <c r="S62" i="27" s="1"/>
  <c r="F66" i="27"/>
  <c r="S66" i="27" s="1"/>
  <c r="F70" i="27"/>
  <c r="S70" i="27" s="1"/>
  <c r="F74" i="27"/>
  <c r="S74" i="27" s="1"/>
  <c r="F78" i="27"/>
  <c r="S78" i="27" s="1"/>
  <c r="F82" i="27"/>
  <c r="S82" i="27" s="1"/>
  <c r="F21" i="27"/>
  <c r="S21" i="27" s="1"/>
  <c r="F33" i="27"/>
  <c r="S33" i="27" s="1"/>
  <c r="F45" i="27"/>
  <c r="S45" i="27" s="1"/>
  <c r="F57" i="27"/>
  <c r="S57" i="27" s="1"/>
  <c r="F69" i="27"/>
  <c r="S69" i="27" s="1"/>
  <c r="F81" i="27"/>
  <c r="S81" i="27" s="1"/>
  <c r="F15" i="27"/>
  <c r="S15" i="27" s="1"/>
  <c r="F19" i="27"/>
  <c r="S19" i="27" s="1"/>
  <c r="F23" i="27"/>
  <c r="S23" i="27" s="1"/>
  <c r="F27" i="27"/>
  <c r="S27" i="27" s="1"/>
  <c r="F31" i="27"/>
  <c r="S31" i="27" s="1"/>
  <c r="F35" i="27"/>
  <c r="S35" i="27" s="1"/>
  <c r="F39" i="27"/>
  <c r="S39" i="27" s="1"/>
  <c r="F43" i="27"/>
  <c r="S43" i="27" s="1"/>
  <c r="F47" i="27"/>
  <c r="S47" i="27" s="1"/>
  <c r="F51" i="27"/>
  <c r="S51" i="27" s="1"/>
  <c r="F55" i="27"/>
  <c r="S55" i="27" s="1"/>
  <c r="F59" i="27"/>
  <c r="S59" i="27" s="1"/>
  <c r="F63" i="27"/>
  <c r="S63" i="27" s="1"/>
  <c r="F67" i="27"/>
  <c r="S67" i="27" s="1"/>
  <c r="F71" i="27"/>
  <c r="S71" i="27" s="1"/>
  <c r="F75" i="27"/>
  <c r="S75" i="27" s="1"/>
  <c r="F79" i="27"/>
  <c r="S79" i="27" s="1"/>
  <c r="F83" i="27"/>
  <c r="S83" i="27" s="1"/>
  <c r="F29" i="27"/>
  <c r="S29" i="27" s="1"/>
  <c r="F41" i="27"/>
  <c r="S41" i="27" s="1"/>
  <c r="F53" i="27"/>
  <c r="S53" i="27" s="1"/>
  <c r="F65" i="27"/>
  <c r="S65" i="27" s="1"/>
  <c r="F77" i="27"/>
  <c r="S77" i="27" s="1"/>
  <c r="F11" i="27"/>
  <c r="S11" i="27" s="1"/>
  <c r="F12" i="27"/>
  <c r="S12" i="27" s="1"/>
  <c r="F16" i="27"/>
  <c r="S16" i="27" s="1"/>
  <c r="F20" i="27"/>
  <c r="S20" i="27" s="1"/>
  <c r="F24" i="27"/>
  <c r="S24" i="27" s="1"/>
  <c r="F28" i="27"/>
  <c r="S28" i="27" s="1"/>
  <c r="F32" i="27"/>
  <c r="S32" i="27" s="1"/>
  <c r="F36" i="27"/>
  <c r="S36" i="27" s="1"/>
  <c r="F40" i="27"/>
  <c r="S40" i="27" s="1"/>
  <c r="F44" i="27"/>
  <c r="S44" i="27" s="1"/>
  <c r="F48" i="27"/>
  <c r="S48" i="27" s="1"/>
  <c r="F52" i="27"/>
  <c r="S52" i="27" s="1"/>
  <c r="F56" i="27"/>
  <c r="S56" i="27" s="1"/>
  <c r="F60" i="27"/>
  <c r="S60" i="27" s="1"/>
  <c r="F64" i="27"/>
  <c r="S64" i="27" s="1"/>
  <c r="F68" i="27"/>
  <c r="S68" i="27" s="1"/>
  <c r="F72" i="27"/>
  <c r="S72" i="27" s="1"/>
  <c r="F76" i="27"/>
  <c r="S76" i="27" s="1"/>
  <c r="F80" i="27"/>
  <c r="S80" i="27" s="1"/>
  <c r="F84" i="27"/>
  <c r="S84" i="27" s="1"/>
  <c r="S7" i="27"/>
  <c r="M85" i="27" l="1"/>
  <c r="O85" i="27" s="1"/>
  <c r="M84" i="27"/>
  <c r="O84" i="27" s="1"/>
  <c r="M83" i="27"/>
  <c r="O83" i="27" s="1"/>
  <c r="M82" i="27"/>
  <c r="O82" i="27" s="1"/>
  <c r="M81" i="27"/>
  <c r="O81" i="27" s="1"/>
  <c r="M80" i="27"/>
  <c r="O80" i="27" s="1"/>
  <c r="M79" i="27"/>
  <c r="O79" i="27" s="1"/>
  <c r="M78" i="27"/>
  <c r="O78" i="27" s="1"/>
  <c r="M77" i="27"/>
  <c r="O77" i="27" s="1"/>
  <c r="M76" i="27"/>
  <c r="O76" i="27" s="1"/>
  <c r="M75" i="27"/>
  <c r="O75" i="27" s="1"/>
  <c r="M74" i="27"/>
  <c r="O74" i="27" s="1"/>
  <c r="M73" i="27"/>
  <c r="O73" i="27" s="1"/>
  <c r="M72" i="27"/>
  <c r="O72" i="27" s="1"/>
  <c r="M71" i="27"/>
  <c r="O71" i="27" s="1"/>
  <c r="M70" i="27"/>
  <c r="O70" i="27" s="1"/>
  <c r="M69" i="27"/>
  <c r="O69" i="27" s="1"/>
  <c r="M68" i="27"/>
  <c r="O68" i="27" s="1"/>
  <c r="M67" i="27"/>
  <c r="O67" i="27" s="1"/>
  <c r="M66" i="27"/>
  <c r="O66" i="27" s="1"/>
  <c r="M65" i="27"/>
  <c r="O65" i="27" s="1"/>
  <c r="M64" i="27"/>
  <c r="O64" i="27" s="1"/>
  <c r="M63" i="27"/>
  <c r="O63" i="27" s="1"/>
  <c r="M62" i="27"/>
  <c r="O62" i="27" s="1"/>
  <c r="M61" i="27"/>
  <c r="O61" i="27" s="1"/>
  <c r="M60" i="27"/>
  <c r="O60" i="27" s="1"/>
  <c r="M59" i="27"/>
  <c r="O59" i="27" s="1"/>
  <c r="M58" i="27"/>
  <c r="O58" i="27" s="1"/>
  <c r="M57" i="27"/>
  <c r="O57" i="27" s="1"/>
  <c r="M56" i="27"/>
  <c r="O56" i="27" s="1"/>
  <c r="M55" i="27"/>
  <c r="O55" i="27" s="1"/>
  <c r="M54" i="27"/>
  <c r="O54" i="27" s="1"/>
  <c r="M53" i="27"/>
  <c r="O53" i="27" s="1"/>
  <c r="M52" i="27"/>
  <c r="O52" i="27" s="1"/>
  <c r="M51" i="27"/>
  <c r="O51" i="27" s="1"/>
  <c r="M50" i="27"/>
  <c r="O50" i="27" s="1"/>
  <c r="M49" i="27"/>
  <c r="O49" i="27" s="1"/>
  <c r="M48" i="27"/>
  <c r="O48" i="27" s="1"/>
  <c r="M47" i="27"/>
  <c r="O47" i="27" s="1"/>
  <c r="M46" i="27"/>
  <c r="O46" i="27" s="1"/>
  <c r="M45" i="27"/>
  <c r="O45" i="27" s="1"/>
  <c r="M44" i="27"/>
  <c r="O44" i="27" s="1"/>
  <c r="M43" i="27"/>
  <c r="O43" i="27" s="1"/>
  <c r="M42" i="27"/>
  <c r="O42" i="27" s="1"/>
  <c r="M41" i="27"/>
  <c r="O41" i="27" s="1"/>
  <c r="M40" i="27"/>
  <c r="O40" i="27" s="1"/>
  <c r="M39" i="27"/>
  <c r="O39" i="27" s="1"/>
  <c r="M38" i="27"/>
  <c r="O38" i="27" s="1"/>
  <c r="M37" i="27"/>
  <c r="O37" i="27" s="1"/>
  <c r="M36" i="27"/>
  <c r="O36" i="27" s="1"/>
  <c r="M35" i="27"/>
  <c r="O35" i="27" s="1"/>
  <c r="M34" i="27"/>
  <c r="O34" i="27" s="1"/>
  <c r="M33" i="27"/>
  <c r="O33" i="27" s="1"/>
  <c r="M32" i="27"/>
  <c r="O32" i="27" s="1"/>
  <c r="M31" i="27"/>
  <c r="O31" i="27" s="1"/>
  <c r="M30" i="27"/>
  <c r="O30" i="27" s="1"/>
  <c r="M29" i="27"/>
  <c r="O29" i="27" s="1"/>
  <c r="M28" i="27"/>
  <c r="O28" i="27" s="1"/>
  <c r="M27" i="27"/>
  <c r="O27" i="27" s="1"/>
  <c r="M26" i="27"/>
  <c r="O26" i="27" s="1"/>
  <c r="M25" i="27"/>
  <c r="O25" i="27" s="1"/>
  <c r="M24" i="27"/>
  <c r="O24" i="27" s="1"/>
  <c r="M23" i="27"/>
  <c r="O23" i="27" s="1"/>
  <c r="M22" i="27"/>
  <c r="O22" i="27" s="1"/>
  <c r="M21" i="27"/>
  <c r="O21" i="27" s="1"/>
  <c r="M20" i="27"/>
  <c r="O20" i="27" s="1"/>
  <c r="M19" i="27"/>
  <c r="O19" i="27" s="1"/>
  <c r="M18" i="27"/>
  <c r="O18" i="27" s="1"/>
  <c r="M17" i="27"/>
  <c r="O17" i="27" s="1"/>
  <c r="M16" i="27"/>
  <c r="O16" i="27" s="1"/>
  <c r="M15" i="27"/>
  <c r="O15" i="27" s="1"/>
  <c r="O14" i="27"/>
  <c r="M13" i="27"/>
  <c r="O13" i="27" s="1"/>
  <c r="M12" i="27"/>
  <c r="O12" i="27" s="1"/>
  <c r="M11" i="27"/>
  <c r="O11" i="27" s="1"/>
  <c r="M10" i="27"/>
  <c r="O10" i="27" s="1"/>
  <c r="M9" i="27"/>
  <c r="O9" i="27" s="1"/>
  <c r="C5" i="29"/>
  <c r="BB22" i="20" l="1"/>
  <c r="AV22" i="20"/>
  <c r="C6" i="31"/>
  <c r="C100" i="31"/>
  <c r="C77" i="31"/>
  <c r="C22" i="31"/>
  <c r="C63" i="31"/>
  <c r="C20" i="31"/>
  <c r="C64" i="31"/>
  <c r="C44" i="31"/>
  <c r="C68" i="31"/>
  <c r="C53" i="31"/>
  <c r="C31" i="31"/>
  <c r="C92" i="31"/>
  <c r="C99" i="31"/>
  <c r="C87" i="31"/>
  <c r="C7" i="31"/>
  <c r="C62" i="31"/>
  <c r="C24" i="31"/>
  <c r="C18" i="31"/>
  <c r="C26" i="31"/>
  <c r="C74" i="31"/>
  <c r="C75" i="31"/>
  <c r="C61" i="31"/>
  <c r="C57" i="31"/>
  <c r="C36" i="31"/>
  <c r="C41" i="31"/>
  <c r="C80" i="31"/>
  <c r="C33" i="31"/>
  <c r="C97" i="31"/>
  <c r="C43" i="31"/>
  <c r="C49" i="31"/>
  <c r="C50" i="31"/>
  <c r="C17" i="31"/>
  <c r="C15" i="31"/>
  <c r="C94" i="31"/>
  <c r="C103" i="31"/>
  <c r="C10" i="31"/>
  <c r="C16" i="31"/>
  <c r="C98" i="31"/>
  <c r="C48" i="31"/>
  <c r="C78" i="31"/>
  <c r="C88" i="31"/>
  <c r="C28" i="31"/>
  <c r="C35" i="31"/>
  <c r="C93" i="31"/>
  <c r="C70" i="31"/>
  <c r="C79" i="31"/>
  <c r="C23" i="31"/>
  <c r="C25" i="31"/>
  <c r="C42" i="31"/>
  <c r="C55" i="31"/>
  <c r="C101" i="31"/>
  <c r="C40" i="31"/>
  <c r="C81" i="31"/>
  <c r="C8" i="31"/>
  <c r="C66" i="31"/>
  <c r="C56" i="31"/>
  <c r="C19" i="31"/>
  <c r="C60" i="31"/>
  <c r="C67" i="31"/>
  <c r="C30" i="31"/>
  <c r="C102" i="31"/>
  <c r="C91" i="31"/>
  <c r="C34" i="31"/>
  <c r="C65" i="31"/>
  <c r="C11" i="31"/>
  <c r="C71" i="31"/>
  <c r="C52" i="31"/>
  <c r="C96" i="31"/>
  <c r="C69" i="31"/>
  <c r="C59" i="31"/>
  <c r="C72" i="31"/>
  <c r="C85" i="31"/>
  <c r="C58" i="31"/>
  <c r="C83" i="31"/>
  <c r="C39" i="31"/>
  <c r="C37" i="31"/>
  <c r="C46" i="31"/>
  <c r="C9" i="31"/>
  <c r="C14" i="31"/>
  <c r="C84" i="31"/>
  <c r="C45" i="31"/>
  <c r="C47" i="31"/>
  <c r="C27" i="31"/>
  <c r="C51" i="31"/>
  <c r="C95" i="31"/>
  <c r="C89" i="31"/>
  <c r="C54" i="31"/>
  <c r="C12" i="31"/>
  <c r="C82" i="31"/>
  <c r="C104" i="31"/>
  <c r="C32" i="31"/>
  <c r="C29" i="31"/>
  <c r="C76" i="31"/>
  <c r="C21" i="31"/>
  <c r="C86" i="31"/>
  <c r="C90" i="31"/>
  <c r="C73" i="31"/>
  <c r="C13" i="31"/>
  <c r="C38" i="31"/>
  <c r="C5" i="31"/>
  <c r="M97" i="31"/>
  <c r="G97" i="31" s="1"/>
  <c r="BH22" i="20" l="1"/>
  <c r="AP19" i="20" s="1"/>
  <c r="M39" i="31"/>
  <c r="G39" i="31" s="1"/>
  <c r="M102" i="31"/>
  <c r="G102" i="31" s="1"/>
  <c r="M77" i="31"/>
  <c r="G77" i="31" s="1"/>
  <c r="M88" i="31"/>
  <c r="G88" i="31" s="1"/>
  <c r="M86" i="31"/>
  <c r="G86" i="31" s="1"/>
  <c r="M93" i="31"/>
  <c r="G93" i="31" s="1"/>
  <c r="M90" i="31"/>
  <c r="G90" i="31" s="1"/>
  <c r="M37" i="31"/>
  <c r="G37" i="31" s="1"/>
  <c r="M55" i="31"/>
  <c r="G55" i="31" s="1"/>
  <c r="M104" i="31"/>
  <c r="G104" i="31" s="1"/>
  <c r="M71" i="31"/>
  <c r="G71" i="31" s="1"/>
  <c r="M69" i="31"/>
  <c r="G69" i="31" s="1"/>
  <c r="M32" i="31"/>
  <c r="G32" i="31" s="1"/>
  <c r="M35" i="31"/>
  <c r="G35" i="31" s="1"/>
  <c r="M82" i="31"/>
  <c r="G82" i="31" s="1"/>
  <c r="M96" i="31"/>
  <c r="G96" i="31" s="1"/>
  <c r="M59" i="31"/>
  <c r="G59" i="31" s="1"/>
  <c r="M49" i="31"/>
  <c r="G49" i="31" s="1"/>
  <c r="M92" i="31"/>
  <c r="G92" i="31" s="1"/>
  <c r="M65" i="31"/>
  <c r="G65" i="31" s="1"/>
  <c r="M100" i="31"/>
  <c r="G100" i="31" s="1"/>
  <c r="M98" i="31"/>
  <c r="G98" i="31" s="1"/>
  <c r="M72" i="31"/>
  <c r="G72" i="31" s="1"/>
  <c r="M56" i="31"/>
  <c r="G56" i="31" s="1"/>
  <c r="M40" i="31"/>
  <c r="G40" i="31" s="1"/>
  <c r="M63" i="31"/>
  <c r="G63" i="31" s="1"/>
  <c r="M53" i="31"/>
  <c r="G53" i="31" s="1"/>
  <c r="M79" i="31"/>
  <c r="G79" i="31" s="1"/>
  <c r="M87" i="31"/>
  <c r="G87" i="31" s="1"/>
  <c r="M95" i="31"/>
  <c r="G95" i="31" s="1"/>
  <c r="M46" i="31"/>
  <c r="G46" i="31" s="1"/>
  <c r="M62" i="31"/>
  <c r="G62" i="31" s="1"/>
  <c r="M78" i="31"/>
  <c r="G78" i="31" s="1"/>
  <c r="M45" i="31"/>
  <c r="G45" i="31" s="1"/>
  <c r="M73" i="31"/>
  <c r="G73" i="31" s="1"/>
  <c r="M89" i="31"/>
  <c r="G89" i="31" s="1"/>
  <c r="M68" i="31"/>
  <c r="G68" i="31" s="1"/>
  <c r="M52" i="31"/>
  <c r="G52" i="31" s="1"/>
  <c r="M36" i="31"/>
  <c r="G36" i="31" s="1"/>
  <c r="M47" i="31"/>
  <c r="G47" i="31" s="1"/>
  <c r="M91" i="31"/>
  <c r="G91" i="31" s="1"/>
  <c r="M30" i="31"/>
  <c r="G30" i="31" s="1"/>
  <c r="M81" i="31"/>
  <c r="G81" i="31" s="1"/>
  <c r="M42" i="31"/>
  <c r="G42" i="31" s="1"/>
  <c r="M58" i="31"/>
  <c r="G58" i="31" s="1"/>
  <c r="M74" i="31"/>
  <c r="G74" i="31" s="1"/>
  <c r="M101" i="31"/>
  <c r="G101" i="31" s="1"/>
  <c r="M75" i="31"/>
  <c r="G75" i="31" s="1"/>
  <c r="M94" i="31"/>
  <c r="G94" i="31" s="1"/>
  <c r="M33" i="31"/>
  <c r="G33" i="31" s="1"/>
  <c r="M67" i="31"/>
  <c r="G67" i="31" s="1"/>
  <c r="M61" i="31"/>
  <c r="G61" i="31" s="1"/>
  <c r="M80" i="31"/>
  <c r="G80" i="31" s="1"/>
  <c r="M64" i="31"/>
  <c r="G64" i="31" s="1"/>
  <c r="M48" i="31"/>
  <c r="G48" i="31" s="1"/>
  <c r="M57" i="31"/>
  <c r="G57" i="31" s="1"/>
  <c r="M83" i="31"/>
  <c r="G83" i="31" s="1"/>
  <c r="M103" i="31"/>
  <c r="G103" i="31" s="1"/>
  <c r="M38" i="31"/>
  <c r="G38" i="31" s="1"/>
  <c r="M54" i="31"/>
  <c r="G54" i="31" s="1"/>
  <c r="M70" i="31"/>
  <c r="G70" i="31" s="1"/>
  <c r="M84" i="31"/>
  <c r="G84" i="31" s="1"/>
  <c r="M51" i="31"/>
  <c r="G51" i="31" s="1"/>
  <c r="M76" i="31"/>
  <c r="G76" i="31" s="1"/>
  <c r="M60" i="31"/>
  <c r="G60" i="31" s="1"/>
  <c r="M44" i="31"/>
  <c r="G44" i="31" s="1"/>
  <c r="M43" i="31"/>
  <c r="G43" i="31" s="1"/>
  <c r="M31" i="31"/>
  <c r="G31" i="31" s="1"/>
  <c r="M41" i="31"/>
  <c r="G41" i="31" s="1"/>
  <c r="M85" i="31"/>
  <c r="G85" i="31" s="1"/>
  <c r="M99" i="31"/>
  <c r="G99" i="31" s="1"/>
  <c r="M34" i="31"/>
  <c r="G34" i="31" s="1"/>
  <c r="M50" i="31"/>
  <c r="G50" i="31" s="1"/>
  <c r="M66" i="31"/>
  <c r="G66" i="31" s="1"/>
  <c r="R24" i="20"/>
  <c r="M22" i="31"/>
  <c r="G22" i="31" s="1"/>
  <c r="M25" i="31"/>
  <c r="G25" i="31" s="1"/>
  <c r="M20" i="31"/>
  <c r="G20" i="31" s="1"/>
  <c r="R22" i="20"/>
  <c r="R20" i="20"/>
  <c r="M13" i="31" l="1"/>
  <c r="G13" i="31" s="1"/>
  <c r="M24" i="31"/>
  <c r="G24" i="31" s="1"/>
  <c r="M29" i="31"/>
  <c r="G29" i="31" s="1"/>
  <c r="M23" i="31"/>
  <c r="G23" i="31" s="1"/>
  <c r="M21" i="31"/>
  <c r="G21" i="31" s="1"/>
  <c r="M28" i="31"/>
  <c r="G28" i="31" s="1"/>
  <c r="M14" i="31"/>
  <c r="G14" i="31" s="1"/>
  <c r="M26" i="31"/>
  <c r="G26" i="31" s="1"/>
  <c r="M27" i="31"/>
  <c r="G27" i="31" s="1"/>
  <c r="M16" i="31"/>
  <c r="G16" i="31" s="1"/>
  <c r="M7" i="31"/>
  <c r="G7" i="31" s="1"/>
  <c r="M11" i="31"/>
  <c r="G11" i="31" s="1"/>
  <c r="M15" i="31"/>
  <c r="G15" i="31" s="1"/>
  <c r="M19" i="31"/>
  <c r="G19" i="31" s="1"/>
  <c r="M8" i="31"/>
  <c r="G8" i="31" s="1"/>
  <c r="M12" i="31"/>
  <c r="G12" i="31" s="1"/>
  <c r="M17" i="31"/>
  <c r="G17" i="31" s="1"/>
  <c r="M9" i="31"/>
  <c r="G9" i="31" s="1"/>
  <c r="M10" i="31"/>
  <c r="G10" i="31" s="1"/>
  <c r="M18" i="31"/>
  <c r="G18" i="31" s="1"/>
  <c r="M6" i="31"/>
  <c r="G6" i="31" s="1"/>
  <c r="R26" i="20" l="1"/>
  <c r="M5" i="31"/>
  <c r="AA5" i="29"/>
  <c r="H5" i="29"/>
  <c r="R28" i="20" l="1"/>
  <c r="K16" i="20"/>
  <c r="AP16" i="20" s="1"/>
  <c r="G5" i="31"/>
</calcChain>
</file>

<file path=xl/comments1.xml><?xml version="1.0" encoding="utf-8"?>
<comments xmlns="http://schemas.openxmlformats.org/spreadsheetml/2006/main">
  <authors>
    <author>厚生労働省ネットワークシステム</author>
  </authors>
  <commentList>
    <comment ref="AN16" authorId="0" shapeId="0">
      <text>
        <r>
          <rPr>
            <b/>
            <sz val="9"/>
            <color indexed="81"/>
            <rFont val="MS P ゴシック"/>
            <family val="3"/>
            <charset val="128"/>
          </rPr>
          <t>申請額:</t>
        </r>
        <r>
          <rPr>
            <sz val="9"/>
            <color indexed="81"/>
            <rFont val="MS P ゴシック"/>
            <family val="3"/>
            <charset val="128"/>
          </rPr>
          <t xml:space="preserve">
本欄の金額と別添(事業所一覧)の合計額と一致しない場合には、上記のチェック欄に「！」と表示されます。
申請書への反映漏れなどがないか確認して下さい。</t>
        </r>
      </text>
    </comment>
    <comment ref="AN19" authorId="0" shapeId="0">
      <text>
        <r>
          <rPr>
            <b/>
            <sz val="9"/>
            <color indexed="81"/>
            <rFont val="MS P ゴシック"/>
            <family val="3"/>
            <charset val="128"/>
          </rPr>
          <t xml:space="preserve">慰労金の申請者数:
</t>
        </r>
        <r>
          <rPr>
            <sz val="9"/>
            <color indexed="81"/>
            <rFont val="MS P ゴシック"/>
            <family val="3"/>
            <charset val="128"/>
          </rPr>
          <t>慰労金の受給申請者として職員表に記載された人数と、個票の「慰労金の区分・人数」に記載された人数の合計が一致しない場合は、上記のチェック欄に「！」と表示されます。重複申請や記載誤りがないか確認して下さい。</t>
        </r>
      </text>
    </comment>
  </commentList>
</comments>
</file>

<file path=xl/comments2.xml><?xml version="1.0" encoding="utf-8"?>
<comments xmlns="http://schemas.openxmlformats.org/spreadsheetml/2006/main">
  <authors>
    <author>厚生労働省ネットワークシステム</author>
  </authors>
  <commentList>
    <comment ref="X1" authorId="0" shapeId="0">
      <text>
        <r>
          <rPr>
            <b/>
            <sz val="9"/>
            <color indexed="81"/>
            <rFont val="MS P ゴシック"/>
            <family val="3"/>
            <charset val="128"/>
          </rPr>
          <t>事業所・施設別申請額一覧(全般):</t>
        </r>
        <r>
          <rPr>
            <sz val="9"/>
            <color indexed="81"/>
            <rFont val="MS P ゴシック"/>
            <family val="3"/>
            <charset val="128"/>
          </rPr>
          <t xml:space="preserve">
国保連による助成金の支払は、事業所番号単位で行われます。
このため、同一の事業所番号で複数の事業を行う場合には、まず、サービス種類ごとに個票を作成します。全ての個票の作成が終わったら、「リスト作成」ボタンを押し、事業所番号ごとの一覧を本表に作成します。</t>
        </r>
      </text>
    </comment>
    <comment ref="X6" authorId="0" shapeId="0">
      <text>
        <r>
          <rPr>
            <b/>
            <sz val="9"/>
            <color indexed="81"/>
            <rFont val="MS P ゴシック"/>
            <family val="3"/>
            <charset val="128"/>
          </rPr>
          <t xml:space="preserve">「事業所名、電話番号、郵便番号、住所」：
</t>
        </r>
        <r>
          <rPr>
            <sz val="9"/>
            <color indexed="81"/>
            <rFont val="MS P ゴシック"/>
            <family val="3"/>
            <charset val="128"/>
          </rPr>
          <t>同一事業所番号で作成した個票が複数ある場合には、個票番号の少ない番号の情報が反映されます。変更したい場合には、当該セルに直接入力して修正して下さい。</t>
        </r>
      </text>
    </comment>
  </commentList>
</comments>
</file>

<file path=xl/comments3.xml><?xml version="1.0" encoding="utf-8"?>
<comments xmlns="http://schemas.openxmlformats.org/spreadsheetml/2006/main">
  <authors>
    <author>厚生労働省ネットワークシステム</author>
    <author>藤原</author>
  </authors>
  <commentList>
    <comment ref="AV8" authorId="0"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r>
          <rPr>
            <b/>
            <sz val="9"/>
            <color indexed="81"/>
            <rFont val="MS P ゴシック"/>
            <family val="3"/>
            <charset val="128"/>
          </rPr>
          <t xml:space="preserve">
</t>
        </r>
        <r>
          <rPr>
            <sz val="9"/>
            <color indexed="81"/>
            <rFont val="MS P ゴシック"/>
            <family val="3"/>
            <charset val="128"/>
          </rPr>
          <t>特定施設入居者生活介護事業所の場合には、当該有料老人ホーム等に
従事する全ての職員（特定施設の従業者及びその他の職員）の数を記入して下さい。</t>
        </r>
      </text>
    </comment>
    <comment ref="AV17" authorId="1" shapeId="0">
      <text>
        <r>
          <rPr>
            <b/>
            <sz val="9"/>
            <color indexed="81"/>
            <rFont val="MS P ゴシック"/>
            <family val="3"/>
            <charset val="128"/>
          </rPr>
          <t xml:space="preserve">「実績報告額①」：
</t>
        </r>
        <r>
          <rPr>
            <sz val="9"/>
            <color indexed="81"/>
            <rFont val="MS P ゴシック"/>
            <family val="3"/>
            <charset val="128"/>
          </rPr>
          <t xml:space="preserve">「実績額」と「交付済額(交付決定額)」を比較して低い方の額が自動入力されます。
</t>
        </r>
        <r>
          <rPr>
            <b/>
            <sz val="9"/>
            <color indexed="81"/>
            <rFont val="MS P ゴシック"/>
            <family val="3"/>
            <charset val="128"/>
          </rPr>
          <t xml:space="preserve">「交付済額」：
</t>
        </r>
        <r>
          <rPr>
            <sz val="9"/>
            <color indexed="81"/>
            <rFont val="MS P ゴシック"/>
            <family val="3"/>
            <charset val="128"/>
          </rPr>
          <t>県から交付決定を受けた金額（交付決定ごとの金額）を記入してください。
（やむを得ない事情により、複数回申請を行い、複数回の交付決定を受けている
場合は、交付決定ごとに実績報告を行ってください。）</t>
        </r>
      </text>
    </comment>
    <comment ref="AV19" authorId="0" shapeId="0">
      <text>
        <r>
          <rPr>
            <b/>
            <sz val="9"/>
            <color indexed="81"/>
            <rFont val="MS P ゴシック"/>
            <family val="3"/>
            <charset val="128"/>
          </rPr>
          <t xml:space="preserve">「慰労金の区分・人数」：
</t>
        </r>
        <r>
          <rPr>
            <sz val="9"/>
            <color indexed="81"/>
            <rFont val="MS P ゴシック"/>
            <family val="3"/>
            <charset val="128"/>
          </rPr>
          <t xml:space="preserve">様式３（介護慰労金受給職員表）の記入情報（事業所番号別、慰労金の額別の人数）
と一致するようにして下さい。なお、従事者等１人１人に申請額と同額の慰労金の
給付が行われていることが確認できる書類の提出が必要になります。
</t>
        </r>
        <r>
          <rPr>
            <b/>
            <sz val="9"/>
            <color indexed="81"/>
            <rFont val="MS P ゴシック"/>
            <family val="3"/>
            <charset val="128"/>
          </rPr>
          <t>「振込手数料」：</t>
        </r>
        <r>
          <rPr>
            <sz val="9"/>
            <color indexed="81"/>
            <rFont val="MS P ゴシック"/>
            <family val="3"/>
            <charset val="128"/>
          </rPr>
          <t xml:space="preserve">
事業者が職員に慰労金を銀行振込等により支給する際の振込手数料がある場合には
記入してください。なお、振込に要した振込手数料の額が確認できる証憑書類の
提出が必要になります。</t>
        </r>
      </text>
    </comment>
    <comment ref="AV25" authorId="0" shapeId="0">
      <text>
        <r>
          <rPr>
            <b/>
            <sz val="9"/>
            <color indexed="81"/>
            <rFont val="MS P ゴシック"/>
            <family val="3"/>
            <charset val="128"/>
          </rPr>
          <t xml:space="preserve">「補助上限額」：
</t>
        </r>
        <r>
          <rPr>
            <sz val="9"/>
            <color indexed="81"/>
            <rFont val="MS P ゴシック"/>
            <family val="3"/>
            <charset val="128"/>
          </rPr>
          <t xml:space="preserve">提供サービス及び定員をもとに自動算出されます。
</t>
        </r>
        <r>
          <rPr>
            <b/>
            <sz val="9"/>
            <color indexed="81"/>
            <rFont val="MS P ゴシック"/>
            <family val="3"/>
            <charset val="128"/>
          </rPr>
          <t>「実績報告額②」：</t>
        </r>
        <r>
          <rPr>
            <sz val="9"/>
            <color indexed="81"/>
            <rFont val="MS P ゴシック"/>
            <family val="3"/>
            <charset val="128"/>
          </rPr>
          <t xml:space="preserve">
「①補助上限額」「②対象経費の実支出額」「③総事業費から寄附金その他収入額を
控除した額」を比較して最も低い額（千円未満切り捨て）が自動入力されます。
</t>
        </r>
        <r>
          <rPr>
            <b/>
            <sz val="9"/>
            <color indexed="81"/>
            <rFont val="MS P ゴシック"/>
            <family val="3"/>
            <charset val="128"/>
          </rPr>
          <t xml:space="preserve">「交付済額」：
</t>
        </r>
        <r>
          <rPr>
            <sz val="9"/>
            <color indexed="81"/>
            <rFont val="MS P ゴシック"/>
            <family val="3"/>
            <charset val="128"/>
          </rPr>
          <t>県から交付決定を受けた金額（交付決定ごとの金額）を記入してください。
（やむを得ない事情により、複数回申請を行い、複数回の交付決定を受けている
場合は、交付決定ごとに実績報告を行ってください。）</t>
        </r>
      </text>
    </comment>
    <comment ref="AV35" authorId="0" shapeId="0">
      <text>
        <r>
          <rPr>
            <b/>
            <sz val="9"/>
            <color indexed="81"/>
            <rFont val="MS P ゴシック"/>
            <family val="3"/>
            <charset val="128"/>
          </rPr>
          <t xml:space="preserve">「用途・品目・数量等」：
</t>
        </r>
        <r>
          <rPr>
            <sz val="9"/>
            <color indexed="81"/>
            <rFont val="MS P ゴシック"/>
            <family val="3"/>
            <charset val="128"/>
          </rPr>
          <t>①各科目の内訳「その他」以外を選択する場合、品目・数量を記載して下さい。
（例）「賃金・感染防止に要する追加的人件費」･･･臨時職員　○人
　　　「需用費・個人防護具」･･･マスク○○枚　　など
②各科目の内訳「その他」を選択する場合、品目・数量に加えて、用途も
　簡潔に記載して下さい。
（例）「需用費・その他」･･･○○に要する▲▲（品名）○○個　　など
なお、支出内容を証明する資料（領収書、支払記録等）の提出が必要になります。
また、資料の原本は、都道府県から求めがあった場合に速やかに提出できるよう、
各事業所に適切に保管して下さい。</t>
        </r>
      </text>
    </comment>
    <comment ref="AV61" authorId="0" shapeId="0">
      <text>
        <r>
          <rPr>
            <b/>
            <sz val="9"/>
            <color indexed="81"/>
            <rFont val="MS P ゴシック"/>
            <family val="3"/>
            <charset val="128"/>
          </rPr>
          <t xml:space="preserve">「総事業費」：
</t>
        </r>
        <r>
          <rPr>
            <sz val="9"/>
            <color indexed="81"/>
            <rFont val="MS P ゴシック"/>
            <family val="3"/>
            <charset val="128"/>
          </rPr>
          <t xml:space="preserve">支出総額と異なる場合のみ、セルに上書きして下さい。
</t>
        </r>
        <r>
          <rPr>
            <b/>
            <sz val="9"/>
            <color indexed="81"/>
            <rFont val="MS P ゴシック"/>
            <family val="3"/>
            <charset val="128"/>
          </rPr>
          <t xml:space="preserve">「寄附金その他の収入額」：
</t>
        </r>
        <r>
          <rPr>
            <sz val="9"/>
            <color indexed="81"/>
            <rFont val="MS P ゴシック"/>
            <family val="3"/>
            <charset val="128"/>
          </rPr>
          <t>社会福祉法人等の営利を目的としない法人の場合は、寄附金収入額は含めない。</t>
        </r>
      </text>
    </comment>
    <comment ref="AV63" authorId="0" shapeId="0">
      <text>
        <r>
          <rPr>
            <b/>
            <sz val="9"/>
            <color indexed="81"/>
            <rFont val="MS P ゴシック"/>
            <family val="3"/>
            <charset val="128"/>
          </rPr>
          <t xml:space="preserve">「誓約欄」：
</t>
        </r>
        <r>
          <rPr>
            <sz val="9"/>
            <color indexed="81"/>
            <rFont val="MS P ゴシック"/>
            <family val="3"/>
            <charset val="128"/>
          </rPr>
          <t>本事業は、かかり増し経費のみが対象となります。
報告額に通常のサービス提供に必要な経費等が含まれないことを確認いただき、
チェックをつけてください。</t>
        </r>
      </text>
    </comment>
    <comment ref="AV65" authorId="0" shapeId="0">
      <text>
        <r>
          <rPr>
            <b/>
            <sz val="9"/>
            <color indexed="81"/>
            <rFont val="MS P ゴシック"/>
            <family val="3"/>
            <charset val="128"/>
          </rPr>
          <t xml:space="preserve">「申請額③」：
</t>
        </r>
        <r>
          <rPr>
            <sz val="9"/>
            <color indexed="81"/>
            <rFont val="MS P ゴシック"/>
            <family val="3"/>
            <charset val="128"/>
          </rPr>
          <t xml:space="preserve">本事業は補助単価が百円単位のため、本事業分では千円未満切り捨ての
端数処理を行いません。
</t>
        </r>
        <r>
          <rPr>
            <b/>
            <sz val="9"/>
            <color indexed="81"/>
            <rFont val="MS P ゴシック"/>
            <family val="3"/>
            <charset val="128"/>
          </rPr>
          <t>「交付済額」：</t>
        </r>
        <r>
          <rPr>
            <sz val="9"/>
            <color indexed="81"/>
            <rFont val="MS P ゴシック"/>
            <family val="3"/>
            <charset val="128"/>
          </rPr>
          <t xml:space="preserve">
県から交付決定を受けた金額（交付決定ごとの金額）を記入してください。
（やむを得ない事情により、複数回申請を行い、複数回の交付決定を受けている
場合は、交付決定ごとに実績報告を行ってください。）</t>
        </r>
      </text>
    </comment>
    <comment ref="AV77" authorId="0" shapeId="0">
      <text>
        <r>
          <rPr>
            <b/>
            <sz val="9"/>
            <color indexed="81"/>
            <rFont val="MS P ゴシック"/>
            <family val="3"/>
            <charset val="128"/>
          </rPr>
          <t xml:space="preserve">「補助上限額」：
</t>
        </r>
        <r>
          <rPr>
            <sz val="9"/>
            <color indexed="81"/>
            <rFont val="MS P ゴシック"/>
            <family val="3"/>
            <charset val="128"/>
          </rPr>
          <t xml:space="preserve">提供サービス及び定員をもとに自動算出されます。
</t>
        </r>
        <r>
          <rPr>
            <b/>
            <sz val="9"/>
            <color indexed="81"/>
            <rFont val="MS P ゴシック"/>
            <family val="3"/>
            <charset val="128"/>
          </rPr>
          <t>「実績額」：</t>
        </r>
        <r>
          <rPr>
            <sz val="9"/>
            <color indexed="81"/>
            <rFont val="MS P ゴシック"/>
            <family val="3"/>
            <charset val="128"/>
          </rPr>
          <t xml:space="preserve">
「①補助上限額」「②対象経費の実支出額」「③総事業費から寄附金その他収入額を
控除した額」を比較して最も低い額（千円未満切り捨て）が自動入力されます。
</t>
        </r>
        <r>
          <rPr>
            <b/>
            <sz val="9"/>
            <color indexed="81"/>
            <rFont val="MS P ゴシック"/>
            <family val="3"/>
            <charset val="128"/>
          </rPr>
          <t xml:space="preserve">「交付済額」：
</t>
        </r>
        <r>
          <rPr>
            <sz val="9"/>
            <color indexed="81"/>
            <rFont val="MS P ゴシック"/>
            <family val="3"/>
            <charset val="128"/>
          </rPr>
          <t>県から交付決定を受けた金額（交付決定ごとの金額）を記入してください。
（やむを得ない事情により、複数回申請を行い、複数回の交付決定を受けている
場合は、交付決定ごとに実績報告を行ってください。）</t>
        </r>
      </text>
    </comment>
    <comment ref="AV85" authorId="0" shapeId="0">
      <text>
        <r>
          <rPr>
            <b/>
            <sz val="9"/>
            <color indexed="81"/>
            <rFont val="MS P ゴシック"/>
            <family val="3"/>
            <charset val="128"/>
          </rPr>
          <t xml:space="preserve">「用途・品目・数量等」：
</t>
        </r>
        <r>
          <rPr>
            <sz val="9"/>
            <color indexed="81"/>
            <rFont val="MS P ゴシック"/>
            <family val="3"/>
            <charset val="128"/>
          </rPr>
          <t>①各科目の内訳「その他」以外を選択する場合、品目・数量を記載して下さい。
（例）「使用料及び賃借料・ICT機器のリース費用」
　　　　　　　　　･･･タブレット○台(リース期間：R2.9月～R3.3月)　　など
②各科目の内訳「その他」を選択する場合、品目・数量に加えて、用途も
　簡潔に記載して下さい。
（例）「備品購入費・その他」･･･○○に要する▲▲（品名）○○台　　など
なお、支出内容を証明する資料（領収書、支払記録等）の提出が必要になります。
また、資料の原本は、都道府県から求めがあった場合に速やかに提出できるよう、
各事業所に適切に保管して下さい。</t>
        </r>
      </text>
    </comment>
    <comment ref="AV98" authorId="0" shapeId="0">
      <text>
        <r>
          <rPr>
            <b/>
            <sz val="9"/>
            <color indexed="81"/>
            <rFont val="MS P ゴシック"/>
            <family val="3"/>
            <charset val="128"/>
          </rPr>
          <t xml:space="preserve">「総事業費」：
</t>
        </r>
        <r>
          <rPr>
            <sz val="9"/>
            <color indexed="81"/>
            <rFont val="MS P ゴシック"/>
            <family val="3"/>
            <charset val="128"/>
          </rPr>
          <t xml:space="preserve">支出総額と異なる場合のみ、セルに上書きして下さい。
</t>
        </r>
        <r>
          <rPr>
            <b/>
            <sz val="9"/>
            <color indexed="81"/>
            <rFont val="MS P ゴシック"/>
            <family val="3"/>
            <charset val="128"/>
          </rPr>
          <t xml:space="preserve">「寄附金その他の収入額」：
</t>
        </r>
        <r>
          <rPr>
            <sz val="9"/>
            <color indexed="81"/>
            <rFont val="MS P ゴシック"/>
            <family val="3"/>
            <charset val="128"/>
          </rPr>
          <t>社会福祉法人等の営利を目的としない法人の場合は、寄附金収入額は含めない。</t>
        </r>
      </text>
    </comment>
    <comment ref="AV100" authorId="0" shapeId="0">
      <text>
        <r>
          <rPr>
            <b/>
            <sz val="9"/>
            <color indexed="81"/>
            <rFont val="MS P ゴシック"/>
            <family val="3"/>
            <charset val="128"/>
          </rPr>
          <t xml:space="preserve">「誓約欄」：
</t>
        </r>
        <r>
          <rPr>
            <sz val="9"/>
            <color indexed="81"/>
            <rFont val="MS P ゴシック"/>
            <family val="3"/>
            <charset val="128"/>
          </rPr>
          <t>本事業は、かかり増し経費のみが対象となります。
報告額に通常のサービス提供に必要な経費等が含まれないことを確認いただき、
チェックをつけてください。</t>
        </r>
      </text>
    </comment>
  </commentList>
</comments>
</file>

<file path=xl/comments4.xml><?xml version="1.0" encoding="utf-8"?>
<comments xmlns="http://schemas.openxmlformats.org/spreadsheetml/2006/main">
  <authors>
    <author>厚生労働省ネットワークシステム</author>
  </authors>
  <commentList>
    <comment ref="W5" authorId="0" shapeId="0">
      <text>
        <r>
          <rPr>
            <b/>
            <sz val="9"/>
            <color indexed="81"/>
            <rFont val="MS P ゴシック"/>
            <family val="3"/>
            <charset val="128"/>
          </rPr>
          <t xml:space="preserve">「介護慰労金受給職員表」（全体）：
</t>
        </r>
        <r>
          <rPr>
            <sz val="9"/>
            <color indexed="81"/>
            <rFont val="MS P ゴシック"/>
            <family val="3"/>
            <charset val="128"/>
          </rPr>
          <t>本表は法人単位で作成して下さい。
法人一括申請を行わずに事業所ごとに申請する場合も同様の取扱いとします。（本表の記載内容は、同一法人であれば同一となります。）</t>
        </r>
      </text>
    </comment>
    <comment ref="W6" authorId="0" shapeId="0">
      <text>
        <r>
          <rPr>
            <b/>
            <sz val="9"/>
            <color indexed="81"/>
            <rFont val="MS P ゴシック"/>
            <family val="3"/>
            <charset val="128"/>
          </rPr>
          <t xml:space="preserve">「氏名（漢字、カナ）」：
</t>
        </r>
        <r>
          <rPr>
            <sz val="9"/>
            <color indexed="81"/>
            <rFont val="MS P ゴシック"/>
            <family val="3"/>
            <charset val="128"/>
          </rPr>
          <t>姓と名の間はスペースを空けないで下さい。</t>
        </r>
      </text>
    </comment>
    <comment ref="W8" authorId="0" shapeId="0">
      <text>
        <r>
          <rPr>
            <b/>
            <sz val="9"/>
            <color indexed="81"/>
            <rFont val="MS P ゴシック"/>
            <family val="3"/>
            <charset val="128"/>
          </rPr>
          <t xml:space="preserve">「主たる勤務先」：
</t>
        </r>
        <r>
          <rPr>
            <sz val="9"/>
            <color indexed="81"/>
            <rFont val="MS P ゴシック"/>
            <family val="3"/>
            <charset val="128"/>
          </rPr>
          <t>慰労金は、本欄に記入された事業所に振り込まれ、当該事業所から支給されます。</t>
        </r>
      </text>
    </comment>
    <comment ref="W12" authorId="0" shapeId="0">
      <text>
        <r>
          <rPr>
            <b/>
            <sz val="9"/>
            <color indexed="81"/>
            <rFont val="MS P ゴシック"/>
            <family val="3"/>
            <charset val="128"/>
          </rPr>
          <t xml:space="preserve">「分類（施設区分、対応区分）」、「慰労金の額」：
</t>
        </r>
        <r>
          <rPr>
            <sz val="9"/>
            <color indexed="81"/>
            <rFont val="MS P ゴシック"/>
            <family val="3"/>
            <charset val="128"/>
          </rPr>
          <t>分類欄は各事業所において入力（プルダウンから選択）して下さい。
選択結果に応じて、当該職員の慰労金の額が自動算出されます。</t>
        </r>
      </text>
    </comment>
    <comment ref="W15" authorId="0" shapeId="0">
      <text>
        <r>
          <rPr>
            <b/>
            <sz val="9"/>
            <color indexed="81"/>
            <rFont val="MS P ゴシック"/>
            <family val="3"/>
            <charset val="128"/>
          </rPr>
          <t xml:space="preserve">「確認事項」：
</t>
        </r>
        <r>
          <rPr>
            <sz val="9"/>
            <color indexed="81"/>
            <rFont val="MS P ゴシック"/>
            <family val="3"/>
            <charset val="128"/>
          </rPr>
          <t xml:space="preserve">慰労金の受給は、医療機関や障害施設等に勤務する者への慰労金を含めて、１人につき１回限り受給できます。二重申請を防ぐため、法人本部において本欄の確認をお願いします。
</t>
        </r>
        <r>
          <rPr>
            <b/>
            <sz val="9"/>
            <color indexed="81"/>
            <rFont val="MS P ゴシック"/>
            <family val="3"/>
            <charset val="128"/>
          </rPr>
          <t>「委任状の有無」：</t>
        </r>
        <r>
          <rPr>
            <sz val="9"/>
            <color indexed="81"/>
            <rFont val="MS P ゴシック"/>
            <family val="3"/>
            <charset val="128"/>
          </rPr>
          <t xml:space="preserve">
事業所を通じて慰労金を受給する場合には、当該職員は、当該法人に対して代理受領委任状の提出が必要です。委任状を取得した上で「あり」を選択して下さい。「なし」の場合は給付されません。
</t>
        </r>
        <r>
          <rPr>
            <b/>
            <sz val="9"/>
            <color indexed="81"/>
            <rFont val="MS P ゴシック"/>
            <family val="3"/>
            <charset val="128"/>
          </rPr>
          <t>「他法人での慰労金の申請の有無」：</t>
        </r>
        <r>
          <rPr>
            <sz val="9"/>
            <color indexed="81"/>
            <rFont val="MS P ゴシック"/>
            <family val="3"/>
            <charset val="128"/>
          </rPr>
          <t xml:space="preserve">
職員への聞き取りや委任状の内容を踏まえ、他の法人で慰労金の申請がなことを確認した上で、「なし」を選択して下さい。「あり」の場合は給付されません。
</t>
        </r>
        <r>
          <rPr>
            <b/>
            <sz val="9"/>
            <color indexed="81"/>
            <rFont val="MS P ゴシック"/>
            <family val="3"/>
            <charset val="128"/>
          </rPr>
          <t>「重複申請者確認用」：</t>
        </r>
        <r>
          <rPr>
            <sz val="9"/>
            <color indexed="81"/>
            <rFont val="MS P ゴシック"/>
            <family val="3"/>
            <charset val="128"/>
          </rPr>
          <t xml:space="preserve">
氏名(漢字､カナ)及び生年月日が同一の職員が複数いる場合には、本欄に「可」が表示されません。氏名(漢字、カナ)及び生年月日が同一である職員について、別人であることが確認出来た場合には、法人本部において、プルダウンから「可」を選択して下さい。</t>
        </r>
      </text>
    </comment>
    <comment ref="W32" authorId="0" shapeId="0">
      <text>
        <r>
          <rPr>
            <b/>
            <sz val="9"/>
            <color indexed="81"/>
            <rFont val="MS P ゴシック"/>
            <family val="3"/>
            <charset val="128"/>
          </rPr>
          <t xml:space="preserve">「支払実績」：
</t>
        </r>
        <r>
          <rPr>
            <sz val="9"/>
            <color indexed="81"/>
            <rFont val="MS P ゴシック"/>
            <family val="3"/>
            <charset val="128"/>
          </rPr>
          <t>事業所が職員に対して、実際に慰労金を支給した日付及び支払金額を記入して下さい。
なお、各事業所が職員に支給したことを証明する資料（入金記録等）は、都道府県から求めがあった場合に速やかに提出できるよう、各事業所に適切に保管して下さい。</t>
        </r>
      </text>
    </comment>
  </commentList>
</comments>
</file>

<file path=xl/sharedStrings.xml><?xml version="1.0" encoding="utf-8"?>
<sst xmlns="http://schemas.openxmlformats.org/spreadsheetml/2006/main" count="543" uniqueCount="335">
  <si>
    <t>日</t>
    <rPh sb="0" eb="1">
      <t>ニチ</t>
    </rPh>
    <phoneticPr fontId="4"/>
  </si>
  <si>
    <t>月</t>
    <rPh sb="0" eb="1">
      <t>ゲツ</t>
    </rPh>
    <phoneticPr fontId="4"/>
  </si>
  <si>
    <t>年</t>
    <rPh sb="0" eb="1">
      <t>ネン</t>
    </rPh>
    <phoneticPr fontId="4"/>
  </si>
  <si>
    <t>電話番号</t>
    <rPh sb="0" eb="2">
      <t>デンワ</t>
    </rPh>
    <rPh sb="2" eb="4">
      <t>バンゴウ</t>
    </rPh>
    <phoneticPr fontId="4"/>
  </si>
  <si>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</si>
  <si>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</si>
  <si>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</si>
  <si>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</si>
  <si>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</si>
  <si>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</si>
  <si>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</si>
  <si>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</si>
  <si>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</si>
  <si>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</si>
  <si>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</si>
  <si>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</si>
  <si>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</si>
  <si>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</si>
  <si>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</si>
  <si>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</si>
  <si>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</si>
  <si>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4"/>
  </si>
  <si>
    <t>事業所・施設の名称</t>
    <rPh sb="0" eb="3">
      <t>ジギョウショ</t>
    </rPh>
    <rPh sb="4" eb="6">
      <t>シセツ</t>
    </rPh>
    <rPh sb="7" eb="9">
      <t>メイショウ</t>
    </rPh>
    <phoneticPr fontId="4"/>
  </si>
  <si>
    <t>事業区分</t>
    <rPh sb="0" eb="2">
      <t>ジギョウ</t>
    </rPh>
    <rPh sb="2" eb="4">
      <t>クブン</t>
    </rPh>
    <phoneticPr fontId="4"/>
  </si>
  <si>
    <t>短期入所生活介護事業所</t>
  </si>
  <si>
    <t>通所介護事業所（通常規模型）</t>
    <rPh sb="0" eb="2">
      <t>ツウショ</t>
    </rPh>
    <rPh sb="2" eb="4">
      <t>カイゴ</t>
    </rPh>
    <rPh sb="4" eb="7">
      <t>ジギョウショ</t>
    </rPh>
    <phoneticPr fontId="4"/>
  </si>
  <si>
    <t>通所介護事業所（大規模型（Ⅰ））</t>
    <rPh sb="0" eb="2">
      <t>ツウショ</t>
    </rPh>
    <rPh sb="2" eb="4">
      <t>カイゴ</t>
    </rPh>
    <rPh sb="4" eb="7">
      <t>ジギョウショ</t>
    </rPh>
    <phoneticPr fontId="4"/>
  </si>
  <si>
    <t>通所介護事業所（大規模型（Ⅱ））</t>
    <rPh sb="0" eb="2">
      <t>ツウショ</t>
    </rPh>
    <rPh sb="2" eb="4">
      <t>カイゴ</t>
    </rPh>
    <rPh sb="4" eb="7">
      <t>ジギョウショ</t>
    </rPh>
    <phoneticPr fontId="4"/>
  </si>
  <si>
    <t>通所リハビリテーション事業所（通常規模型）</t>
    <phoneticPr fontId="4"/>
  </si>
  <si>
    <t>通所リハビリテーション事業所（大規模型（Ⅰ））</t>
    <phoneticPr fontId="4"/>
  </si>
  <si>
    <t>通所リハビリテーション事業所（大規模型（Ⅱ））</t>
    <phoneticPr fontId="4"/>
  </si>
  <si>
    <t>養護老人ホーム（定員30人以上）</t>
    <rPh sb="0" eb="2">
      <t>ヨウゴ</t>
    </rPh>
    <rPh sb="2" eb="4">
      <t>ロウジン</t>
    </rPh>
    <rPh sb="8" eb="10">
      <t>テイイン</t>
    </rPh>
    <rPh sb="12" eb="15">
      <t>ニンイジョウ</t>
    </rPh>
    <phoneticPr fontId="4"/>
  </si>
  <si>
    <t>養護老人ホーム（定員29人以下）</t>
    <rPh sb="0" eb="2">
      <t>ヨウゴ</t>
    </rPh>
    <rPh sb="2" eb="4">
      <t>ロウジン</t>
    </rPh>
    <rPh sb="8" eb="10">
      <t>テイイン</t>
    </rPh>
    <rPh sb="12" eb="13">
      <t>ニン</t>
    </rPh>
    <rPh sb="13" eb="15">
      <t>イカ</t>
    </rPh>
    <phoneticPr fontId="4"/>
  </si>
  <si>
    <t>軽費老人ホーム（定員30人以上）</t>
    <rPh sb="0" eb="2">
      <t>ケイヒ</t>
    </rPh>
    <rPh sb="2" eb="4">
      <t>ロウジン</t>
    </rPh>
    <rPh sb="8" eb="10">
      <t>テイイン</t>
    </rPh>
    <rPh sb="12" eb="15">
      <t>ニンイジョウ</t>
    </rPh>
    <phoneticPr fontId="4"/>
  </si>
  <si>
    <t>軽費老人ホーム（定員29人以下）</t>
    <rPh sb="0" eb="2">
      <t>ケイヒ</t>
    </rPh>
    <rPh sb="2" eb="4">
      <t>ロウジン</t>
    </rPh>
    <rPh sb="8" eb="10">
      <t>テイイン</t>
    </rPh>
    <rPh sb="12" eb="15">
      <t>ニンイカ</t>
    </rPh>
    <phoneticPr fontId="4"/>
  </si>
  <si>
    <t>有料老人ホーム（定員30人以上）</t>
    <rPh sb="0" eb="2">
      <t>ユウリョウ</t>
    </rPh>
    <rPh sb="2" eb="4">
      <t>ロウジン</t>
    </rPh>
    <rPh sb="8" eb="10">
      <t>テイイン</t>
    </rPh>
    <rPh sb="12" eb="15">
      <t>ニンイジョウ</t>
    </rPh>
    <phoneticPr fontId="4"/>
  </si>
  <si>
    <t>有料老人ホーム（定員29人以下）</t>
    <rPh sb="0" eb="2">
      <t>ユウリョウ</t>
    </rPh>
    <rPh sb="2" eb="4">
      <t>ロウジン</t>
    </rPh>
    <rPh sb="8" eb="10">
      <t>テイイン</t>
    </rPh>
    <rPh sb="12" eb="13">
      <t>ニン</t>
    </rPh>
    <rPh sb="13" eb="15">
      <t>イカ</t>
    </rPh>
    <phoneticPr fontId="4"/>
  </si>
  <si>
    <t>サービス付き高齢者向け住宅（定員30人以上）</t>
    <rPh sb="4" eb="5">
      <t>ツ</t>
    </rPh>
    <rPh sb="6" eb="9">
      <t>コウレイシャ</t>
    </rPh>
    <rPh sb="9" eb="10">
      <t>ム</t>
    </rPh>
    <rPh sb="11" eb="13">
      <t>ジュウタク</t>
    </rPh>
    <rPh sb="14" eb="16">
      <t>テイイン</t>
    </rPh>
    <rPh sb="18" eb="21">
      <t>ニンイジョウ</t>
    </rPh>
    <phoneticPr fontId="4"/>
  </si>
  <si>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4"/>
  </si>
  <si>
    <t>千円</t>
    <rPh sb="0" eb="2">
      <t>センエン</t>
    </rPh>
    <phoneticPr fontId="4"/>
  </si>
  <si>
    <t>地域密着型通所介護事業所(療養通所介護事業所を含む)</t>
    <rPh sb="13" eb="15">
      <t>リョウヨウ</t>
    </rPh>
    <rPh sb="15" eb="17">
      <t>ツウショ</t>
    </rPh>
    <rPh sb="17" eb="19">
      <t>カイゴ</t>
    </rPh>
    <rPh sb="19" eb="22">
      <t>ジギョウショ</t>
    </rPh>
    <rPh sb="23" eb="24">
      <t>フク</t>
    </rPh>
    <phoneticPr fontId="4"/>
  </si>
  <si>
    <t>介護保険事業所番号</t>
    <rPh sb="0" eb="2">
      <t>カイゴ</t>
    </rPh>
    <rPh sb="2" eb="4">
      <t>ホケン</t>
    </rPh>
    <rPh sb="4" eb="7">
      <t>ジギョウショ</t>
    </rPh>
    <rPh sb="7" eb="9">
      <t>バンゴウ</t>
    </rPh>
    <phoneticPr fontId="4"/>
  </si>
  <si>
    <t>人</t>
    <rPh sb="0" eb="1">
      <t>ニン</t>
    </rPh>
    <phoneticPr fontId="4"/>
  </si>
  <si>
    <t>事業所・施設名</t>
    <rPh sb="0" eb="3">
      <t>ジギョウショ</t>
    </rPh>
    <rPh sb="4" eb="7">
      <t>シセツメイ</t>
    </rPh>
    <phoneticPr fontId="4"/>
  </si>
  <si>
    <t>介護保険
事業所番号</t>
    <rPh sb="0" eb="2">
      <t>カイゴ</t>
    </rPh>
    <rPh sb="2" eb="4">
      <t>ホケン</t>
    </rPh>
    <rPh sb="5" eb="8">
      <t>ジギョウショ</t>
    </rPh>
    <rPh sb="8" eb="10">
      <t>バンゴウ</t>
    </rPh>
    <phoneticPr fontId="4"/>
  </si>
  <si>
    <t>サービス種別</t>
    <rPh sb="4" eb="6">
      <t>シュベツ</t>
    </rPh>
    <phoneticPr fontId="4"/>
  </si>
  <si>
    <t>合計</t>
    <rPh sb="0" eb="2">
      <t>ゴウケイ</t>
    </rPh>
    <phoneticPr fontId="4"/>
  </si>
  <si>
    <t>居宅療養管理指導事業所</t>
    <rPh sb="8" eb="11">
      <t>ジギョウショ</t>
    </rPh>
    <phoneticPr fontId="4"/>
  </si>
  <si>
    <t>※本シートは絶対に編集しないこと。</t>
    <rPh sb="1" eb="2">
      <t>ホン</t>
    </rPh>
    <rPh sb="6" eb="8">
      <t>ゼッタイ</t>
    </rPh>
    <rPh sb="9" eb="11">
      <t>ヘンシュウ</t>
    </rPh>
    <phoneticPr fontId="4"/>
  </si>
  <si>
    <t>事業所番号</t>
    <rPh sb="0" eb="3">
      <t>ジギョウショ</t>
    </rPh>
    <rPh sb="3" eb="5">
      <t>バンゴウ</t>
    </rPh>
    <phoneticPr fontId="4"/>
  </si>
  <si>
    <t>１．介護慰労金事業</t>
    <rPh sb="2" eb="4">
      <t>カイゴ</t>
    </rPh>
    <rPh sb="4" eb="7">
      <t>イロウキン</t>
    </rPh>
    <rPh sb="7" eb="9">
      <t>ジギョウ</t>
    </rPh>
    <phoneticPr fontId="4"/>
  </si>
  <si>
    <r>
      <t xml:space="preserve"> 介護慰労金事業　→　</t>
    </r>
    <r>
      <rPr>
        <sz val="8"/>
        <rFont val="ＭＳ Ｐ明朝"/>
        <family val="1"/>
        <charset val="128"/>
      </rPr>
      <t>1を記載</t>
    </r>
    <rPh sb="1" eb="3">
      <t>カイゴ</t>
    </rPh>
    <rPh sb="3" eb="6">
      <t>イロウキン</t>
    </rPh>
    <rPh sb="6" eb="8">
      <t>ジギョウ</t>
    </rPh>
    <rPh sb="13" eb="15">
      <t>キサイ</t>
    </rPh>
    <phoneticPr fontId="4"/>
  </si>
  <si>
    <t>人</t>
    <rPh sb="0" eb="1">
      <t>ニン</t>
    </rPh>
    <phoneticPr fontId="4"/>
  </si>
  <si>
    <t>円</t>
    <rPh sb="0" eb="1">
      <t>エン</t>
    </rPh>
    <phoneticPr fontId="4"/>
  </si>
  <si>
    <t>対象利用者数</t>
    <rPh sb="0" eb="2">
      <t>タイショウ</t>
    </rPh>
    <rPh sb="2" eb="5">
      <t>リヨウシャ</t>
    </rPh>
    <rPh sb="5" eb="6">
      <t>スウ</t>
    </rPh>
    <phoneticPr fontId="4"/>
  </si>
  <si>
    <t>主たる勤務先</t>
    <rPh sb="0" eb="1">
      <t>シュ</t>
    </rPh>
    <rPh sb="3" eb="6">
      <t>キンムサキ</t>
    </rPh>
    <phoneticPr fontId="4"/>
  </si>
  <si>
    <t>本人の住所</t>
    <rPh sb="0" eb="2">
      <t>ホンニン</t>
    </rPh>
    <rPh sb="3" eb="5">
      <t>ジュウショ</t>
    </rPh>
    <phoneticPr fontId="4"/>
  </si>
  <si>
    <t>施設区分</t>
    <rPh sb="0" eb="2">
      <t>シセツ</t>
    </rPh>
    <rPh sb="2" eb="4">
      <t>クブン</t>
    </rPh>
    <phoneticPr fontId="4"/>
  </si>
  <si>
    <t>対応区分</t>
    <rPh sb="0" eb="2">
      <t>タイオウ</t>
    </rPh>
    <rPh sb="2" eb="4">
      <t>クブン</t>
    </rPh>
    <phoneticPr fontId="4"/>
  </si>
  <si>
    <t>分類</t>
    <rPh sb="0" eb="2">
      <t>ブンルイ</t>
    </rPh>
    <phoneticPr fontId="4"/>
  </si>
  <si>
    <t>その他の施設</t>
    <rPh sb="2" eb="3">
      <t>タ</t>
    </rPh>
    <rPh sb="4" eb="6">
      <t>シセツ</t>
    </rPh>
    <phoneticPr fontId="4"/>
  </si>
  <si>
    <t>慰労金単価</t>
    <rPh sb="0" eb="3">
      <t>イロウキン</t>
    </rPh>
    <rPh sb="3" eb="5">
      <t>タンカ</t>
    </rPh>
    <phoneticPr fontId="4"/>
  </si>
  <si>
    <t>慰労金
(万円)</t>
    <rPh sb="0" eb="3">
      <t>イロウキン</t>
    </rPh>
    <rPh sb="5" eb="7">
      <t>マンエン</t>
    </rPh>
    <phoneticPr fontId="4"/>
  </si>
  <si>
    <t>(計算用)</t>
    <rPh sb="1" eb="3">
      <t>ケイサン</t>
    </rPh>
    <rPh sb="3" eb="4">
      <t>ヨウ</t>
    </rPh>
    <phoneticPr fontId="4"/>
  </si>
  <si>
    <t>なし</t>
    <phoneticPr fontId="4"/>
  </si>
  <si>
    <t>あり</t>
    <phoneticPr fontId="4"/>
  </si>
  <si>
    <t>慰労金の区分・人数</t>
    <rPh sb="0" eb="3">
      <t>イロウキン</t>
    </rPh>
    <rPh sb="4" eb="6">
      <t>クブン</t>
    </rPh>
    <rPh sb="7" eb="9">
      <t>ニンズウ</t>
    </rPh>
    <phoneticPr fontId="4"/>
  </si>
  <si>
    <t>20万円対象</t>
    <rPh sb="2" eb="4">
      <t>マンエン</t>
    </rPh>
    <rPh sb="4" eb="6">
      <t>タイショウ</t>
    </rPh>
    <phoneticPr fontId="4"/>
  </si>
  <si>
    <t>人</t>
    <rPh sb="0" eb="1">
      <t>ニン</t>
    </rPh>
    <phoneticPr fontId="4"/>
  </si>
  <si>
    <t>5万円対象</t>
    <rPh sb="1" eb="3">
      <t>マンエン</t>
    </rPh>
    <rPh sb="3" eb="5">
      <t>タイショウ</t>
    </rPh>
    <phoneticPr fontId="4"/>
  </si>
  <si>
    <t>定員</t>
    <rPh sb="0" eb="2">
      <t>テイイン</t>
    </rPh>
    <phoneticPr fontId="4"/>
  </si>
  <si>
    <t>（確認用）</t>
    <rPh sb="1" eb="3">
      <t>カクニン</t>
    </rPh>
    <rPh sb="3" eb="4">
      <t>ヨウ</t>
    </rPh>
    <phoneticPr fontId="4"/>
  </si>
  <si>
    <t>（１）①　</t>
  </si>
  <si>
    <t>-</t>
  </si>
  <si>
    <t>共通</t>
    <rPh sb="0" eb="2">
      <t>キョウツウ</t>
    </rPh>
    <phoneticPr fontId="4"/>
  </si>
  <si>
    <t>（２）②</t>
    <phoneticPr fontId="4"/>
  </si>
  <si>
    <t>2．感染症対策を徹底した上での介護サービス提供支援事業</t>
    <rPh sb="2" eb="5">
      <t>カンセンショウ</t>
    </rPh>
    <rPh sb="5" eb="7">
      <t>タイサク</t>
    </rPh>
    <rPh sb="8" eb="10">
      <t>テッテイ</t>
    </rPh>
    <rPh sb="12" eb="13">
      <t>ウエ</t>
    </rPh>
    <rPh sb="15" eb="17">
      <t>カイゴ</t>
    </rPh>
    <rPh sb="21" eb="23">
      <t>テイキョウ</t>
    </rPh>
    <rPh sb="23" eb="25">
      <t>シエン</t>
    </rPh>
    <rPh sb="25" eb="27">
      <t>ジギョウ</t>
    </rPh>
    <phoneticPr fontId="4"/>
  </si>
  <si>
    <r>
      <t xml:space="preserve">  感染対策費用助成事業　</t>
    </r>
    <r>
      <rPr>
        <sz val="8"/>
        <rFont val="ＭＳ Ｐ明朝"/>
        <family val="1"/>
        <charset val="128"/>
      </rPr>
      <t>→ 2を記載</t>
    </r>
    <rPh sb="17" eb="19">
      <t>キサイ</t>
    </rPh>
    <phoneticPr fontId="4"/>
  </si>
  <si>
    <t>3．在宅サービス事業所による利用者への再開支援への助成事業</t>
    <rPh sb="2" eb="4">
      <t>ザイタク</t>
    </rPh>
    <rPh sb="8" eb="11">
      <t>ジギョウショ</t>
    </rPh>
    <rPh sb="14" eb="17">
      <t>リヨウシャ</t>
    </rPh>
    <rPh sb="19" eb="21">
      <t>サイカイ</t>
    </rPh>
    <rPh sb="21" eb="23">
      <t>シエン</t>
    </rPh>
    <rPh sb="25" eb="27">
      <t>ジョセイ</t>
    </rPh>
    <rPh sb="27" eb="29">
      <t>ジギョウ</t>
    </rPh>
    <phoneticPr fontId="4"/>
  </si>
  <si>
    <t>4．在宅サービス事業所における環境整備への助成事業</t>
    <rPh sb="2" eb="4">
      <t>ザイタク</t>
    </rPh>
    <rPh sb="8" eb="11">
      <t>ジギョウショ</t>
    </rPh>
    <rPh sb="15" eb="17">
      <t>カンキョウ</t>
    </rPh>
    <rPh sb="17" eb="19">
      <t>セイビ</t>
    </rPh>
    <rPh sb="21" eb="23">
      <t>ジョセイ</t>
    </rPh>
    <rPh sb="23" eb="25">
      <t>ジギョウ</t>
    </rPh>
    <phoneticPr fontId="4"/>
  </si>
  <si>
    <r>
      <t>　再開環境整備助成事業　</t>
    </r>
    <r>
      <rPr>
        <sz val="8"/>
        <rFont val="ＭＳ Ｐ明朝"/>
        <family val="1"/>
        <charset val="128"/>
      </rPr>
      <t>→ 4を記載</t>
    </r>
    <rPh sb="7" eb="9">
      <t>ジョセイ</t>
    </rPh>
    <rPh sb="16" eb="18">
      <t>キサイ</t>
    </rPh>
    <phoneticPr fontId="4"/>
  </si>
  <si>
    <r>
      <t xml:space="preserve"> 個別再開支援助成事業　</t>
    </r>
    <r>
      <rPr>
        <sz val="8"/>
        <rFont val="ＭＳ Ｐ明朝"/>
        <family val="1"/>
        <charset val="128"/>
      </rPr>
      <t>→ 3を記載</t>
    </r>
    <rPh sb="7" eb="9">
      <t>ジョセイ</t>
    </rPh>
    <rPh sb="16" eb="18">
      <t>キサイ</t>
    </rPh>
    <phoneticPr fontId="4"/>
  </si>
  <si>
    <t>単価</t>
    <rPh sb="0" eb="2">
      <t>タンカ</t>
    </rPh>
    <phoneticPr fontId="4"/>
  </si>
  <si>
    <t>施設概要</t>
    <rPh sb="0" eb="2">
      <t>シセツ</t>
    </rPh>
    <rPh sb="2" eb="4">
      <t>ガイヨウ</t>
    </rPh>
    <phoneticPr fontId="4"/>
  </si>
  <si>
    <t>事業所名称</t>
    <rPh sb="0" eb="3">
      <t>ジギョウショ</t>
    </rPh>
    <rPh sb="3" eb="5">
      <t>メイショウ</t>
    </rPh>
    <phoneticPr fontId="4"/>
  </si>
  <si>
    <t>所在地</t>
    <rPh sb="0" eb="3">
      <t>ショザイチ</t>
    </rPh>
    <phoneticPr fontId="4"/>
  </si>
  <si>
    <t>都道府県名</t>
    <rPh sb="0" eb="4">
      <t>トドウフケン</t>
    </rPh>
    <rPh sb="4" eb="5">
      <t>メイ</t>
    </rPh>
    <phoneticPr fontId="4"/>
  </si>
  <si>
    <t>住所</t>
    <rPh sb="0" eb="2">
      <t>ジュウショ</t>
    </rPh>
    <phoneticPr fontId="4"/>
  </si>
  <si>
    <t>連絡先</t>
    <rPh sb="0" eb="3">
      <t>レンラクサキ</t>
    </rPh>
    <phoneticPr fontId="4"/>
  </si>
  <si>
    <t>電話番号</t>
    <rPh sb="0" eb="2">
      <t>デンワ</t>
    </rPh>
    <rPh sb="2" eb="4">
      <t>バンゴウ</t>
    </rPh>
    <phoneticPr fontId="4"/>
  </si>
  <si>
    <t>担当部署名</t>
    <rPh sb="0" eb="2">
      <t>タントウ</t>
    </rPh>
    <rPh sb="2" eb="5">
      <t>ブショメイ</t>
    </rPh>
    <phoneticPr fontId="4"/>
  </si>
  <si>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</si>
  <si>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</si>
  <si>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</si>
  <si>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</si>
  <si>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</si>
  <si>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</si>
  <si>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</si>
  <si>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</si>
  <si>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</si>
  <si>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</si>
  <si>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</si>
  <si>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</si>
  <si>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</si>
  <si>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</si>
  <si>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</si>
  <si>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</si>
  <si>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</si>
  <si>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</si>
  <si>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</si>
  <si>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</si>
  <si>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</si>
  <si>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</si>
  <si>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</si>
  <si>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</si>
  <si>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</si>
  <si>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</si>
  <si>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【感染拡大防止対策や介護サービスの提供体制の確保のための経費】</t>
    <rPh sb="1" eb="3">
      <t>カンセン</t>
    </rPh>
    <rPh sb="3" eb="5">
      <t>カクダイ</t>
    </rPh>
    <rPh sb="5" eb="7">
      <t>ボウシ</t>
    </rPh>
    <rPh sb="7" eb="9">
      <t>タイサク</t>
    </rPh>
    <rPh sb="10" eb="12">
      <t>カイゴ</t>
    </rPh>
    <rPh sb="17" eb="19">
      <t>テイキョウ</t>
    </rPh>
    <rPh sb="19" eb="21">
      <t>タイセイ</t>
    </rPh>
    <rPh sb="22" eb="24">
      <t>カクホ</t>
    </rPh>
    <rPh sb="28" eb="30">
      <t>ケイヒ</t>
    </rPh>
    <phoneticPr fontId="4"/>
  </si>
  <si>
    <t>科目</t>
    <rPh sb="0" eb="2">
      <t>カモク</t>
    </rPh>
    <phoneticPr fontId="4"/>
  </si>
  <si>
    <t>賃金・報酬</t>
    <rPh sb="0" eb="2">
      <t>チンギン</t>
    </rPh>
    <rPh sb="3" eb="5">
      <t>ホウシュウ</t>
    </rPh>
    <phoneticPr fontId="4"/>
  </si>
  <si>
    <t>謝金</t>
    <rPh sb="0" eb="2">
      <t>シャキン</t>
    </rPh>
    <phoneticPr fontId="4"/>
  </si>
  <si>
    <t>旅費</t>
    <rPh sb="0" eb="2">
      <t>リョヒ</t>
    </rPh>
    <phoneticPr fontId="4"/>
  </si>
  <si>
    <t>需用費</t>
    <rPh sb="0" eb="3">
      <t>ジュヨウヒ</t>
    </rPh>
    <phoneticPr fontId="4"/>
  </si>
  <si>
    <t>役務費</t>
    <rPh sb="0" eb="2">
      <t>エキム</t>
    </rPh>
    <phoneticPr fontId="4"/>
  </si>
  <si>
    <t>委託料</t>
    <rPh sb="0" eb="3">
      <t>イタクリョウ</t>
    </rPh>
    <phoneticPr fontId="4"/>
  </si>
  <si>
    <t>使用料及び賃借料</t>
    <rPh sb="0" eb="3">
      <t>シヨウリョウ</t>
    </rPh>
    <rPh sb="3" eb="4">
      <t>オヨ</t>
    </rPh>
    <rPh sb="5" eb="8">
      <t>チンシャクリョウ</t>
    </rPh>
    <phoneticPr fontId="4"/>
  </si>
  <si>
    <t>備品購入費</t>
    <rPh sb="0" eb="2">
      <t>ビヒン</t>
    </rPh>
    <rPh sb="2" eb="5">
      <t>コウニュウヒ</t>
    </rPh>
    <phoneticPr fontId="4"/>
  </si>
  <si>
    <t>補助上限額</t>
    <rPh sb="0" eb="2">
      <t>ホジョ</t>
    </rPh>
    <rPh sb="2" eb="5">
      <t>ジョウゲンガク</t>
    </rPh>
    <phoneticPr fontId="4"/>
  </si>
  <si>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4"/>
  </si>
  <si>
    <t>【在宅サービス事業所における環境整備のための経費】</t>
    <rPh sb="1" eb="3">
      <t>ザイタク</t>
    </rPh>
    <rPh sb="7" eb="10">
      <t>ジギョウショ</t>
    </rPh>
    <rPh sb="14" eb="16">
      <t>カンキョウ</t>
    </rPh>
    <rPh sb="16" eb="18">
      <t>セイビ</t>
    </rPh>
    <rPh sb="22" eb="24">
      <t>ケイヒ</t>
    </rPh>
    <phoneticPr fontId="4"/>
  </si>
  <si>
    <t>20万円
対象者の
有無</t>
    <rPh sb="2" eb="4">
      <t>マンエン</t>
    </rPh>
    <rPh sb="5" eb="7">
      <t>タイショウ</t>
    </rPh>
    <rPh sb="7" eb="8">
      <t>シャ</t>
    </rPh>
    <rPh sb="10" eb="12">
      <t>ウム</t>
    </rPh>
    <phoneticPr fontId="4"/>
  </si>
  <si>
    <t>※　本表は法人単位でまとめて記載すること。</t>
    <rPh sb="2" eb="4">
      <t>ホンピョウ</t>
    </rPh>
    <rPh sb="5" eb="7">
      <t>ホウジン</t>
    </rPh>
    <rPh sb="7" eb="9">
      <t>タンイ</t>
    </rPh>
    <rPh sb="14" eb="16">
      <t>キサイ</t>
    </rPh>
    <phoneticPr fontId="4"/>
  </si>
  <si>
    <t>No.</t>
    <phoneticPr fontId="4"/>
  </si>
  <si>
    <t>（法人名）</t>
    <rPh sb="1" eb="3">
      <t>ホウジン</t>
    </rPh>
    <rPh sb="3" eb="4">
      <t>メイ</t>
    </rPh>
    <phoneticPr fontId="4"/>
  </si>
  <si>
    <t>（役職・代表者名）</t>
    <rPh sb="1" eb="3">
      <t>ヤクショク</t>
    </rPh>
    <rPh sb="4" eb="7">
      <t>ダイヒョウシャ</t>
    </rPh>
    <rPh sb="7" eb="8">
      <t>メイ</t>
    </rPh>
    <phoneticPr fontId="4"/>
  </si>
  <si>
    <t>手順</t>
    <rPh sb="0" eb="2">
      <t>テジュン</t>
    </rPh>
    <phoneticPr fontId="4"/>
  </si>
  <si>
    <t>事業者（法人本部）の作業</t>
    <rPh sb="0" eb="3">
      <t>ジギョウシャ</t>
    </rPh>
    <rPh sb="4" eb="6">
      <t>ホウジン</t>
    </rPh>
    <rPh sb="6" eb="8">
      <t>ホンブ</t>
    </rPh>
    <rPh sb="10" eb="12">
      <t>サギョウ</t>
    </rPh>
    <phoneticPr fontId="4"/>
  </si>
  <si>
    <t>各事業所の作業</t>
    <rPh sb="0" eb="1">
      <t>カク</t>
    </rPh>
    <rPh sb="1" eb="4">
      <t>ジギョウショ</t>
    </rPh>
    <rPh sb="5" eb="7">
      <t>サギョウ</t>
    </rPh>
    <phoneticPr fontId="4"/>
  </si>
  <si>
    <t>電話番号</t>
    <rPh sb="0" eb="2">
      <t>デンワ</t>
    </rPh>
    <rPh sb="2" eb="4">
      <t>バンゴウ</t>
    </rPh>
    <phoneticPr fontId="4"/>
  </si>
  <si>
    <t xml:space="preserve"> 部署名</t>
    <rPh sb="1" eb="4">
      <t>ブショメイ</t>
    </rPh>
    <phoneticPr fontId="4"/>
  </si>
  <si>
    <t xml:space="preserve"> 担当者氏名</t>
    <rPh sb="1" eb="4">
      <t>タントウシャ</t>
    </rPh>
    <rPh sb="4" eb="6">
      <t>シメイ</t>
    </rPh>
    <phoneticPr fontId="4"/>
  </si>
  <si>
    <t xml:space="preserve"> 連絡先</t>
    <rPh sb="1" eb="4">
      <t>レンラクサキ</t>
    </rPh>
    <phoneticPr fontId="4"/>
  </si>
  <si>
    <t>e-mail</t>
    <phoneticPr fontId="4"/>
  </si>
  <si>
    <t>振込手数料</t>
    <rPh sb="0" eb="5">
      <t>フリコミテスウリョウ</t>
    </rPh>
    <phoneticPr fontId="4"/>
  </si>
  <si>
    <t>都道府県の作業</t>
    <rPh sb="0" eb="4">
      <t>トドウフケン</t>
    </rPh>
    <rPh sb="5" eb="7">
      <t>サギョウ</t>
    </rPh>
    <phoneticPr fontId="4"/>
  </si>
  <si>
    <t>本Excelを管内の介護サービス事業者に配布</t>
    <rPh sb="0" eb="1">
      <t>ホン</t>
    </rPh>
    <rPh sb="7" eb="9">
      <t>カンナイ</t>
    </rPh>
    <rPh sb="10" eb="12">
      <t>カイゴ</t>
    </rPh>
    <rPh sb="16" eb="19">
      <t>ジギョウシャ</t>
    </rPh>
    <rPh sb="20" eb="22">
      <t>ハイフ</t>
    </rPh>
    <phoneticPr fontId="4"/>
  </si>
  <si>
    <t>支払実績</t>
    <rPh sb="0" eb="2">
      <t>シハライ</t>
    </rPh>
    <rPh sb="2" eb="4">
      <t>ジッセキ</t>
    </rPh>
    <phoneticPr fontId="4"/>
  </si>
  <si>
    <t>他法人での慰労金の申請の有無</t>
    <rPh sb="0" eb="3">
      <t>タホウジン</t>
    </rPh>
    <rPh sb="5" eb="8">
      <t>イロウキン</t>
    </rPh>
    <rPh sb="9" eb="11">
      <t>シンセイ</t>
    </rPh>
    <rPh sb="12" eb="14">
      <t>ウム</t>
    </rPh>
    <phoneticPr fontId="4"/>
  </si>
  <si>
    <t>委任状の有無</t>
    <rPh sb="0" eb="3">
      <t>イニンジョウ</t>
    </rPh>
    <rPh sb="4" eb="6">
      <t>ウム</t>
    </rPh>
    <phoneticPr fontId="4"/>
  </si>
  <si>
    <t>確認事項</t>
    <rPh sb="0" eb="2">
      <t>カクニン</t>
    </rPh>
    <rPh sb="2" eb="4">
      <t>ジコウ</t>
    </rPh>
    <phoneticPr fontId="4"/>
  </si>
  <si>
    <t>重複
申請者確認用</t>
    <rPh sb="0" eb="2">
      <t>チョウフク</t>
    </rPh>
    <rPh sb="3" eb="6">
      <t>シンセイシャ</t>
    </rPh>
    <rPh sb="6" eb="8">
      <t>カクニン</t>
    </rPh>
    <rPh sb="8" eb="9">
      <t>ヨウ</t>
    </rPh>
    <phoneticPr fontId="4"/>
  </si>
  <si>
    <t>生年月日
（西暦）</t>
    <rPh sb="0" eb="2">
      <t>セイネン</t>
    </rPh>
    <rPh sb="2" eb="4">
      <t>ガッピ</t>
    </rPh>
    <rPh sb="6" eb="8">
      <t>セイレキ</t>
    </rPh>
    <phoneticPr fontId="4"/>
  </si>
  <si>
    <t>支払金額
（円）</t>
    <rPh sb="0" eb="2">
      <t>シハライ</t>
    </rPh>
    <rPh sb="2" eb="4">
      <t>キンガク</t>
    </rPh>
    <rPh sb="6" eb="7">
      <t>エン</t>
    </rPh>
    <phoneticPr fontId="4"/>
  </si>
  <si>
    <t>支払年月日
(西暦)</t>
    <rPh sb="0" eb="2">
      <t>シハライ</t>
    </rPh>
    <rPh sb="2" eb="5">
      <t>ネンガッピ</t>
    </rPh>
    <rPh sb="7" eb="9">
      <t>セイレキ</t>
    </rPh>
    <phoneticPr fontId="4"/>
  </si>
  <si>
    <t>業務委託による
従事者</t>
    <rPh sb="0" eb="2">
      <t>ギョウム</t>
    </rPh>
    <rPh sb="2" eb="4">
      <t>イタク</t>
    </rPh>
    <rPh sb="8" eb="11">
      <t>ジュウジシャ</t>
    </rPh>
    <phoneticPr fontId="4"/>
  </si>
  <si>
    <t>介護予防・生活支援サービス事業の事業者</t>
    <rPh sb="0" eb="2">
      <t>カイゴ</t>
    </rPh>
    <rPh sb="2" eb="4">
      <t>ヨボウ</t>
    </rPh>
    <rPh sb="5" eb="7">
      <t>セイカツ</t>
    </rPh>
    <rPh sb="7" eb="9">
      <t>シエン</t>
    </rPh>
    <rPh sb="13" eb="15">
      <t>ジギョウ</t>
    </rPh>
    <rPh sb="16" eb="19">
      <t>ジギョウシャ</t>
    </rPh>
    <phoneticPr fontId="4"/>
  </si>
  <si>
    <t>他の施設等との期間通算がある場合その施設名</t>
    <rPh sb="14" eb="16">
      <t>バアイ</t>
    </rPh>
    <rPh sb="18" eb="21">
      <t>シセツメイ</t>
    </rPh>
    <phoneticPr fontId="4"/>
  </si>
  <si>
    <t>　</t>
    <phoneticPr fontId="4"/>
  </si>
  <si>
    <t>（注）行が不足する場合には、「本申請書の使い方」に従って、行を追加すること。列の挿入は絶対に行わないこと。</t>
    <rPh sb="1" eb="2">
      <t>チュウ</t>
    </rPh>
    <rPh sb="15" eb="16">
      <t>ホン</t>
    </rPh>
    <rPh sb="16" eb="19">
      <t>シンセイショ</t>
    </rPh>
    <rPh sb="20" eb="21">
      <t>ツカ</t>
    </rPh>
    <rPh sb="22" eb="23">
      <t>カタ</t>
    </rPh>
    <rPh sb="25" eb="26">
      <t>シタガ</t>
    </rPh>
    <phoneticPr fontId="4"/>
  </si>
  <si>
    <t>住所</t>
    <rPh sb="0" eb="2">
      <t>ジュウショ</t>
    </rPh>
    <phoneticPr fontId="4"/>
  </si>
  <si>
    <t>代表となる
事業所・施設名</t>
    <rPh sb="0" eb="2">
      <t>ダイヒョウ</t>
    </rPh>
    <rPh sb="6" eb="9">
      <t>ジギョウショ</t>
    </rPh>
    <rPh sb="10" eb="13">
      <t>シセツメイ</t>
    </rPh>
    <phoneticPr fontId="4"/>
  </si>
  <si>
    <t>千円</t>
    <rPh sb="0" eb="2">
      <t>センエン</t>
    </rPh>
    <phoneticPr fontId="4"/>
  </si>
  <si>
    <t>（内訳）</t>
    <rPh sb="1" eb="3">
      <t>ウチワケ</t>
    </rPh>
    <phoneticPr fontId="4"/>
  </si>
  <si>
    <t>再開環境
整備助成
事業</t>
    <rPh sb="0" eb="2">
      <t>サイカイ</t>
    </rPh>
    <rPh sb="2" eb="4">
      <t>カンキョウ</t>
    </rPh>
    <rPh sb="5" eb="7">
      <t>セイビ</t>
    </rPh>
    <rPh sb="7" eb="9">
      <t>ジョセイ</t>
    </rPh>
    <rPh sb="10" eb="12">
      <t>ジギョウ</t>
    </rPh>
    <phoneticPr fontId="4"/>
  </si>
  <si>
    <t>個別再開
支援助成
事業</t>
    <rPh sb="0" eb="2">
      <t>コベツ</t>
    </rPh>
    <rPh sb="2" eb="4">
      <t>サイカイ</t>
    </rPh>
    <rPh sb="5" eb="7">
      <t>シエン</t>
    </rPh>
    <rPh sb="7" eb="9">
      <t>ジョセイ</t>
    </rPh>
    <rPh sb="10" eb="12">
      <t>ジギョウ</t>
    </rPh>
    <phoneticPr fontId="4"/>
  </si>
  <si>
    <t>感染対策
費用助成
事業</t>
    <rPh sb="0" eb="2">
      <t>カンセン</t>
    </rPh>
    <rPh sb="2" eb="4">
      <t>タイサク</t>
    </rPh>
    <rPh sb="5" eb="7">
      <t>ヒヨウ</t>
    </rPh>
    <rPh sb="7" eb="8">
      <t>スケ</t>
    </rPh>
    <rPh sb="8" eb="9">
      <t>シゲル</t>
    </rPh>
    <rPh sb="10" eb="12">
      <t>ジギョウ</t>
    </rPh>
    <phoneticPr fontId="4"/>
  </si>
  <si>
    <t>介護
慰労金</t>
    <rPh sb="0" eb="2">
      <t>カイゴ</t>
    </rPh>
    <rPh sb="3" eb="6">
      <t>イロウキン</t>
    </rPh>
    <phoneticPr fontId="4"/>
  </si>
  <si>
    <t>岩手県</t>
    <phoneticPr fontId="4"/>
  </si>
  <si>
    <t>秋田県</t>
    <phoneticPr fontId="4"/>
  </si>
  <si>
    <t>栃木県</t>
    <phoneticPr fontId="4"/>
  </si>
  <si>
    <t>群馬県</t>
    <phoneticPr fontId="4"/>
  </si>
  <si>
    <t>東京都</t>
    <phoneticPr fontId="4"/>
  </si>
  <si>
    <t>千葉県</t>
    <phoneticPr fontId="4"/>
  </si>
  <si>
    <t>埼玉県</t>
    <phoneticPr fontId="4"/>
  </si>
  <si>
    <t>神奈川県</t>
    <phoneticPr fontId="4"/>
  </si>
  <si>
    <t>新潟県</t>
    <phoneticPr fontId="4"/>
  </si>
  <si>
    <t>富山県</t>
    <phoneticPr fontId="4"/>
  </si>
  <si>
    <t>石川県</t>
    <phoneticPr fontId="4"/>
  </si>
  <si>
    <t>福井県</t>
    <phoneticPr fontId="4"/>
  </si>
  <si>
    <t>山梨県</t>
    <phoneticPr fontId="4"/>
  </si>
  <si>
    <t>長野県</t>
    <phoneticPr fontId="4"/>
  </si>
  <si>
    <t>茨城県</t>
    <phoneticPr fontId="4"/>
  </si>
  <si>
    <t>福島県</t>
    <phoneticPr fontId="4"/>
  </si>
  <si>
    <t>山形県</t>
    <phoneticPr fontId="4"/>
  </si>
  <si>
    <t>電話による確認</t>
    <rPh sb="0" eb="2">
      <t>デンワ</t>
    </rPh>
    <rPh sb="5" eb="7">
      <t>カクニン</t>
    </rPh>
    <phoneticPr fontId="4"/>
  </si>
  <si>
    <t>訪問による確認</t>
    <rPh sb="0" eb="2">
      <t>ホウモン</t>
    </rPh>
    <rPh sb="5" eb="7">
      <t>カクニン</t>
    </rPh>
    <phoneticPr fontId="4"/>
  </si>
  <si>
    <t>居宅介護支援のみ
右欄に記載</t>
    <rPh sb="0" eb="2">
      <t>キョタク</t>
    </rPh>
    <rPh sb="2" eb="4">
      <t>カイゴ</t>
    </rPh>
    <rPh sb="4" eb="6">
      <t>シエン</t>
    </rPh>
    <rPh sb="9" eb="11">
      <t>ウラン</t>
    </rPh>
    <rPh sb="12" eb="14">
      <t>キサイ</t>
    </rPh>
    <phoneticPr fontId="4"/>
  </si>
  <si>
    <t>電話による確認（看護師等が協力した場合）</t>
    <rPh sb="0" eb="2">
      <t>デンワ</t>
    </rPh>
    <rPh sb="5" eb="7">
      <t>カクニン</t>
    </rPh>
    <rPh sb="8" eb="11">
      <t>カンゴシ</t>
    </rPh>
    <rPh sb="11" eb="12">
      <t>トウ</t>
    </rPh>
    <rPh sb="13" eb="15">
      <t>キョウリョク</t>
    </rPh>
    <rPh sb="17" eb="19">
      <t>バアイ</t>
    </rPh>
    <phoneticPr fontId="4"/>
  </si>
  <si>
    <t>訪問による確認（看護師等が協力した場合）</t>
    <rPh sb="0" eb="2">
      <t>ホウモン</t>
    </rPh>
    <rPh sb="5" eb="7">
      <t>カクニン</t>
    </rPh>
    <rPh sb="8" eb="11">
      <t>カンゴシ</t>
    </rPh>
    <rPh sb="11" eb="12">
      <t>トウ</t>
    </rPh>
    <rPh sb="13" eb="15">
      <t>キョウリョク</t>
    </rPh>
    <rPh sb="17" eb="19">
      <t>バアイ</t>
    </rPh>
    <phoneticPr fontId="4"/>
  </si>
  <si>
    <t>利用者１人あたり単価
　（居宅介護支援以外共通）</t>
    <rPh sb="0" eb="3">
      <t>リヨウシャ</t>
    </rPh>
    <rPh sb="3" eb="5">
      <t>ヒトリ</t>
    </rPh>
    <rPh sb="8" eb="10">
      <t>タンカ</t>
    </rPh>
    <rPh sb="13" eb="15">
      <t>キョタク</t>
    </rPh>
    <rPh sb="15" eb="17">
      <t>カイゴ</t>
    </rPh>
    <rPh sb="17" eb="19">
      <t>シエン</t>
    </rPh>
    <rPh sb="19" eb="21">
      <t>イガイ</t>
    </rPh>
    <rPh sb="21" eb="23">
      <t>キョウツウ</t>
    </rPh>
    <phoneticPr fontId="4"/>
  </si>
  <si>
    <t>陽性者(濃厚接触者)発生施設</t>
    <phoneticPr fontId="4"/>
  </si>
  <si>
    <t>対象期間の勤務が９日以下</t>
    <phoneticPr fontId="4"/>
  </si>
  <si>
    <t>対象期間に10日以上勤務</t>
  </si>
  <si>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4"/>
  </si>
  <si>
    <t>通所系･施設系で1日以上勤務又は訪問系で陽性者等に1日以上対応</t>
    <rPh sb="0" eb="2">
      <t>ツウショ</t>
    </rPh>
    <rPh sb="2" eb="3">
      <t>ケイ</t>
    </rPh>
    <rPh sb="4" eb="6">
      <t>シセツ</t>
    </rPh>
    <rPh sb="6" eb="7">
      <t>ケイ</t>
    </rPh>
    <rPh sb="9" eb="12">
      <t>ニチイジョウ</t>
    </rPh>
    <rPh sb="12" eb="14">
      <t>キンム</t>
    </rPh>
    <rPh sb="14" eb="15">
      <t>マタ</t>
    </rPh>
    <rPh sb="16" eb="18">
      <t>ホウモン</t>
    </rPh>
    <rPh sb="18" eb="19">
      <t>ケイ</t>
    </rPh>
    <rPh sb="20" eb="22">
      <t>ヨウセイ</t>
    </rPh>
    <rPh sb="22" eb="24">
      <t>シャナド</t>
    </rPh>
    <rPh sb="26" eb="29">
      <t>ニチイジョウ</t>
    </rPh>
    <rPh sb="29" eb="31">
      <t>タイオウ</t>
    </rPh>
    <phoneticPr fontId="4"/>
  </si>
  <si>
    <t>対象期間の勤務が9日以下</t>
    <phoneticPr fontId="4"/>
  </si>
  <si>
    <t>氏名
（全角カナ）</t>
    <rPh sb="0" eb="2">
      <t>シメイ</t>
    </rPh>
    <rPh sb="4" eb="6">
      <t>ゼンカク</t>
    </rPh>
    <phoneticPr fontId="4"/>
  </si>
  <si>
    <t>氏名
（漢字）</t>
    <rPh sb="0" eb="2">
      <t>シメイ</t>
    </rPh>
    <rPh sb="4" eb="6">
      <t>カンジ</t>
    </rPh>
    <phoneticPr fontId="4"/>
  </si>
  <si>
    <t>〒</t>
    <phoneticPr fontId="4"/>
  </si>
  <si>
    <t>郵便番号</t>
    <rPh sb="0" eb="2">
      <t>ユウビン</t>
    </rPh>
    <rPh sb="2" eb="4">
      <t>バンゴウ</t>
    </rPh>
    <phoneticPr fontId="4"/>
  </si>
  <si>
    <t>青森県</t>
    <phoneticPr fontId="4"/>
  </si>
  <si>
    <t>宮城県</t>
    <phoneticPr fontId="4"/>
  </si>
  <si>
    <t>沖縄県</t>
    <rPh sb="0" eb="3">
      <t>オキナワケン</t>
    </rPh>
    <phoneticPr fontId="4"/>
  </si>
  <si>
    <t>北海道</t>
    <phoneticPr fontId="4"/>
  </si>
  <si>
    <t>提供サービス</t>
    <rPh sb="0" eb="2">
      <t>テイキョウ</t>
    </rPh>
    <phoneticPr fontId="4"/>
  </si>
  <si>
    <t>サービス種類コード</t>
    <rPh sb="4" eb="6">
      <t>シュルイ</t>
    </rPh>
    <phoneticPr fontId="4"/>
  </si>
  <si>
    <t/>
  </si>
  <si>
    <t>20万円</t>
    <rPh sb="2" eb="4">
      <t>マンエン</t>
    </rPh>
    <phoneticPr fontId="4"/>
  </si>
  <si>
    <t>人</t>
    <rPh sb="0" eb="1">
      <t>ニン</t>
    </rPh>
    <phoneticPr fontId="4"/>
  </si>
  <si>
    <t>5万円</t>
    <rPh sb="1" eb="3">
      <t>マンエン</t>
    </rPh>
    <phoneticPr fontId="4"/>
  </si>
  <si>
    <t>職員表計</t>
    <rPh sb="0" eb="2">
      <t>ショクイン</t>
    </rPh>
    <rPh sb="2" eb="3">
      <t>ヒョウ</t>
    </rPh>
    <rPh sb="3" eb="4">
      <t>ケイ</t>
    </rPh>
    <phoneticPr fontId="4"/>
  </si>
  <si>
    <t>個表計</t>
    <rPh sb="0" eb="1">
      <t>コ</t>
    </rPh>
    <rPh sb="1" eb="2">
      <t>ヒョウ</t>
    </rPh>
    <rPh sb="2" eb="3">
      <t>ケイ</t>
    </rPh>
    <phoneticPr fontId="4"/>
  </si>
  <si>
    <t>合計</t>
    <rPh sb="0" eb="2">
      <t>ゴウケイ</t>
    </rPh>
    <phoneticPr fontId="4"/>
  </si>
  <si>
    <t>千葉県知事</t>
    <rPh sb="0" eb="3">
      <t>チバケン</t>
    </rPh>
    <rPh sb="3" eb="5">
      <t>チジ</t>
    </rPh>
    <phoneticPr fontId="4"/>
  </si>
  <si>
    <t>（関係書類）</t>
    <rPh sb="1" eb="3">
      <t>カンケイ</t>
    </rPh>
    <rPh sb="3" eb="5">
      <t>ショルイ</t>
    </rPh>
    <phoneticPr fontId="4"/>
  </si>
  <si>
    <t>令和２年度新型コロナウイルス感染症緊急包括支援交付金（介護分）に係る実績報告書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カイゴ</t>
    </rPh>
    <rPh sb="29" eb="30">
      <t>ブン</t>
    </rPh>
    <rPh sb="32" eb="33">
      <t>カカ</t>
    </rPh>
    <rPh sb="34" eb="36">
      <t>ジッセキ</t>
    </rPh>
    <rPh sb="36" eb="39">
      <t>ホウコクショ</t>
    </rPh>
    <phoneticPr fontId="4"/>
  </si>
  <si>
    <t>（別添）事業所・施設別実績額一覧（サービス別一覧）</t>
    <rPh sb="1" eb="3">
      <t>ベッテン</t>
    </rPh>
    <rPh sb="4" eb="7">
      <t>ジギョウショ</t>
    </rPh>
    <rPh sb="8" eb="10">
      <t>シセツ</t>
    </rPh>
    <rPh sb="10" eb="11">
      <t>ベツ</t>
    </rPh>
    <rPh sb="11" eb="13">
      <t>ジッセキ</t>
    </rPh>
    <rPh sb="13" eb="14">
      <t>ガク</t>
    </rPh>
    <rPh sb="14" eb="16">
      <t>イチラン</t>
    </rPh>
    <rPh sb="21" eb="22">
      <t>ベツ</t>
    </rPh>
    <rPh sb="22" eb="24">
      <t>イチラン</t>
    </rPh>
    <phoneticPr fontId="4"/>
  </si>
  <si>
    <t>新型コロナウイルス感染症緊急包括支援交付金（介護分）に関する事業実績報告書（事業所単位）</t>
    <rPh sb="32" eb="34">
      <t>ジッセキ</t>
    </rPh>
    <rPh sb="34" eb="36">
      <t>ホウコク</t>
    </rPh>
    <rPh sb="38" eb="41">
      <t>ジギョウショ</t>
    </rPh>
    <rPh sb="41" eb="43">
      <t>タンイ</t>
    </rPh>
    <phoneticPr fontId="4"/>
  </si>
  <si>
    <t>支出済額</t>
    <rPh sb="0" eb="2">
      <t>シシュツ</t>
    </rPh>
    <rPh sb="2" eb="3">
      <t>ズミ</t>
    </rPh>
    <rPh sb="3" eb="4">
      <t>ガク</t>
    </rPh>
    <phoneticPr fontId="4"/>
  </si>
  <si>
    <t>実績額</t>
    <rPh sb="0" eb="3">
      <t>ジッセキガク</t>
    </rPh>
    <phoneticPr fontId="4"/>
  </si>
  <si>
    <t>実績額（円）</t>
    <rPh sb="0" eb="3">
      <t>ジッセキガク</t>
    </rPh>
    <rPh sb="4" eb="5">
      <t>エン</t>
    </rPh>
    <phoneticPr fontId="4"/>
  </si>
  <si>
    <t>本実績報告書の使い方、申請の手順</t>
    <rPh sb="0" eb="1">
      <t>ホン</t>
    </rPh>
    <rPh sb="1" eb="3">
      <t>ジッセキ</t>
    </rPh>
    <rPh sb="3" eb="6">
      <t>ホウコクショ</t>
    </rPh>
    <rPh sb="7" eb="8">
      <t>ツカ</t>
    </rPh>
    <rPh sb="9" eb="10">
      <t>カタ</t>
    </rPh>
    <rPh sb="11" eb="13">
      <t>シンセイ</t>
    </rPh>
    <rPh sb="14" eb="16">
      <t>テジュン</t>
    </rPh>
    <phoneticPr fontId="4"/>
  </si>
  <si>
    <t>様</t>
    <rPh sb="0" eb="1">
      <t>サマ</t>
    </rPh>
    <phoneticPr fontId="4"/>
  </si>
  <si>
    <t xml:space="preserve"> 法人住所</t>
    <rPh sb="1" eb="3">
      <t>ホウジン</t>
    </rPh>
    <rPh sb="3" eb="5">
      <t>ジュウショ</t>
    </rPh>
    <phoneticPr fontId="4"/>
  </si>
  <si>
    <t>交付済額</t>
    <rPh sb="0" eb="2">
      <t>コウフ</t>
    </rPh>
    <rPh sb="2" eb="3">
      <t>スミ</t>
    </rPh>
    <rPh sb="3" eb="4">
      <t>ガク</t>
    </rPh>
    <phoneticPr fontId="4"/>
  </si>
  <si>
    <t>返還額</t>
    <rPh sb="0" eb="2">
      <t>ヘンカン</t>
    </rPh>
    <rPh sb="2" eb="3">
      <t>ガク</t>
    </rPh>
    <phoneticPr fontId="4"/>
  </si>
  <si>
    <t>工事請負費</t>
    <rPh sb="0" eb="2">
      <t>コウジ</t>
    </rPh>
    <rPh sb="2" eb="4">
      <t>ウケオイ</t>
    </rPh>
    <rPh sb="4" eb="5">
      <t>ヒ</t>
    </rPh>
    <phoneticPr fontId="4"/>
  </si>
  <si>
    <t>原材料費</t>
    <rPh sb="0" eb="3">
      <t>ゲンザイリョウ</t>
    </rPh>
    <rPh sb="3" eb="4">
      <t>ヒ</t>
    </rPh>
    <phoneticPr fontId="4"/>
  </si>
  <si>
    <t>寄附金その他の収入額</t>
    <rPh sb="0" eb="3">
      <t>キフキン</t>
    </rPh>
    <rPh sb="5" eb="6">
      <t>タ</t>
    </rPh>
    <rPh sb="7" eb="9">
      <t>シュウニュウ</t>
    </rPh>
    <rPh sb="9" eb="10">
      <t>ガク</t>
    </rPh>
    <phoneticPr fontId="4"/>
  </si>
  <si>
    <t>/事業所</t>
    <rPh sb="1" eb="4">
      <t>ジギョウショ</t>
    </rPh>
    <phoneticPr fontId="1"/>
  </si>
  <si>
    <t>/定員</t>
    <rPh sb="1" eb="3">
      <t>テイイン</t>
    </rPh>
    <phoneticPr fontId="1"/>
  </si>
  <si>
    <t>個人防護具</t>
    <rPh sb="0" eb="2">
      <t>コジン</t>
    </rPh>
    <rPh sb="2" eb="4">
      <t>ボウゴ</t>
    </rPh>
    <rPh sb="4" eb="5">
      <t>グ</t>
    </rPh>
    <phoneticPr fontId="4"/>
  </si>
  <si>
    <t>消毒液</t>
    <rPh sb="0" eb="2">
      <t>ショウドク</t>
    </rPh>
    <rPh sb="2" eb="3">
      <t>エキ</t>
    </rPh>
    <phoneticPr fontId="4"/>
  </si>
  <si>
    <t>その他衛生用品</t>
    <rPh sb="2" eb="3">
      <t>タ</t>
    </rPh>
    <rPh sb="3" eb="5">
      <t>エイセイ</t>
    </rPh>
    <rPh sb="5" eb="7">
      <t>ヨウヒン</t>
    </rPh>
    <phoneticPr fontId="4"/>
  </si>
  <si>
    <t>研修講師(外部専門家等)に対する旅費</t>
    <rPh sb="0" eb="2">
      <t>ケンシュウ</t>
    </rPh>
    <rPh sb="2" eb="4">
      <t>コウシ</t>
    </rPh>
    <rPh sb="5" eb="7">
      <t>ガイブ</t>
    </rPh>
    <rPh sb="7" eb="10">
      <t>センモンカ</t>
    </rPh>
    <rPh sb="10" eb="11">
      <t>トウ</t>
    </rPh>
    <rPh sb="13" eb="14">
      <t>タイ</t>
    </rPh>
    <rPh sb="16" eb="18">
      <t>リョヒ</t>
    </rPh>
    <phoneticPr fontId="4"/>
  </si>
  <si>
    <t>研修講師(外部専門家等)に対する謝金</t>
    <rPh sb="0" eb="2">
      <t>ケンシュウ</t>
    </rPh>
    <rPh sb="2" eb="4">
      <t>コウシ</t>
    </rPh>
    <rPh sb="5" eb="7">
      <t>ガイブ</t>
    </rPh>
    <rPh sb="7" eb="10">
      <t>センモンカ</t>
    </rPh>
    <rPh sb="10" eb="11">
      <t>トウ</t>
    </rPh>
    <rPh sb="13" eb="14">
      <t>タイ</t>
    </rPh>
    <rPh sb="16" eb="18">
      <t>シャキン</t>
    </rPh>
    <phoneticPr fontId="4"/>
  </si>
  <si>
    <t>研修会場の使用料</t>
    <rPh sb="0" eb="2">
      <t>ケンシュウ</t>
    </rPh>
    <rPh sb="2" eb="4">
      <t>カイジョウ</t>
    </rPh>
    <rPh sb="5" eb="8">
      <t>シヨウリョウ</t>
    </rPh>
    <phoneticPr fontId="4"/>
  </si>
  <si>
    <t>研修受講等に要する旅費･宿泊費、受講費用</t>
    <rPh sb="0" eb="2">
      <t>ケンシュウ</t>
    </rPh>
    <rPh sb="2" eb="4">
      <t>ジュコウ</t>
    </rPh>
    <rPh sb="4" eb="5">
      <t>トウ</t>
    </rPh>
    <rPh sb="6" eb="7">
      <t>ヨウ</t>
    </rPh>
    <rPh sb="9" eb="11">
      <t>リョヒ</t>
    </rPh>
    <rPh sb="12" eb="15">
      <t>シュクハクヒ</t>
    </rPh>
    <rPh sb="16" eb="18">
      <t>ジュコウ</t>
    </rPh>
    <rPh sb="18" eb="20">
      <t>ヒヨウ</t>
    </rPh>
    <phoneticPr fontId="4"/>
  </si>
  <si>
    <t>多機能型簡易居室の設置に係る原材料費</t>
    <rPh sb="0" eb="4">
      <t>タキノウガタ</t>
    </rPh>
    <rPh sb="4" eb="6">
      <t>カンイ</t>
    </rPh>
    <rPh sb="6" eb="8">
      <t>キョシツ</t>
    </rPh>
    <rPh sb="9" eb="11">
      <t>セッチ</t>
    </rPh>
    <rPh sb="12" eb="13">
      <t>カカ</t>
    </rPh>
    <rPh sb="14" eb="17">
      <t>ゲンザイリョウ</t>
    </rPh>
    <rPh sb="17" eb="18">
      <t>ヒ</t>
    </rPh>
    <phoneticPr fontId="4"/>
  </si>
  <si>
    <t>消毒作業の委託</t>
    <rPh sb="0" eb="2">
      <t>ショウドク</t>
    </rPh>
    <rPh sb="2" eb="4">
      <t>サギョウ</t>
    </rPh>
    <rPh sb="5" eb="7">
      <t>イタク</t>
    </rPh>
    <phoneticPr fontId="4"/>
  </si>
  <si>
    <t>清掃委託</t>
    <rPh sb="0" eb="2">
      <t>セイソウ</t>
    </rPh>
    <rPh sb="2" eb="4">
      <t>イタク</t>
    </rPh>
    <phoneticPr fontId="4"/>
  </si>
  <si>
    <t>その他</t>
    <rPh sb="2" eb="3">
      <t>タ</t>
    </rPh>
    <phoneticPr fontId="4"/>
  </si>
  <si>
    <t>感染防止に要する追加的人件費</t>
    <rPh sb="0" eb="2">
      <t>カンセン</t>
    </rPh>
    <rPh sb="2" eb="4">
      <t>ボウシ</t>
    </rPh>
    <rPh sb="5" eb="6">
      <t>ヨウ</t>
    </rPh>
    <rPh sb="8" eb="11">
      <t>ツイカテキ</t>
    </rPh>
    <rPh sb="11" eb="14">
      <t>ジンケンヒ</t>
    </rPh>
    <phoneticPr fontId="4"/>
  </si>
  <si>
    <t>感染防止に要する人員確保に係る職業紹介手数料</t>
    <rPh sb="8" eb="10">
      <t>ジンイン</t>
    </rPh>
    <rPh sb="10" eb="12">
      <t>カクホ</t>
    </rPh>
    <rPh sb="13" eb="14">
      <t>カカ</t>
    </rPh>
    <rPh sb="15" eb="17">
      <t>ショクギョウ</t>
    </rPh>
    <rPh sb="17" eb="19">
      <t>ショウカイ</t>
    </rPh>
    <rPh sb="19" eb="22">
      <t>テスウリョウ</t>
    </rPh>
    <phoneticPr fontId="4"/>
  </si>
  <si>
    <t>自転車･自動車の購入費用</t>
    <rPh sb="0" eb="3">
      <t>ジテンシャ</t>
    </rPh>
    <rPh sb="4" eb="7">
      <t>ジドウシャ</t>
    </rPh>
    <rPh sb="8" eb="10">
      <t>コウニュウ</t>
    </rPh>
    <rPh sb="10" eb="12">
      <t>ヒヨウ</t>
    </rPh>
    <phoneticPr fontId="4"/>
  </si>
  <si>
    <t>自転車･自動車のリース費用</t>
    <rPh sb="0" eb="3">
      <t>ジテンシャ</t>
    </rPh>
    <rPh sb="4" eb="7">
      <t>ジドウシャ</t>
    </rPh>
    <rPh sb="11" eb="13">
      <t>ヒヨウ</t>
    </rPh>
    <phoneticPr fontId="4"/>
  </si>
  <si>
    <t>ICT機器(タブレット等)のリース費用</t>
    <rPh sb="3" eb="5">
      <t>キキ</t>
    </rPh>
    <rPh sb="11" eb="12">
      <t>トウ</t>
    </rPh>
    <rPh sb="17" eb="19">
      <t>ヒヨウ</t>
    </rPh>
    <phoneticPr fontId="4"/>
  </si>
  <si>
    <t>ICT機器(タブレット等)の購入費用</t>
    <rPh sb="3" eb="5">
      <t>キキ</t>
    </rPh>
    <rPh sb="14" eb="16">
      <t>コウニュウ</t>
    </rPh>
    <rPh sb="16" eb="18">
      <t>ヒヨウ</t>
    </rPh>
    <phoneticPr fontId="4"/>
  </si>
  <si>
    <t>異なる場所でのサービス実施に要する賃料</t>
    <rPh sb="0" eb="1">
      <t>コト</t>
    </rPh>
    <rPh sb="3" eb="5">
      <t>バショ</t>
    </rPh>
    <rPh sb="11" eb="13">
      <t>ジッシ</t>
    </rPh>
    <rPh sb="14" eb="15">
      <t>ヨウ</t>
    </rPh>
    <rPh sb="17" eb="19">
      <t>チンリョウ</t>
    </rPh>
    <phoneticPr fontId="4"/>
  </si>
  <si>
    <t>異なる場所でのサービス実施に要する物品使用料</t>
    <rPh sb="0" eb="1">
      <t>コト</t>
    </rPh>
    <rPh sb="3" eb="5">
      <t>バショ</t>
    </rPh>
    <rPh sb="11" eb="13">
      <t>ジッシ</t>
    </rPh>
    <rPh sb="14" eb="15">
      <t>ヨウ</t>
    </rPh>
    <rPh sb="17" eb="19">
      <t>ブッピン</t>
    </rPh>
    <rPh sb="19" eb="22">
      <t>シヨウリョウ</t>
    </rPh>
    <phoneticPr fontId="4"/>
  </si>
  <si>
    <t>異なる場所でのサービス実施に要する職員の交通費</t>
    <rPh sb="0" eb="1">
      <t>コト</t>
    </rPh>
    <rPh sb="3" eb="5">
      <t>バショ</t>
    </rPh>
    <rPh sb="11" eb="13">
      <t>ジッシ</t>
    </rPh>
    <rPh sb="14" eb="15">
      <t>ヨウ</t>
    </rPh>
    <rPh sb="17" eb="19">
      <t>ショクイン</t>
    </rPh>
    <rPh sb="20" eb="23">
      <t>コウツウヒ</t>
    </rPh>
    <phoneticPr fontId="4"/>
  </si>
  <si>
    <t>訪問介護員による同行指導に対する謝金</t>
    <rPh sb="0" eb="2">
      <t>ホウモン</t>
    </rPh>
    <rPh sb="2" eb="4">
      <t>カイゴ</t>
    </rPh>
    <rPh sb="4" eb="5">
      <t>イン</t>
    </rPh>
    <rPh sb="8" eb="10">
      <t>ドウコウ</t>
    </rPh>
    <rPh sb="10" eb="12">
      <t>シドウ</t>
    </rPh>
    <rPh sb="13" eb="14">
      <t>タイ</t>
    </rPh>
    <rPh sb="16" eb="18">
      <t>シャキン</t>
    </rPh>
    <phoneticPr fontId="4"/>
  </si>
  <si>
    <t>医療機関・保健所等との情報共有に要する通信運搬費</t>
    <rPh sb="0" eb="2">
      <t>イリョウ</t>
    </rPh>
    <rPh sb="2" eb="4">
      <t>キカン</t>
    </rPh>
    <rPh sb="5" eb="8">
      <t>ホケンジョ</t>
    </rPh>
    <rPh sb="8" eb="9">
      <t>トウ</t>
    </rPh>
    <rPh sb="11" eb="13">
      <t>ジョウホウ</t>
    </rPh>
    <rPh sb="13" eb="15">
      <t>キョウユウ</t>
    </rPh>
    <rPh sb="16" eb="17">
      <t>ヨウ</t>
    </rPh>
    <rPh sb="19" eb="21">
      <t>ツウシン</t>
    </rPh>
    <rPh sb="21" eb="23">
      <t>ウンパン</t>
    </rPh>
    <rPh sb="23" eb="24">
      <t>ヒ</t>
    </rPh>
    <phoneticPr fontId="4"/>
  </si>
  <si>
    <t>品目・数量等（その他を選択する場合は、用途も記載）</t>
    <rPh sb="0" eb="2">
      <t>ヒンモク</t>
    </rPh>
    <rPh sb="3" eb="5">
      <t>スウリョウ</t>
    </rPh>
    <rPh sb="5" eb="6">
      <t>トウ</t>
    </rPh>
    <rPh sb="9" eb="10">
      <t>タ</t>
    </rPh>
    <rPh sb="11" eb="13">
      <t>センタク</t>
    </rPh>
    <rPh sb="15" eb="17">
      <t>バアイ</t>
    </rPh>
    <rPh sb="19" eb="21">
      <t>ヨウト</t>
    </rPh>
    <rPh sb="22" eb="24">
      <t>キサイ</t>
    </rPh>
    <phoneticPr fontId="4"/>
  </si>
  <si>
    <t xml:space="preserve">
</t>
    <phoneticPr fontId="4"/>
  </si>
  <si>
    <t>修繕料（室内のレイアウト変更）</t>
    <rPh sb="0" eb="2">
      <t>シュウゼン</t>
    </rPh>
    <rPh sb="2" eb="3">
      <t>リョウ</t>
    </rPh>
    <rPh sb="4" eb="6">
      <t>シツナイ</t>
    </rPh>
    <rPh sb="12" eb="14">
      <t>ヘンコウ</t>
    </rPh>
    <phoneticPr fontId="4"/>
  </si>
  <si>
    <t>長机の購入費用</t>
    <rPh sb="0" eb="1">
      <t>ナガ</t>
    </rPh>
    <rPh sb="1" eb="2">
      <t>ツクエ</t>
    </rPh>
    <rPh sb="3" eb="5">
      <t>コウニュウ</t>
    </rPh>
    <rPh sb="5" eb="7">
      <t>ヒヨウ</t>
    </rPh>
    <phoneticPr fontId="4"/>
  </si>
  <si>
    <t>飛沫防止パネルの購入費用</t>
    <rPh sb="0" eb="2">
      <t>ヒマツ</t>
    </rPh>
    <rPh sb="2" eb="4">
      <t>ボウシ</t>
    </rPh>
    <rPh sb="8" eb="10">
      <t>コウニュウ</t>
    </rPh>
    <rPh sb="10" eb="12">
      <t>ヒヨウ</t>
    </rPh>
    <phoneticPr fontId="4"/>
  </si>
  <si>
    <t>換気設備の購入費用</t>
    <rPh sb="0" eb="2">
      <t>カンキ</t>
    </rPh>
    <rPh sb="2" eb="4">
      <t>セツビ</t>
    </rPh>
    <rPh sb="5" eb="7">
      <t>コウニュウ</t>
    </rPh>
    <rPh sb="7" eb="9">
      <t>ヒヨウ</t>
    </rPh>
    <phoneticPr fontId="4"/>
  </si>
  <si>
    <t>自転車の購入費用</t>
    <rPh sb="0" eb="3">
      <t>ジテンシャ</t>
    </rPh>
    <rPh sb="4" eb="6">
      <t>コウニュウ</t>
    </rPh>
    <rPh sb="6" eb="8">
      <t>ヒヨウ</t>
    </rPh>
    <phoneticPr fontId="4"/>
  </si>
  <si>
    <t>自転車のリース費用</t>
    <rPh sb="0" eb="3">
      <t>ジテンシャ</t>
    </rPh>
    <rPh sb="7" eb="9">
      <t>ヒヨウ</t>
    </rPh>
    <phoneticPr fontId="4"/>
  </si>
  <si>
    <t>ICT機器(タブレット等)のリース費用</t>
    <rPh sb="3" eb="5">
      <t>キキ</t>
    </rPh>
    <rPh sb="17" eb="19">
      <t>ヒヨウ</t>
    </rPh>
    <phoneticPr fontId="4"/>
  </si>
  <si>
    <t>内装改修費（レイアウト変更）</t>
    <rPh sb="0" eb="2">
      <t>ナイソウ</t>
    </rPh>
    <rPh sb="2" eb="4">
      <t>カイシュウ</t>
    </rPh>
    <rPh sb="4" eb="5">
      <t>ヒ</t>
    </rPh>
    <rPh sb="11" eb="13">
      <t>ヘンコウ</t>
    </rPh>
    <phoneticPr fontId="4"/>
  </si>
  <si>
    <t>品目・数量等（その他を選択する場合は、用途も記載）</t>
    <rPh sb="0" eb="2">
      <t>ヒンモク</t>
    </rPh>
    <rPh sb="3" eb="5">
      <t>スウリョウ</t>
    </rPh>
    <rPh sb="5" eb="6">
      <t>トウ</t>
    </rPh>
    <phoneticPr fontId="4"/>
  </si>
  <si>
    <r>
      <t>＜注意＞本事業の対象経費は、「３つの密」を避けてサービス提供するに当たり必要となる</t>
    </r>
    <r>
      <rPr>
        <sz val="9"/>
        <color rgb="FFFF0000"/>
        <rFont val="ＭＳ ゴシック"/>
        <family val="3"/>
        <charset val="128"/>
      </rPr>
      <t>「かかり増し経費」</t>
    </r>
    <r>
      <rPr>
        <sz val="9"/>
        <color rgb="FFFF0000"/>
        <rFont val="ＭＳ Ｐ明朝"/>
        <family val="1"/>
        <charset val="128"/>
      </rPr>
      <t>のみです。</t>
    </r>
    <rPh sb="4" eb="5">
      <t>ホン</t>
    </rPh>
    <rPh sb="5" eb="7">
      <t>ジギョウ</t>
    </rPh>
    <rPh sb="8" eb="10">
      <t>タイショウ</t>
    </rPh>
    <rPh sb="10" eb="12">
      <t>ケイヒ</t>
    </rPh>
    <rPh sb="18" eb="19">
      <t>ミツ</t>
    </rPh>
    <rPh sb="21" eb="22">
      <t>サ</t>
    </rPh>
    <rPh sb="28" eb="30">
      <t>テイキョウ</t>
    </rPh>
    <rPh sb="33" eb="34">
      <t>ア</t>
    </rPh>
    <rPh sb="36" eb="38">
      <t>ヒツヨウ</t>
    </rPh>
    <rPh sb="45" eb="46">
      <t>マ</t>
    </rPh>
    <rPh sb="47" eb="49">
      <t>ケイヒ</t>
    </rPh>
    <phoneticPr fontId="4"/>
  </si>
  <si>
    <t>総事業費</t>
    <rPh sb="0" eb="4">
      <t>ソウジギョウヒ</t>
    </rPh>
    <phoneticPr fontId="4"/>
  </si>
  <si>
    <t>支出総額（対象経費の実支出額）</t>
    <rPh sb="0" eb="2">
      <t>シシュツ</t>
    </rPh>
    <rPh sb="2" eb="4">
      <t>ソウガク</t>
    </rPh>
    <rPh sb="5" eb="7">
      <t>タイショウ</t>
    </rPh>
    <rPh sb="7" eb="9">
      <t>ケイヒ</t>
    </rPh>
    <rPh sb="10" eb="13">
      <t>ジツシシュツ</t>
    </rPh>
    <rPh sb="13" eb="14">
      <t>ガク</t>
    </rPh>
    <phoneticPr fontId="4"/>
  </si>
  <si>
    <r>
      <t>上記の支出額には、従前から勤務している者の人件費や通常のサービス提供に必要な費用などは含まれていないことを誓約します</t>
    </r>
    <r>
      <rPr>
        <sz val="8"/>
        <rFont val="ＭＳ Ｐ明朝"/>
        <family val="1"/>
        <charset val="128"/>
      </rPr>
      <t>(含まれていない場合は、右枠に○を記入）</t>
    </r>
    <r>
      <rPr>
        <sz val="9"/>
        <rFont val="ＭＳ Ｐ明朝"/>
        <family val="1"/>
        <charset val="128"/>
      </rPr>
      <t>。</t>
    </r>
    <rPh sb="3" eb="6">
      <t>シシュツガク</t>
    </rPh>
    <rPh sb="21" eb="24">
      <t>ジンケンヒ</t>
    </rPh>
    <rPh sb="35" eb="37">
      <t>ヒツヨウ</t>
    </rPh>
    <rPh sb="38" eb="40">
      <t>ヒヨウ</t>
    </rPh>
    <rPh sb="53" eb="55">
      <t>セイヤク</t>
    </rPh>
    <phoneticPr fontId="4"/>
  </si>
  <si>
    <t>多機能型簡易居室の設置に係る工事費用</t>
    <rPh sb="0" eb="4">
      <t>タキノウガタ</t>
    </rPh>
    <rPh sb="4" eb="6">
      <t>カンイ</t>
    </rPh>
    <rPh sb="6" eb="8">
      <t>キョシツ</t>
    </rPh>
    <rPh sb="9" eb="11">
      <t>セッチ</t>
    </rPh>
    <rPh sb="12" eb="13">
      <t>カカ</t>
    </rPh>
    <rPh sb="14" eb="16">
      <t>コウジ</t>
    </rPh>
    <rPh sb="16" eb="18">
      <t>ヒヨウ</t>
    </rPh>
    <phoneticPr fontId="4"/>
  </si>
  <si>
    <t>介護慰労金事業</t>
    <phoneticPr fontId="4"/>
  </si>
  <si>
    <t>1.</t>
    <phoneticPr fontId="4"/>
  </si>
  <si>
    <t>2．</t>
    <phoneticPr fontId="4"/>
  </si>
  <si>
    <t>3．</t>
    <phoneticPr fontId="4"/>
  </si>
  <si>
    <t>4．</t>
    <phoneticPr fontId="4"/>
  </si>
  <si>
    <t>感染症対策を徹底した上での</t>
    <phoneticPr fontId="4"/>
  </si>
  <si>
    <t>介護サービス提供支援事業</t>
    <phoneticPr fontId="4"/>
  </si>
  <si>
    <t>在宅サービス事業所による</t>
    <phoneticPr fontId="4"/>
  </si>
  <si>
    <t>利用者への再開支援への助成事業</t>
    <phoneticPr fontId="4"/>
  </si>
  <si>
    <t>在宅サービス事業所における</t>
    <phoneticPr fontId="4"/>
  </si>
  <si>
    <t>環境整備への助成事業</t>
    <phoneticPr fontId="4"/>
  </si>
  <si>
    <t>事業名</t>
    <rPh sb="0" eb="2">
      <t>ジギョウ</t>
    </rPh>
    <rPh sb="2" eb="3">
      <t>メイ</t>
    </rPh>
    <phoneticPr fontId="4"/>
  </si>
  <si>
    <t>交付済額（千円）</t>
    <rPh sb="0" eb="2">
      <t>コウフ</t>
    </rPh>
    <rPh sb="2" eb="3">
      <t>スミ</t>
    </rPh>
    <rPh sb="3" eb="4">
      <t>ガク</t>
    </rPh>
    <rPh sb="5" eb="7">
      <t>センエン</t>
    </rPh>
    <phoneticPr fontId="4"/>
  </si>
  <si>
    <t>返還額（千円）</t>
    <rPh sb="0" eb="2">
      <t>ヘンカン</t>
    </rPh>
    <rPh sb="2" eb="3">
      <t>ガク</t>
    </rPh>
    <rPh sb="4" eb="6">
      <t>センエン</t>
    </rPh>
    <phoneticPr fontId="4"/>
  </si>
  <si>
    <t>20万円
対象者
の有無</t>
    <rPh sb="2" eb="4">
      <t>マンエン</t>
    </rPh>
    <rPh sb="5" eb="7">
      <t>タイショウ</t>
    </rPh>
    <rPh sb="7" eb="8">
      <t>シャ</t>
    </rPh>
    <rPh sb="10" eb="12">
      <t>ウム</t>
    </rPh>
    <phoneticPr fontId="4"/>
  </si>
  <si>
    <t>計</t>
    <rPh sb="0" eb="1">
      <t>ケイ</t>
    </rPh>
    <phoneticPr fontId="4"/>
  </si>
  <si>
    <t>令和</t>
    <rPh sb="0" eb="2">
      <t>レイワ</t>
    </rPh>
    <phoneticPr fontId="4"/>
  </si>
  <si>
    <t>関係書類を添え、下記のとおり報告します。</t>
    <phoneticPr fontId="4"/>
  </si>
  <si>
    <t>記</t>
    <rPh sb="0" eb="1">
      <t>キ</t>
    </rPh>
    <phoneticPr fontId="4"/>
  </si>
  <si>
    <t>６　支出の確認できる書類（例：領収書の写し、納品書の写し、契約書の写し等）</t>
    <rPh sb="2" eb="4">
      <t>シシュツ</t>
    </rPh>
    <rPh sb="5" eb="7">
      <t>カクニン</t>
    </rPh>
    <rPh sb="10" eb="12">
      <t>ショルイ</t>
    </rPh>
    <rPh sb="13" eb="14">
      <t>レイ</t>
    </rPh>
    <rPh sb="15" eb="18">
      <t>リョウシュウショ</t>
    </rPh>
    <rPh sb="19" eb="20">
      <t>ウツ</t>
    </rPh>
    <rPh sb="22" eb="25">
      <t>ノウヒンショ</t>
    </rPh>
    <rPh sb="26" eb="27">
      <t>ウツ</t>
    </rPh>
    <rPh sb="29" eb="32">
      <t>ケイヤクショ</t>
    </rPh>
    <rPh sb="33" eb="34">
      <t>ウツ</t>
    </rPh>
    <rPh sb="35" eb="36">
      <t>トウ</t>
    </rPh>
    <phoneticPr fontId="4"/>
  </si>
  <si>
    <t>　　※支出内容（物品名、金額等）が具体的に確認できるものであること</t>
    <rPh sb="3" eb="5">
      <t>シシュツ</t>
    </rPh>
    <rPh sb="5" eb="7">
      <t>ナイヨウ</t>
    </rPh>
    <rPh sb="8" eb="10">
      <t>ブッピン</t>
    </rPh>
    <rPh sb="10" eb="11">
      <t>メイ</t>
    </rPh>
    <rPh sb="12" eb="14">
      <t>キンガク</t>
    </rPh>
    <rPh sb="14" eb="15">
      <t>トウ</t>
    </rPh>
    <rPh sb="17" eb="20">
      <t>グタイテキ</t>
    </rPh>
    <rPh sb="21" eb="23">
      <t>カクニン</t>
    </rPh>
    <phoneticPr fontId="4"/>
  </si>
  <si>
    <r>
      <t>各事業所の個票のシートを１つのExcelファイルに集約し、個票シート名を「個票●」（●は１からの通し番号）に修正</t>
    </r>
    <r>
      <rPr>
        <sz val="9"/>
        <color theme="1"/>
        <rFont val="ＭＳ 明朝"/>
        <family val="1"/>
        <charset val="128"/>
      </rPr>
      <t xml:space="preserve">
</t>
    </r>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4"/>
  </si>
  <si>
    <t>※支出総額と総事業費が異なる場合は、総事業費欄を上書きして下さい。</t>
    <rPh sb="1" eb="3">
      <t>シシュツ</t>
    </rPh>
    <rPh sb="3" eb="5">
      <t>ソウガク</t>
    </rPh>
    <rPh sb="6" eb="10">
      <t>ソウジギョウヒ</t>
    </rPh>
    <rPh sb="11" eb="12">
      <t>コト</t>
    </rPh>
    <rPh sb="14" eb="16">
      <t>バアイ</t>
    </rPh>
    <rPh sb="18" eb="22">
      <t>ソウジギョウヒ</t>
    </rPh>
    <rPh sb="22" eb="23">
      <t>ラン</t>
    </rPh>
    <rPh sb="24" eb="26">
      <t>ウワガ</t>
    </rPh>
    <rPh sb="29" eb="30">
      <t>クダ</t>
    </rPh>
    <phoneticPr fontId="4"/>
  </si>
  <si>
    <t>２　新型コロナウイルス感染症緊急包括支援交付金（介護分）に関する事業実績報告書</t>
    <phoneticPr fontId="4"/>
  </si>
  <si>
    <t>【実績内容に関する連絡先】</t>
    <rPh sb="1" eb="3">
      <t>ジッセキ</t>
    </rPh>
    <rPh sb="3" eb="5">
      <t>ナイヨウ</t>
    </rPh>
    <rPh sb="6" eb="7">
      <t>カン</t>
    </rPh>
    <rPh sb="9" eb="11">
      <t>レンラク</t>
    </rPh>
    <rPh sb="11" eb="12">
      <t>サキ</t>
    </rPh>
    <phoneticPr fontId="4"/>
  </si>
  <si>
    <t>実績報告額</t>
    <rPh sb="0" eb="2">
      <t>ジッセキ</t>
    </rPh>
    <rPh sb="2" eb="4">
      <t>ホウコク</t>
    </rPh>
    <phoneticPr fontId="4"/>
  </si>
  <si>
    <t>実績報告額（千円）</t>
    <rPh sb="0" eb="2">
      <t>ジッセキ</t>
    </rPh>
    <rPh sb="2" eb="4">
      <t>ホウコク</t>
    </rPh>
    <rPh sb="4" eb="5">
      <t>ガク</t>
    </rPh>
    <rPh sb="6" eb="8">
      <t>センエン</t>
    </rPh>
    <phoneticPr fontId="4"/>
  </si>
  <si>
    <t>実績額（基準額に慰労金給付対象者の人数を乗じた額及び振込手数料の実費の合計）</t>
    <rPh sb="0" eb="3">
      <t>ジッセキガク</t>
    </rPh>
    <rPh sb="4" eb="6">
      <t>キジュン</t>
    </rPh>
    <rPh sb="6" eb="7">
      <t>ガク</t>
    </rPh>
    <rPh sb="8" eb="11">
      <t>イロウキン</t>
    </rPh>
    <rPh sb="11" eb="13">
      <t>キュウフ</t>
    </rPh>
    <rPh sb="13" eb="16">
      <t>タイショウシャ</t>
    </rPh>
    <rPh sb="17" eb="19">
      <t>ニンズウ</t>
    </rPh>
    <rPh sb="20" eb="21">
      <t>ジョウ</t>
    </rPh>
    <rPh sb="23" eb="24">
      <t>ガク</t>
    </rPh>
    <rPh sb="24" eb="25">
      <t>オヨ</t>
    </rPh>
    <rPh sb="26" eb="28">
      <t>フリコミ</t>
    </rPh>
    <rPh sb="28" eb="31">
      <t>テスウリョウ</t>
    </rPh>
    <rPh sb="32" eb="34">
      <t>ジッピ</t>
    </rPh>
    <rPh sb="35" eb="37">
      <t>ゴウケイ</t>
    </rPh>
    <phoneticPr fontId="4"/>
  </si>
  <si>
    <t>（千円未満切捨）</t>
    <rPh sb="1" eb="2">
      <t>セン</t>
    </rPh>
    <rPh sb="2" eb="5">
      <t>エンミマン</t>
    </rPh>
    <rPh sb="5" eb="6">
      <t>キ</t>
    </rPh>
    <rPh sb="6" eb="7">
      <t>ス</t>
    </rPh>
    <phoneticPr fontId="4"/>
  </si>
  <si>
    <t>実績額（基準額に対象利用者数を乗じた額の合計）</t>
    <rPh sb="0" eb="3">
      <t>ジッセキガク</t>
    </rPh>
    <rPh sb="4" eb="6">
      <t>キジュン</t>
    </rPh>
    <rPh sb="6" eb="7">
      <t>ガク</t>
    </rPh>
    <rPh sb="8" eb="10">
      <t>タイショウ</t>
    </rPh>
    <rPh sb="10" eb="12">
      <t>リヨウ</t>
    </rPh>
    <rPh sb="12" eb="13">
      <t>シャ</t>
    </rPh>
    <rPh sb="13" eb="14">
      <t>スウ</t>
    </rPh>
    <rPh sb="15" eb="16">
      <t>ジョウ</t>
    </rPh>
    <rPh sb="18" eb="19">
      <t>ガク</t>
    </rPh>
    <rPh sb="20" eb="22">
      <t>ゴウケイ</t>
    </rPh>
    <phoneticPr fontId="4"/>
  </si>
  <si>
    <t>実績報告額③</t>
    <rPh sb="0" eb="2">
      <t>ジッセキ</t>
    </rPh>
    <rPh sb="2" eb="4">
      <t>ホウコク</t>
    </rPh>
    <rPh sb="4" eb="5">
      <t>ガク</t>
    </rPh>
    <phoneticPr fontId="4"/>
  </si>
  <si>
    <t>実績報告額④</t>
    <rPh sb="0" eb="2">
      <t>ジッセキ</t>
    </rPh>
    <rPh sb="2" eb="4">
      <t>ホウコク</t>
    </rPh>
    <rPh sb="4" eb="5">
      <t>ガク</t>
    </rPh>
    <phoneticPr fontId="4"/>
  </si>
  <si>
    <t>実績報告額②</t>
    <rPh sb="0" eb="2">
      <t>ジッセキ</t>
    </rPh>
    <rPh sb="2" eb="4">
      <t>ホウコク</t>
    </rPh>
    <rPh sb="4" eb="5">
      <t>ガク</t>
    </rPh>
    <phoneticPr fontId="4"/>
  </si>
  <si>
    <t>実績報告額①</t>
    <rPh sb="0" eb="2">
      <t>ジッセキ</t>
    </rPh>
    <rPh sb="2" eb="4">
      <t>ホウコク</t>
    </rPh>
    <rPh sb="4" eb="5">
      <t>ガク</t>
    </rPh>
    <phoneticPr fontId="4"/>
  </si>
  <si>
    <t>（注）交付済額（交付決定額）を超えた分については、追加で交付されません。
　　　そのため、事業1．及び3．にかかる実績報告額は、「実績額」と「交付済額（交付決定額の総額）」を比較して低い方の額とする。
　　　また、事業2.及び4.にかかる実績報告額は、「補助上限額」「対象経費の実支出額」「総事業費から寄附金その他の収入額を
　　　控除した額」「交付済額（交付決定額の総額）」を比較して最も低い方の額とする。</t>
    <rPh sb="45" eb="47">
      <t>ジギョウ</t>
    </rPh>
    <rPh sb="65" eb="68">
      <t>ジッセキガク</t>
    </rPh>
    <rPh sb="107" eb="109">
      <t>ジギョウ</t>
    </rPh>
    <rPh sb="111" eb="112">
      <t>オヨ</t>
    </rPh>
    <rPh sb="127" eb="129">
      <t>ホジョ</t>
    </rPh>
    <rPh sb="129" eb="132">
      <t>ジョウゲンガク</t>
    </rPh>
    <rPh sb="134" eb="136">
      <t>タイショウ</t>
    </rPh>
    <rPh sb="136" eb="138">
      <t>ケイヒ</t>
    </rPh>
    <rPh sb="139" eb="142">
      <t>ジツシシュツ</t>
    </rPh>
    <rPh sb="142" eb="143">
      <t>ガク</t>
    </rPh>
    <rPh sb="145" eb="149">
      <t>ソウジギョウヒ</t>
    </rPh>
    <rPh sb="151" eb="154">
      <t>キフキン</t>
    </rPh>
    <rPh sb="156" eb="157">
      <t>タ</t>
    </rPh>
    <rPh sb="158" eb="160">
      <t>シュウニュウ</t>
    </rPh>
    <rPh sb="160" eb="161">
      <t>ガク</t>
    </rPh>
    <rPh sb="166" eb="168">
      <t>コウジョ</t>
    </rPh>
    <rPh sb="170" eb="171">
      <t>ガク</t>
    </rPh>
    <rPh sb="173" eb="175">
      <t>コウフ</t>
    </rPh>
    <rPh sb="175" eb="176">
      <t>スミ</t>
    </rPh>
    <rPh sb="176" eb="177">
      <t>ガク</t>
    </rPh>
    <rPh sb="178" eb="180">
      <t>コウフ</t>
    </rPh>
    <rPh sb="180" eb="182">
      <t>ケッテイ</t>
    </rPh>
    <rPh sb="182" eb="183">
      <t>ガク</t>
    </rPh>
    <rPh sb="184" eb="186">
      <t>ソウガク</t>
    </rPh>
    <rPh sb="189" eb="191">
      <t>ヒカク</t>
    </rPh>
    <rPh sb="193" eb="194">
      <t>モット</t>
    </rPh>
    <rPh sb="195" eb="196">
      <t>ヒク</t>
    </rPh>
    <rPh sb="197" eb="198">
      <t>ホウ</t>
    </rPh>
    <rPh sb="199" eb="200">
      <t>ガク</t>
    </rPh>
    <phoneticPr fontId="4"/>
  </si>
  <si>
    <t>実績報告額：　</t>
    <rPh sb="0" eb="2">
      <t>ジッセキ</t>
    </rPh>
    <rPh sb="2" eb="4">
      <t>ホウコク</t>
    </rPh>
    <rPh sb="4" eb="5">
      <t>ガク</t>
    </rPh>
    <phoneticPr fontId="4"/>
  </si>
  <si>
    <t>（様式第8号）</t>
    <rPh sb="1" eb="3">
      <t>ヨウシキ</t>
    </rPh>
    <rPh sb="3" eb="4">
      <t>ダイ</t>
    </rPh>
    <rPh sb="5" eb="6">
      <t>ゴウ</t>
    </rPh>
    <phoneticPr fontId="4"/>
  </si>
  <si>
    <t>上記の支出額には、従前から勤務している者の人件費や通常のサービス提供に必要な費用などは含まれていないことを誓約します(含まれていない場合は、右枠に○を記入）。</t>
    <rPh sb="3" eb="6">
      <t>シシュツガク</t>
    </rPh>
    <rPh sb="21" eb="24">
      <t>ジンケンヒ</t>
    </rPh>
    <rPh sb="35" eb="37">
      <t>ヒツヨウ</t>
    </rPh>
    <rPh sb="38" eb="40">
      <t>ヒヨウ</t>
    </rPh>
    <rPh sb="53" eb="55">
      <t>セイヤク</t>
    </rPh>
    <phoneticPr fontId="4"/>
  </si>
  <si>
    <t>＜注意＞記録等については5年間保管し、県から求めがあった際は提示していただく場合があります。</t>
    <rPh sb="4" eb="6">
      <t>キロク</t>
    </rPh>
    <rPh sb="6" eb="7">
      <t>トウ</t>
    </rPh>
    <rPh sb="13" eb="15">
      <t>ネンカン</t>
    </rPh>
    <rPh sb="15" eb="17">
      <t>ホカン</t>
    </rPh>
    <rPh sb="19" eb="20">
      <t>ケン</t>
    </rPh>
    <rPh sb="22" eb="23">
      <t>モト</t>
    </rPh>
    <rPh sb="28" eb="29">
      <t>サイ</t>
    </rPh>
    <rPh sb="30" eb="32">
      <t>テイジ</t>
    </rPh>
    <rPh sb="38" eb="40">
      <t>バアイ</t>
    </rPh>
    <phoneticPr fontId="4"/>
  </si>
  <si>
    <t xml:space="preserve"> ※対象職員の氏名等について、様式８－３を作成すること。</t>
    <phoneticPr fontId="4"/>
  </si>
  <si>
    <t xml:space="preserve">
</t>
    <phoneticPr fontId="4"/>
  </si>
  <si>
    <r>
      <t>＜注意＞本事業の対象経費は、感染症対策を徹底した上でサービス提供するに当たり必要となる</t>
    </r>
    <r>
      <rPr>
        <sz val="9"/>
        <color rgb="FFFF0000"/>
        <rFont val="ＭＳ ゴシック"/>
        <family val="3"/>
        <charset val="128"/>
      </rPr>
      <t>「かかり増し経費」</t>
    </r>
    <r>
      <rPr>
        <sz val="9"/>
        <color rgb="FFFF0000"/>
        <rFont val="ＭＳ Ｐ明朝"/>
        <family val="1"/>
        <charset val="128"/>
      </rPr>
      <t>のみです。</t>
    </r>
    <rPh sb="4" eb="5">
      <t>ホン</t>
    </rPh>
    <rPh sb="5" eb="7">
      <t>ジギョウ</t>
    </rPh>
    <rPh sb="8" eb="10">
      <t>タイショウ</t>
    </rPh>
    <rPh sb="10" eb="12">
      <t>ケイヒ</t>
    </rPh>
    <rPh sb="14" eb="17">
      <t>カンセンショウ</t>
    </rPh>
    <rPh sb="17" eb="19">
      <t>タイサク</t>
    </rPh>
    <rPh sb="20" eb="22">
      <t>テッテイ</t>
    </rPh>
    <rPh sb="24" eb="25">
      <t>ウエ</t>
    </rPh>
    <rPh sb="30" eb="32">
      <t>テイキョウ</t>
    </rPh>
    <rPh sb="35" eb="36">
      <t>ア</t>
    </rPh>
    <rPh sb="38" eb="40">
      <t>ヒツヨウ</t>
    </rPh>
    <rPh sb="47" eb="48">
      <t>マ</t>
    </rPh>
    <rPh sb="49" eb="51">
      <t>ケイヒ</t>
    </rPh>
    <phoneticPr fontId="4"/>
  </si>
  <si>
    <r>
      <rPr>
        <sz val="9"/>
        <color rgb="FFFF0000"/>
        <rFont val="ＭＳ Ｐ明朝"/>
        <family val="1"/>
        <charset val="128"/>
      </rPr>
      <t>【20万円対象者がある場合のみ】</t>
    </r>
    <r>
      <rPr>
        <sz val="9"/>
        <rFont val="ＭＳ Ｐ明朝"/>
        <family val="1"/>
        <charset val="128"/>
      </rPr>
      <t>20万円の給付対象であることを説明できる資料等（感染者等と接触した者の記録等）を保管していることを確認しました。(確認した場合は、右枠に○を記入）。</t>
    </r>
    <rPh sb="3" eb="5">
      <t>マンエン</t>
    </rPh>
    <rPh sb="5" eb="7">
      <t>タイショウ</t>
    </rPh>
    <rPh sb="7" eb="8">
      <t>シャ</t>
    </rPh>
    <rPh sb="11" eb="13">
      <t>バアイ</t>
    </rPh>
    <rPh sb="18" eb="20">
      <t>マンエン</t>
    </rPh>
    <rPh sb="21" eb="23">
      <t>キュウフ</t>
    </rPh>
    <rPh sb="23" eb="25">
      <t>タイショウ</t>
    </rPh>
    <rPh sb="31" eb="33">
      <t>セツメイ</t>
    </rPh>
    <rPh sb="36" eb="38">
      <t>シリョウ</t>
    </rPh>
    <rPh sb="38" eb="39">
      <t>トウ</t>
    </rPh>
    <rPh sb="40" eb="42">
      <t>カンセン</t>
    </rPh>
    <rPh sb="42" eb="43">
      <t>シャ</t>
    </rPh>
    <rPh sb="43" eb="44">
      <t>トウ</t>
    </rPh>
    <rPh sb="45" eb="47">
      <t>セッショク</t>
    </rPh>
    <rPh sb="49" eb="50">
      <t>モノ</t>
    </rPh>
    <rPh sb="51" eb="53">
      <t>キロク</t>
    </rPh>
    <rPh sb="53" eb="54">
      <t>トウ</t>
    </rPh>
    <rPh sb="56" eb="58">
      <t>ホカン</t>
    </rPh>
    <rPh sb="65" eb="67">
      <t>カクニン</t>
    </rPh>
    <rPh sb="73" eb="75">
      <t>カクニン</t>
    </rPh>
    <phoneticPr fontId="4"/>
  </si>
  <si>
    <t xml:space="preserve">
</t>
    <phoneticPr fontId="4"/>
  </si>
  <si>
    <t>８　その他知事が必要と認める書類</t>
    <rPh sb="4" eb="5">
      <t>タ</t>
    </rPh>
    <rPh sb="5" eb="7">
      <t>チジ</t>
    </rPh>
    <rPh sb="8" eb="10">
      <t>ヒツヨウ</t>
    </rPh>
    <rPh sb="11" eb="12">
      <t>ミト</t>
    </rPh>
    <rPh sb="14" eb="16">
      <t>ショルイ</t>
    </rPh>
    <phoneticPr fontId="4"/>
  </si>
  <si>
    <t>７　交付決定通知書の写し</t>
    <rPh sb="2" eb="4">
      <t>コウフ</t>
    </rPh>
    <rPh sb="4" eb="6">
      <t>ケッテイ</t>
    </rPh>
    <rPh sb="6" eb="9">
      <t>ツウチショ</t>
    </rPh>
    <rPh sb="10" eb="11">
      <t>ウツ</t>
    </rPh>
    <phoneticPr fontId="4"/>
  </si>
  <si>
    <r>
      <t xml:space="preserve">各事業所の様式第８－３号（職員表）を法人単位で一覧表として取りまとめ
兼務する複数の介護サービス事業所等から重複して申請している者がいないかを確認
</t>
    </r>
    <r>
      <rPr>
        <sz val="10"/>
        <color rgb="FF0070C0"/>
        <rFont val="ＭＳ ゴシック"/>
        <family val="3"/>
        <charset val="128"/>
      </rPr>
      <t xml:space="preserve">※氏名（漢字、カナ）、生年月日が一致する者がいる場合、「重複申請者確認用」欄に「可」と表示されません。
※記入欄が不足する場合は、6行目～85行目を行ごとコピーし、86行目に右クリック→「コピーしたセルの挿入」で挿入。
</t>
    </r>
    <rPh sb="0" eb="1">
      <t>カク</t>
    </rPh>
    <rPh sb="1" eb="4">
      <t>ジギョウショ</t>
    </rPh>
    <rPh sb="5" eb="7">
      <t>ヨウシキ</t>
    </rPh>
    <rPh sb="7" eb="8">
      <t>ダイ</t>
    </rPh>
    <rPh sb="11" eb="12">
      <t>ゴウ</t>
    </rPh>
    <rPh sb="13" eb="15">
      <t>ショクイン</t>
    </rPh>
    <rPh sb="15" eb="16">
      <t>ヒョウ</t>
    </rPh>
    <rPh sb="18" eb="20">
      <t>ホウジン</t>
    </rPh>
    <rPh sb="20" eb="22">
      <t>タンイ</t>
    </rPh>
    <rPh sb="23" eb="26">
      <t>イチランヒョウ</t>
    </rPh>
    <rPh sb="29" eb="30">
      <t>ト</t>
    </rPh>
    <rPh sb="35" eb="37">
      <t>ケンム</t>
    </rPh>
    <rPh sb="39" eb="41">
      <t>フクスウ</t>
    </rPh>
    <rPh sb="42" eb="44">
      <t>カイゴ</t>
    </rPh>
    <rPh sb="48" eb="52">
      <t>ジギョウショトウ</t>
    </rPh>
    <rPh sb="54" eb="56">
      <t>チョウフク</t>
    </rPh>
    <rPh sb="58" eb="60">
      <t>シンセイ</t>
    </rPh>
    <rPh sb="64" eb="65">
      <t>モノ</t>
    </rPh>
    <rPh sb="71" eb="73">
      <t>カクニン</t>
    </rPh>
    <rPh sb="75" eb="77">
      <t>シメイ</t>
    </rPh>
    <rPh sb="78" eb="80">
      <t>カンジ</t>
    </rPh>
    <rPh sb="85" eb="87">
      <t>セイネン</t>
    </rPh>
    <rPh sb="87" eb="89">
      <t>ガッピ</t>
    </rPh>
    <rPh sb="90" eb="92">
      <t>イッチ</t>
    </rPh>
    <rPh sb="94" eb="95">
      <t>モノ</t>
    </rPh>
    <rPh sb="98" eb="100">
      <t>バアイ</t>
    </rPh>
    <rPh sb="111" eb="112">
      <t>ラン</t>
    </rPh>
    <rPh sb="114" eb="115">
      <t>カ</t>
    </rPh>
    <rPh sb="117" eb="119">
      <t>ヒョウジ</t>
    </rPh>
    <rPh sb="127" eb="130">
      <t>キニュウラン</t>
    </rPh>
    <rPh sb="131" eb="133">
      <t>フソク</t>
    </rPh>
    <rPh sb="135" eb="137">
      <t>バアイ</t>
    </rPh>
    <phoneticPr fontId="4"/>
  </si>
  <si>
    <r>
      <t xml:space="preserve">様式第８－２号（個票）の内容が、別添（サービス別一覧）に正しく反映されていることを確認
</t>
    </r>
    <r>
      <rPr>
        <sz val="10"/>
        <color rgb="FF0070C0"/>
        <rFont val="ＭＳ ゴシック"/>
        <family val="3"/>
        <charset val="128"/>
      </rPr>
      <t xml:space="preserve">※別添の記入欄が不足する場合は、6行目～20行目を行ごとコピーし、21行目に右クリック→「コピーしたセルの挿入」で挿入。
</t>
    </r>
    <rPh sb="0" eb="2">
      <t>ヨウシキ</t>
    </rPh>
    <rPh sb="2" eb="3">
      <t>ダイ</t>
    </rPh>
    <rPh sb="6" eb="7">
      <t>ゴウ</t>
    </rPh>
    <rPh sb="8" eb="10">
      <t>コヒョウ</t>
    </rPh>
    <rPh sb="12" eb="14">
      <t>ナイヨウ</t>
    </rPh>
    <rPh sb="16" eb="18">
      <t>ベッテン</t>
    </rPh>
    <rPh sb="23" eb="24">
      <t>ベツ</t>
    </rPh>
    <rPh sb="24" eb="26">
      <t>イチラン</t>
    </rPh>
    <rPh sb="28" eb="29">
      <t>タダ</t>
    </rPh>
    <rPh sb="29" eb="30">
      <t>テキセイ</t>
    </rPh>
    <rPh sb="31" eb="33">
      <t>ハンエイ</t>
    </rPh>
    <rPh sb="41" eb="43">
      <t>カクニン</t>
    </rPh>
    <rPh sb="45" eb="47">
      <t>ベッテン</t>
    </rPh>
    <rPh sb="48" eb="51">
      <t>キニュウラン</t>
    </rPh>
    <rPh sb="52" eb="54">
      <t>フソク</t>
    </rPh>
    <rPh sb="56" eb="58">
      <t>バアイ</t>
    </rPh>
    <rPh sb="69" eb="70">
      <t>ギョウ</t>
    </rPh>
    <rPh sb="82" eb="83">
      <t>ミギ</t>
    </rPh>
    <phoneticPr fontId="4"/>
  </si>
  <si>
    <r>
      <t xml:space="preserve">様式第８－１号（申請額一覧）の「リスト作成」ボタンを押す。（事業所番号単位のリストが自動生成される）
</t>
    </r>
    <r>
      <rPr>
        <sz val="10"/>
        <color rgb="FF0070C0"/>
        <rFont val="ＭＳ 明朝"/>
        <family val="1"/>
        <charset val="128"/>
      </rPr>
      <t xml:space="preserve">※この機能は100事業所分まで対応しています。
</t>
    </r>
    <rPh sb="2" eb="3">
      <t>ダイ</t>
    </rPh>
    <rPh sb="6" eb="7">
      <t>ゴウ</t>
    </rPh>
    <rPh sb="54" eb="56">
      <t>キノウ</t>
    </rPh>
    <rPh sb="60" eb="63">
      <t>ジギョウショ</t>
    </rPh>
    <rPh sb="63" eb="64">
      <t>ブン</t>
    </rPh>
    <rPh sb="66" eb="68">
      <t>タイオウ</t>
    </rPh>
    <phoneticPr fontId="4"/>
  </si>
  <si>
    <t>１　事業所・施設別実績額一覧（様式第８－１号及び別添）</t>
    <rPh sb="9" eb="11">
      <t>ジッセキ</t>
    </rPh>
    <rPh sb="11" eb="12">
      <t>ガク</t>
    </rPh>
    <rPh sb="15" eb="17">
      <t>ヨウシキ</t>
    </rPh>
    <rPh sb="17" eb="18">
      <t>ダイ</t>
    </rPh>
    <rPh sb="21" eb="22">
      <t>ゴウ</t>
    </rPh>
    <rPh sb="22" eb="23">
      <t>オヨ</t>
    </rPh>
    <rPh sb="24" eb="26">
      <t>ベッテン</t>
    </rPh>
    <phoneticPr fontId="4"/>
  </si>
  <si>
    <t>（事業所単位）（様式第８－２号）</t>
    <rPh sb="8" eb="10">
      <t>ヨウシキ</t>
    </rPh>
    <rPh sb="10" eb="11">
      <t>ダイ</t>
    </rPh>
    <rPh sb="14" eb="15">
      <t>ゴウ</t>
    </rPh>
    <phoneticPr fontId="4"/>
  </si>
  <si>
    <t>３　介護慰労金受給職員表（法人単位）（様式第８－３号）</t>
    <rPh sb="2" eb="4">
      <t>カイゴ</t>
    </rPh>
    <rPh sb="4" eb="7">
      <t>イロウキン</t>
    </rPh>
    <rPh sb="7" eb="9">
      <t>ジュキュウ</t>
    </rPh>
    <rPh sb="9" eb="11">
      <t>ショクイン</t>
    </rPh>
    <rPh sb="11" eb="12">
      <t>ヒョウ</t>
    </rPh>
    <rPh sb="13" eb="15">
      <t>ホウジン</t>
    </rPh>
    <rPh sb="15" eb="17">
      <t>タンイ</t>
    </rPh>
    <rPh sb="19" eb="21">
      <t>ヨウシキ</t>
    </rPh>
    <rPh sb="21" eb="22">
      <t>ダイ</t>
    </rPh>
    <rPh sb="25" eb="26">
      <t>ゴウ</t>
    </rPh>
    <phoneticPr fontId="4"/>
  </si>
  <si>
    <r>
      <t xml:space="preserve">本Excelを各事業所に配布し、以下の様式への記入を依頼
・様式第８－２号（個票）
・様式第８－３号（職員票）
</t>
    </r>
    <r>
      <rPr>
        <sz val="10"/>
        <color theme="4"/>
        <rFont val="ＭＳ 明朝"/>
        <family val="1"/>
        <charset val="128"/>
      </rPr>
      <t xml:space="preserve">※Excelファイルを開封した際は、｢コンテンツの有効化｣をクリック
</t>
    </r>
    <rPh sb="16" eb="18">
      <t>イカ</t>
    </rPh>
    <rPh sb="19" eb="21">
      <t>ヨウシキ</t>
    </rPh>
    <rPh sb="23" eb="25">
      <t>キニュウ</t>
    </rPh>
    <rPh sb="26" eb="28">
      <t>イライ</t>
    </rPh>
    <rPh sb="32" eb="33">
      <t>ダイ</t>
    </rPh>
    <rPh sb="36" eb="37">
      <t>ゴウ</t>
    </rPh>
    <rPh sb="43" eb="45">
      <t>ヨウシキ</t>
    </rPh>
    <rPh sb="45" eb="46">
      <t>ダイ</t>
    </rPh>
    <rPh sb="49" eb="50">
      <t>ゴウ</t>
    </rPh>
    <rPh sb="51" eb="53">
      <t>ショクイン</t>
    </rPh>
    <rPh sb="53" eb="54">
      <t>ヒョウ</t>
    </rPh>
    <rPh sb="67" eb="69">
      <t>カイフウ</t>
    </rPh>
    <rPh sb="71" eb="72">
      <t>サイ</t>
    </rPh>
    <rPh sb="81" eb="83">
      <t>ユウコウ</t>
    </rPh>
    <rPh sb="83" eb="84">
      <t>カ</t>
    </rPh>
    <phoneticPr fontId="4"/>
  </si>
  <si>
    <t>（様式第８－２号）</t>
    <rPh sb="1" eb="3">
      <t>ヨウシキ</t>
    </rPh>
    <rPh sb="3" eb="4">
      <t>ダイ</t>
    </rPh>
    <rPh sb="7" eb="8">
      <t>ゴウ</t>
    </rPh>
    <phoneticPr fontId="4"/>
  </si>
  <si>
    <t>（様式第８－３号）介護慰労金受給職員表（法人単位）</t>
    <rPh sb="1" eb="3">
      <t>ヨウシキ</t>
    </rPh>
    <rPh sb="3" eb="4">
      <t>ダイ</t>
    </rPh>
    <rPh sb="7" eb="8">
      <t>ゴウ</t>
    </rPh>
    <rPh sb="9" eb="11">
      <t>カイゴ</t>
    </rPh>
    <rPh sb="11" eb="14">
      <t>イロウキン</t>
    </rPh>
    <rPh sb="14" eb="16">
      <t>ジュキュウ</t>
    </rPh>
    <rPh sb="16" eb="18">
      <t>ショクイン</t>
    </rPh>
    <rPh sb="18" eb="19">
      <t>ヒョウ</t>
    </rPh>
    <rPh sb="20" eb="22">
      <t>ホウジン</t>
    </rPh>
    <rPh sb="22" eb="24">
      <t>タンイ</t>
    </rPh>
    <phoneticPr fontId="4"/>
  </si>
  <si>
    <t>４　慰労金を職員等に対して給付した際の証拠書類</t>
    <rPh sb="2" eb="5">
      <t>イロウキン</t>
    </rPh>
    <rPh sb="6" eb="8">
      <t>ショクイン</t>
    </rPh>
    <rPh sb="8" eb="9">
      <t>トウ</t>
    </rPh>
    <rPh sb="10" eb="11">
      <t>タイ</t>
    </rPh>
    <rPh sb="13" eb="15">
      <t>キュウフ</t>
    </rPh>
    <rPh sb="17" eb="18">
      <t>サイ</t>
    </rPh>
    <rPh sb="19" eb="21">
      <t>ショウコ</t>
    </rPh>
    <rPh sb="21" eb="23">
      <t>ショルイ</t>
    </rPh>
    <phoneticPr fontId="4"/>
  </si>
  <si>
    <t>５　慰労金を職員等に対して給付する際に要した振込手数料にかかる証拠書類</t>
    <rPh sb="2" eb="5">
      <t>イロウキン</t>
    </rPh>
    <rPh sb="6" eb="8">
      <t>ショクイン</t>
    </rPh>
    <rPh sb="8" eb="9">
      <t>トウ</t>
    </rPh>
    <rPh sb="10" eb="11">
      <t>タイ</t>
    </rPh>
    <rPh sb="13" eb="15">
      <t>キュウフ</t>
    </rPh>
    <rPh sb="17" eb="18">
      <t>サイ</t>
    </rPh>
    <rPh sb="19" eb="20">
      <t>ヨウ</t>
    </rPh>
    <rPh sb="22" eb="24">
      <t>フリコミ</t>
    </rPh>
    <rPh sb="24" eb="27">
      <t>テスウリョウ</t>
    </rPh>
    <rPh sb="31" eb="33">
      <t>ショウコ</t>
    </rPh>
    <rPh sb="33" eb="35">
      <t>ショルイ</t>
    </rPh>
    <phoneticPr fontId="4"/>
  </si>
  <si>
    <r>
      <t>以下の作業を行った上で、事業者（法人本部）へ返送
【様式第８－２号（個票）】
・水色セル：必要情報を入力
・緑色セル：プルダウンから選択
【様式第８－３号（職員票）】
・慰労金を給付した職員について、様式第８－３号に取りまとめ(青色及び緑色のセルに入力)
・「慰労金を職員等に対して給付した際の証憑書類（従事者等１人１人に申請額と同額の慰労金の給付が行われていることが確認できる書類）」「慰労金を職員等に対して給付する際に要した振込手数料にかかる証憑書類」を取りまとめ</t>
    </r>
    <r>
      <rPr>
        <sz val="9"/>
        <color theme="1"/>
        <rFont val="ＭＳ 明朝"/>
        <family val="1"/>
        <charset val="128"/>
      </rPr>
      <t xml:space="preserve">
</t>
    </r>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28" eb="29">
      <t>ダイ</t>
    </rPh>
    <rPh sb="32" eb="33">
      <t>ゴウ</t>
    </rPh>
    <rPh sb="34" eb="36">
      <t>コヒョウ</t>
    </rPh>
    <rPh sb="40" eb="42">
      <t>ミズイロ</t>
    </rPh>
    <rPh sb="45" eb="47">
      <t>ヒツヨウ</t>
    </rPh>
    <rPh sb="47" eb="49">
      <t>ジョウホウ</t>
    </rPh>
    <rPh sb="50" eb="52">
      <t>ニュウリョク</t>
    </rPh>
    <rPh sb="54" eb="56">
      <t>ミドリイロ</t>
    </rPh>
    <rPh sb="66" eb="68">
      <t>センタク</t>
    </rPh>
    <rPh sb="70" eb="72">
      <t>ヨウシキ</t>
    </rPh>
    <rPh sb="72" eb="73">
      <t>ダイ</t>
    </rPh>
    <rPh sb="76" eb="77">
      <t>ゴウ</t>
    </rPh>
    <rPh sb="78" eb="80">
      <t>ショクイン</t>
    </rPh>
    <rPh sb="80" eb="81">
      <t>ヒョウ</t>
    </rPh>
    <rPh sb="93" eb="95">
      <t>ショクイン</t>
    </rPh>
    <rPh sb="100" eb="102">
      <t>ヨウシキ</t>
    </rPh>
    <rPh sb="102" eb="103">
      <t>ダイ</t>
    </rPh>
    <rPh sb="106" eb="107">
      <t>ゴウ</t>
    </rPh>
    <rPh sb="108" eb="109">
      <t>ト</t>
    </rPh>
    <rPh sb="114" eb="116">
      <t>アオイロ</t>
    </rPh>
    <rPh sb="116" eb="117">
      <t>オヨ</t>
    </rPh>
    <rPh sb="118" eb="120">
      <t>ミドリイロ</t>
    </rPh>
    <rPh sb="124" eb="126">
      <t>ニュウリョク</t>
    </rPh>
    <rPh sb="229" eb="230">
      <t>ト</t>
    </rPh>
    <phoneticPr fontId="4"/>
  </si>
  <si>
    <t>（様式第８－１号）事業所・施設別実績額一覧</t>
    <rPh sb="1" eb="3">
      <t>ヨウシキ</t>
    </rPh>
    <rPh sb="3" eb="4">
      <t>ダイ</t>
    </rPh>
    <rPh sb="7" eb="8">
      <t>ゴウ</t>
    </rPh>
    <rPh sb="9" eb="12">
      <t>ジギョウショ</t>
    </rPh>
    <rPh sb="13" eb="15">
      <t>シセツ</t>
    </rPh>
    <rPh sb="15" eb="16">
      <t>ベツ</t>
    </rPh>
    <rPh sb="16" eb="18">
      <t>ジッセキ</t>
    </rPh>
    <rPh sb="18" eb="19">
      <t>ガク</t>
    </rPh>
    <rPh sb="19" eb="21">
      <t>イチラン</t>
    </rPh>
    <phoneticPr fontId="4"/>
  </si>
  <si>
    <t>令和○年○月○日付け高第○号－○</t>
    <rPh sb="0" eb="2">
      <t>レイワ</t>
    </rPh>
    <rPh sb="3" eb="4">
      <t>ネン</t>
    </rPh>
    <rPh sb="5" eb="6">
      <t>ガツ</t>
    </rPh>
    <rPh sb="7" eb="8">
      <t>ニチ</t>
    </rPh>
    <rPh sb="8" eb="9">
      <t>ツ</t>
    </rPh>
    <rPh sb="10" eb="11">
      <t>コウ</t>
    </rPh>
    <rPh sb="11" eb="12">
      <t>ダイ</t>
    </rPh>
    <rPh sb="13" eb="14">
      <t>ゴウ</t>
    </rPh>
    <phoneticPr fontId="4"/>
  </si>
  <si>
    <t>で交付決定を受けた令和２年度新型コロナウイルス</t>
    <phoneticPr fontId="4"/>
  </si>
  <si>
    <t>感染症緊急包括支援交付金（介護分）について、事業が完了したので、交付要綱第10条の規定により、</t>
    <phoneticPr fontId="4"/>
  </si>
  <si>
    <r>
      <t>交付済額が実績報告額を超過する事業がある場合、県からの返還請求を受けて、超過額を返還</t>
    </r>
    <r>
      <rPr>
        <sz val="9"/>
        <color theme="1"/>
        <rFont val="ＭＳ 明朝"/>
        <family val="1"/>
        <charset val="128"/>
      </rPr>
      <t xml:space="preserve">
</t>
    </r>
    <rPh sb="0" eb="2">
      <t>コウフ</t>
    </rPh>
    <rPh sb="2" eb="3">
      <t>スミ</t>
    </rPh>
    <rPh sb="3" eb="4">
      <t>ガク</t>
    </rPh>
    <rPh sb="5" eb="7">
      <t>ジッセキ</t>
    </rPh>
    <rPh sb="7" eb="9">
      <t>ホウコク</t>
    </rPh>
    <rPh sb="9" eb="10">
      <t>ガク</t>
    </rPh>
    <rPh sb="11" eb="13">
      <t>チョウカ</t>
    </rPh>
    <rPh sb="15" eb="17">
      <t>ジギョウ</t>
    </rPh>
    <rPh sb="20" eb="22">
      <t>バアイ</t>
    </rPh>
    <rPh sb="23" eb="24">
      <t>ケン</t>
    </rPh>
    <rPh sb="27" eb="29">
      <t>ヘンカン</t>
    </rPh>
    <rPh sb="29" eb="31">
      <t>セイキュウ</t>
    </rPh>
    <rPh sb="32" eb="33">
      <t>ウ</t>
    </rPh>
    <rPh sb="36" eb="38">
      <t>チョウカ</t>
    </rPh>
    <rPh sb="38" eb="39">
      <t>ガク</t>
    </rPh>
    <rPh sb="40" eb="42">
      <t>ヘンカン</t>
    </rPh>
    <phoneticPr fontId="4"/>
  </si>
  <si>
    <r>
      <t>事業者から実績報告書を受領し、内容を審査</t>
    </r>
    <r>
      <rPr>
        <sz val="9"/>
        <color theme="1"/>
        <rFont val="ＭＳ 明朝"/>
        <family val="1"/>
        <charset val="128"/>
      </rPr>
      <t xml:space="preserve">
</t>
    </r>
    <rPh sb="0" eb="3">
      <t>ジギョウシャ</t>
    </rPh>
    <rPh sb="5" eb="7">
      <t>ジッセキ</t>
    </rPh>
    <rPh sb="7" eb="10">
      <t>ホウコクショ</t>
    </rPh>
    <rPh sb="11" eb="13">
      <t>ジュリョウ</t>
    </rPh>
    <rPh sb="15" eb="17">
      <t>ナイヨウ</t>
    </rPh>
    <rPh sb="18" eb="20">
      <t>シンサ</t>
    </rPh>
    <phoneticPr fontId="4"/>
  </si>
  <si>
    <r>
      <t xml:space="preserve">完成したExcelファイルを紙に出力し、封筒に「実績報告書（介護分）在中」と明記し、郵送
</t>
    </r>
    <r>
      <rPr>
        <sz val="10"/>
        <color theme="4"/>
        <rFont val="ＭＳ 明朝"/>
        <family val="1"/>
        <charset val="128"/>
      </rPr>
      <t xml:space="preserve">※他の書類（介護給付費等に関する費用等の請求等）を同封しないこと。
</t>
    </r>
    <rPh sb="14" eb="15">
      <t>カミ</t>
    </rPh>
    <rPh sb="16" eb="18">
      <t>シュツリョク</t>
    </rPh>
    <rPh sb="24" eb="26">
      <t>ジッセキ</t>
    </rPh>
    <rPh sb="26" eb="29">
      <t>ホウコクショ</t>
    </rPh>
    <rPh sb="30" eb="32">
      <t>カイゴ</t>
    </rPh>
    <rPh sb="32" eb="33">
      <t>ブン</t>
    </rPh>
    <rPh sb="34" eb="36">
      <t>ザイチュウ</t>
    </rPh>
    <rPh sb="38" eb="40">
      <t>メイキ</t>
    </rPh>
    <rPh sb="42" eb="44">
      <t>ユウソウ</t>
    </rPh>
    <rPh sb="46" eb="47">
      <t>タ</t>
    </rPh>
    <rPh sb="48" eb="50">
      <t>ショルイ</t>
    </rPh>
    <rPh sb="67" eb="68">
      <t>トウ</t>
    </rPh>
    <rPh sb="70" eb="72">
      <t>ドウフウ</t>
    </rPh>
    <phoneticPr fontId="4"/>
  </si>
  <si>
    <r>
      <t>申請書に、申請者の法人名、代表者名、提出日、交付決定日、提出先（千葉県知事　鈴木栄治）、連絡先を入力</t>
    </r>
    <r>
      <rPr>
        <sz val="9"/>
        <color theme="1"/>
        <rFont val="ＭＳ 明朝"/>
        <family val="1"/>
        <charset val="128"/>
      </rPr>
      <t xml:space="preserve">
</t>
    </r>
    <rPh sb="0" eb="3">
      <t>シンセイショ</t>
    </rPh>
    <rPh sb="5" eb="8">
      <t>シンセイシャ</t>
    </rPh>
    <rPh sb="9" eb="11">
      <t>ホウジン</t>
    </rPh>
    <rPh sb="11" eb="12">
      <t>メイ</t>
    </rPh>
    <rPh sb="13" eb="16">
      <t>ダイヒョウシャ</t>
    </rPh>
    <rPh sb="16" eb="17">
      <t>メイ</t>
    </rPh>
    <rPh sb="18" eb="20">
      <t>テイシュツ</t>
    </rPh>
    <rPh sb="20" eb="21">
      <t>ビ</t>
    </rPh>
    <rPh sb="22" eb="24">
      <t>コウフ</t>
    </rPh>
    <rPh sb="24" eb="26">
      <t>ケッテイ</t>
    </rPh>
    <rPh sb="26" eb="27">
      <t>ビ</t>
    </rPh>
    <rPh sb="28" eb="31">
      <t>テイシュツサキ</t>
    </rPh>
    <rPh sb="32" eb="35">
      <t>チバケン</t>
    </rPh>
    <rPh sb="38" eb="40">
      <t>スズキ</t>
    </rPh>
    <rPh sb="40" eb="42">
      <t>エイジ</t>
    </rPh>
    <rPh sb="44" eb="47">
      <t>レンラクサキ</t>
    </rPh>
    <rPh sb="48" eb="50">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</si>
</sst>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Red]\-#,##0\ "/>
    <numFmt numFmtId="178" formatCode="#,##0;\-#,##0;&quot;&quot;"/>
    <numFmt numFmtId="179" formatCode="[$-F800]dddd\,\ mmmm\ dd\,\ yyyy"/>
    <numFmt numFmtId="180" formatCode="yyyy&quot;年&quot;m&quot;月&quot;d&quot;日&quot;;@"/>
    <numFmt numFmtId="181" formatCode="0_ "/>
    <numFmt numFmtId="182" formatCode="#,##0.0;[Red]\-#,##0.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rgb="FF0070C0"/>
      <name val="ＭＳ 明朝"/>
      <family val="1"/>
      <charset val="128"/>
    </font>
    <font>
      <sz val="10"/>
      <color rgb="FF0070C0"/>
      <name val="ＭＳ ゴシック"/>
      <family val="3"/>
      <charset val="128"/>
    </font>
    <font>
      <b/>
      <sz val="9"/>
      <color indexed="81"/>
      <name val="MS P ゴシック"/>
      <family val="3"/>
      <charset val="128"/>
    </font>
    <font>
      <sz val="10"/>
      <color theme="4"/>
      <name val="ＭＳ 明朝"/>
      <family val="1"/>
      <charset val="128"/>
    </font>
    <font>
      <sz val="11"/>
      <color rgb="FF000000"/>
      <name val="ＭＳ Ｐゴシック"/>
      <family val="3"/>
      <charset val="128"/>
    </font>
    <font>
      <sz val="9"/>
      <color rgb="FFFF0000"/>
      <name val="ＭＳ Ｐ明朝"/>
      <family val="1"/>
      <charset val="128"/>
    </font>
    <font>
      <sz val="9"/>
      <name val="ＭＳ Ｐゴシック"/>
      <family val="3"/>
      <charset val="128"/>
    </font>
    <font>
      <sz val="9"/>
      <color rgb="FFFF0000"/>
      <name val="ＭＳ ゴシック"/>
      <family val="3"/>
      <charset val="128"/>
    </font>
    <font>
      <sz val="8"/>
      <color rgb="FFFF0000"/>
      <name val="ＭＳ Ｐ明朝"/>
      <family val="1"/>
      <charset val="128"/>
    </font>
    <font>
      <b/>
      <sz val="11"/>
      <name val="ＭＳ 明朝"/>
      <family val="1"/>
      <charset val="128"/>
    </font>
    <font>
      <b/>
      <sz val="9"/>
      <name val="ＭＳ Ｐ明朝"/>
      <family val="1"/>
      <charset val="128"/>
    </font>
    <font>
      <sz val="9"/>
      <color theme="1"/>
      <name val="ＭＳ 明朝"/>
      <family val="1"/>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uble">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medium">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7">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482">
    <xf numFmtId="0" fontId="0" fillId="0" borderId="0" xfId="0">
      <alignment vertical="center"/>
    </xf>
    <xf numFmtId="0" fontId="6" fillId="0" borderId="0" xfId="0" applyFont="1">
      <alignment vertical="center"/>
    </xf>
    <xf numFmtId="0" fontId="6" fillId="0" borderId="15" xfId="0" applyFont="1" applyBorder="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176" fontId="0" fillId="0" borderId="0" xfId="0" applyNumberFormat="1">
      <alignment vertical="center"/>
    </xf>
    <xf numFmtId="0" fontId="8" fillId="0" borderId="0" xfId="0" applyFont="1">
      <alignment vertical="center"/>
    </xf>
    <xf numFmtId="0" fontId="9" fillId="3" borderId="7" xfId="0" applyFont="1" applyFill="1" applyBorder="1" applyAlignment="1">
      <alignment horizontal="left" vertical="center"/>
    </xf>
    <xf numFmtId="0" fontId="9" fillId="3" borderId="5" xfId="0" applyFont="1" applyFill="1" applyBorder="1">
      <alignment vertical="center"/>
    </xf>
    <xf numFmtId="0" fontId="9" fillId="0" borderId="0" xfId="0" applyFont="1">
      <alignment vertical="center"/>
    </xf>
    <xf numFmtId="0" fontId="9" fillId="0" borderId="0" xfId="0" applyFont="1" applyAlignment="1">
      <alignment horizontal="center" vertical="center"/>
    </xf>
    <xf numFmtId="0" fontId="0" fillId="0" borderId="0" xfId="0" applyFill="1">
      <alignment vertical="center"/>
    </xf>
    <xf numFmtId="0" fontId="15" fillId="0" borderId="0" xfId="0" applyFont="1">
      <alignment vertical="center"/>
    </xf>
    <xf numFmtId="0" fontId="9" fillId="0" borderId="16" xfId="0" applyFont="1" applyBorder="1">
      <alignment vertical="center"/>
    </xf>
    <xf numFmtId="0" fontId="9" fillId="0" borderId="0" xfId="0" applyFont="1" applyAlignment="1">
      <alignment horizontal="right" vertical="center"/>
    </xf>
    <xf numFmtId="0" fontId="9" fillId="3" borderId="7" xfId="0" applyFont="1" applyFill="1" applyBorder="1">
      <alignment vertical="center"/>
    </xf>
    <xf numFmtId="0" fontId="10" fillId="0" borderId="0" xfId="0" applyFont="1">
      <alignment vertical="center"/>
    </xf>
    <xf numFmtId="0" fontId="0" fillId="5" borderId="0" xfId="0" applyFill="1">
      <alignment vertical="center"/>
    </xf>
    <xf numFmtId="0" fontId="4" fillId="0" borderId="0" xfId="0" applyFont="1">
      <alignment vertical="center"/>
    </xf>
    <xf numFmtId="179" fontId="9" fillId="3" borderId="16" xfId="0" applyNumberFormat="1" applyFont="1" applyFill="1" applyBorder="1" applyAlignment="1">
      <alignment vertical="center" shrinkToFit="1"/>
    </xf>
    <xf numFmtId="0" fontId="12" fillId="2" borderId="14" xfId="0" applyFont="1" applyFill="1" applyBorder="1" applyAlignment="1">
      <alignment horizontal="center" vertical="center"/>
    </xf>
    <xf numFmtId="0" fontId="12" fillId="7" borderId="12" xfId="0" applyFont="1" applyFill="1" applyBorder="1" applyAlignment="1">
      <alignment horizontal="center" vertical="center"/>
    </xf>
    <xf numFmtId="0" fontId="12" fillId="7" borderId="14" xfId="0" applyFont="1" applyFill="1" applyBorder="1" applyAlignment="1">
      <alignment horizontal="center" vertical="center"/>
    </xf>
    <xf numFmtId="0" fontId="9" fillId="0" borderId="16" xfId="0" applyFont="1" applyBorder="1" applyAlignment="1">
      <alignment horizontal="center" vertical="center"/>
    </xf>
    <xf numFmtId="0" fontId="9" fillId="6" borderId="16" xfId="0" applyFont="1" applyFill="1" applyBorder="1">
      <alignment vertical="center"/>
    </xf>
    <xf numFmtId="0" fontId="9" fillId="4" borderId="16" xfId="0" applyFont="1" applyFill="1" applyBorder="1" applyAlignment="1">
      <alignment horizontal="center" vertical="center"/>
    </xf>
    <xf numFmtId="0" fontId="0" fillId="5" borderId="0" xfId="0" applyFill="1" applyAlignment="1">
      <alignment horizontal="center" vertical="center"/>
    </xf>
    <xf numFmtId="0" fontId="12" fillId="2" borderId="0" xfId="0" applyFont="1" applyFill="1" applyBorder="1" applyAlignment="1">
      <alignment vertical="center"/>
    </xf>
    <xf numFmtId="0" fontId="9" fillId="2" borderId="0" xfId="0" applyFont="1" applyFill="1" applyBorder="1">
      <alignment vertical="center"/>
    </xf>
    <xf numFmtId="0" fontId="9" fillId="2" borderId="9" xfId="0" applyFont="1" applyFill="1" applyBorder="1">
      <alignment vertical="center"/>
    </xf>
    <xf numFmtId="176" fontId="12" fillId="2" borderId="1" xfId="0" applyNumberFormat="1" applyFont="1" applyFill="1" applyBorder="1" applyAlignment="1" applyProtection="1">
      <alignment vertical="center"/>
      <protection locked="0"/>
    </xf>
    <xf numFmtId="176" fontId="12" fillId="2" borderId="2" xfId="0" applyNumberFormat="1" applyFont="1" applyFill="1" applyBorder="1" applyAlignment="1" applyProtection="1">
      <alignment vertical="center"/>
      <protection locked="0"/>
    </xf>
    <xf numFmtId="176" fontId="12" fillId="2" borderId="0" xfId="0" applyNumberFormat="1" applyFont="1" applyFill="1" applyBorder="1" applyAlignment="1" applyProtection="1">
      <alignment vertical="center"/>
      <protection locked="0"/>
    </xf>
    <xf numFmtId="0" fontId="9" fillId="2" borderId="3" xfId="0" applyFont="1" applyFill="1" applyBorder="1">
      <alignment vertical="center"/>
    </xf>
    <xf numFmtId="0" fontId="9" fillId="2" borderId="2" xfId="0" applyFont="1" applyFill="1" applyBorder="1">
      <alignment vertical="center"/>
    </xf>
    <xf numFmtId="0" fontId="14" fillId="6" borderId="0" xfId="0" applyFont="1" applyFill="1" applyAlignment="1">
      <alignment horizontal="center" vertical="center"/>
    </xf>
    <xf numFmtId="0" fontId="14" fillId="6" borderId="0" xfId="0" applyFont="1" applyFill="1">
      <alignment vertical="center"/>
    </xf>
    <xf numFmtId="0" fontId="14" fillId="6" borderId="0" xfId="0" applyFont="1" applyFill="1" applyBorder="1">
      <alignment vertical="center"/>
    </xf>
    <xf numFmtId="0" fontId="14" fillId="6" borderId="0" xfId="0" applyFont="1" applyFill="1" applyAlignment="1">
      <alignment vertical="center"/>
    </xf>
    <xf numFmtId="0" fontId="6" fillId="6" borderId="0" xfId="0" applyFont="1" applyFill="1">
      <alignment vertical="center"/>
    </xf>
    <xf numFmtId="0" fontId="8" fillId="6" borderId="0" xfId="0" applyFont="1" applyFill="1" applyBorder="1" applyAlignment="1">
      <alignment horizontal="center" vertical="center"/>
    </xf>
    <xf numFmtId="0" fontId="9" fillId="6" borderId="5" xfId="0" applyFont="1" applyFill="1" applyBorder="1" applyAlignment="1">
      <alignment horizontal="left" vertical="center"/>
    </xf>
    <xf numFmtId="0" fontId="9" fillId="6" borderId="5" xfId="0" applyFont="1" applyFill="1" applyBorder="1">
      <alignment vertical="center"/>
    </xf>
    <xf numFmtId="0" fontId="9" fillId="6" borderId="5" xfId="0" applyFont="1" applyFill="1" applyBorder="1" applyAlignment="1">
      <alignment horizontal="center" vertical="center"/>
    </xf>
    <xf numFmtId="0" fontId="9" fillId="6" borderId="7" xfId="0" applyFont="1" applyFill="1" applyBorder="1" applyAlignment="1">
      <alignment horizontal="left" vertical="center"/>
    </xf>
    <xf numFmtId="0" fontId="9" fillId="6" borderId="7" xfId="0" applyFont="1" applyFill="1" applyBorder="1">
      <alignment vertical="center"/>
    </xf>
    <xf numFmtId="0" fontId="9" fillId="6" borderId="7"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7" xfId="0" applyFont="1" applyFill="1" applyBorder="1" applyAlignment="1" applyProtection="1">
      <alignment vertical="center"/>
      <protection locked="0"/>
    </xf>
    <xf numFmtId="0" fontId="9" fillId="6" borderId="11" xfId="0" applyFont="1" applyFill="1" applyBorder="1" applyAlignment="1">
      <alignment horizontal="center" vertical="center"/>
    </xf>
    <xf numFmtId="0" fontId="12" fillId="6" borderId="0" xfId="0" applyFont="1" applyFill="1" applyBorder="1" applyAlignment="1">
      <alignment vertical="center"/>
    </xf>
    <xf numFmtId="0" fontId="9" fillId="6" borderId="0" xfId="0" applyFont="1" applyFill="1" applyBorder="1">
      <alignment vertical="center"/>
    </xf>
    <xf numFmtId="0" fontId="9" fillId="6" borderId="0" xfId="0" applyFont="1" applyFill="1" applyBorder="1" applyAlignment="1">
      <alignment horizontal="left" vertical="center"/>
    </xf>
    <xf numFmtId="0" fontId="9" fillId="6" borderId="0" xfId="0" applyFont="1" applyFill="1" applyBorder="1" applyAlignment="1">
      <alignment horizontal="center" vertical="center"/>
    </xf>
    <xf numFmtId="0" fontId="9" fillId="6" borderId="0" xfId="0" applyFont="1" applyFill="1">
      <alignment vertical="center"/>
    </xf>
    <xf numFmtId="0" fontId="9" fillId="6" borderId="0" xfId="0" applyFont="1" applyFill="1" applyBorder="1" applyAlignment="1">
      <alignment vertical="center"/>
    </xf>
    <xf numFmtId="0" fontId="9" fillId="6" borderId="0" xfId="0" applyFont="1" applyFill="1" applyBorder="1" applyAlignment="1" applyProtection="1">
      <alignment vertical="center"/>
      <protection locked="0"/>
    </xf>
    <xf numFmtId="0" fontId="7" fillId="6" borderId="0" xfId="0" applyFont="1" applyFill="1" applyBorder="1" applyAlignment="1">
      <alignment horizontal="left" vertical="center"/>
    </xf>
    <xf numFmtId="0" fontId="7" fillId="6" borderId="0" xfId="0" applyFont="1" applyFill="1" applyBorder="1">
      <alignment vertical="center"/>
    </xf>
    <xf numFmtId="0" fontId="10" fillId="6" borderId="0" xfId="0" applyFont="1" applyFill="1" applyBorder="1" applyAlignment="1">
      <alignment vertical="center"/>
    </xf>
    <xf numFmtId="0" fontId="9" fillId="6" borderId="0" xfId="0" applyFont="1" applyFill="1" applyBorder="1" applyAlignment="1" applyProtection="1">
      <alignment vertical="center" shrinkToFit="1"/>
      <protection locked="0"/>
    </xf>
    <xf numFmtId="0" fontId="9" fillId="6" borderId="0" xfId="0" applyFont="1" applyFill="1" applyBorder="1" applyAlignment="1">
      <alignment vertical="center" textRotation="255"/>
    </xf>
    <xf numFmtId="0" fontId="12" fillId="6" borderId="0" xfId="0" applyFont="1" applyFill="1" applyBorder="1">
      <alignment vertical="center"/>
    </xf>
    <xf numFmtId="0" fontId="8" fillId="6" borderId="0" xfId="0" applyFont="1" applyFill="1" applyBorder="1">
      <alignment vertical="center"/>
    </xf>
    <xf numFmtId="0" fontId="12" fillId="6" borderId="0" xfId="0" applyFont="1" applyFill="1" applyBorder="1" applyAlignment="1">
      <alignment horizontal="center" vertical="center"/>
    </xf>
    <xf numFmtId="49" fontId="12" fillId="6" borderId="0" xfId="0" applyNumberFormat="1" applyFont="1" applyFill="1" applyBorder="1" applyAlignment="1">
      <alignment horizontal="center" vertical="center" wrapText="1"/>
    </xf>
    <xf numFmtId="49" fontId="12" fillId="6" borderId="0" xfId="0" applyNumberFormat="1" applyFont="1" applyFill="1" applyBorder="1" applyAlignment="1">
      <alignment vertical="center" wrapText="1"/>
    </xf>
    <xf numFmtId="177" fontId="8" fillId="6" borderId="0" xfId="4" applyNumberFormat="1" applyFont="1" applyFill="1" applyBorder="1" applyAlignment="1">
      <alignment vertical="center" shrinkToFit="1"/>
    </xf>
    <xf numFmtId="0" fontId="8" fillId="6" borderId="0" xfId="0" applyFont="1" applyFill="1" applyBorder="1" applyAlignment="1">
      <alignment vertical="center"/>
    </xf>
    <xf numFmtId="0" fontId="12" fillId="6" borderId="0" xfId="0" applyFont="1" applyFill="1" applyBorder="1" applyAlignment="1">
      <alignment vertical="center" wrapText="1"/>
    </xf>
    <xf numFmtId="0" fontId="8" fillId="6" borderId="0" xfId="0" applyFont="1" applyFill="1">
      <alignment vertical="center"/>
    </xf>
    <xf numFmtId="0" fontId="7" fillId="0" borderId="0" xfId="0" applyFont="1" applyFill="1" applyBorder="1" applyAlignment="1">
      <alignment horizontal="left" vertical="center"/>
    </xf>
    <xf numFmtId="0" fontId="14" fillId="0" borderId="0" xfId="0" applyFont="1" applyAlignment="1">
      <alignment horizontal="left" vertical="top"/>
    </xf>
    <xf numFmtId="0" fontId="18" fillId="0" borderId="0" xfId="0" applyFont="1" applyAlignment="1">
      <alignment horizontal="left" vertical="top"/>
    </xf>
    <xf numFmtId="0" fontId="14" fillId="0" borderId="0" xfId="0" applyFont="1">
      <alignment vertical="center"/>
    </xf>
    <xf numFmtId="0" fontId="14" fillId="0" borderId="16" xfId="0" applyFont="1" applyBorder="1" applyAlignment="1">
      <alignment horizontal="center" vertical="center"/>
    </xf>
    <xf numFmtId="0" fontId="6" fillId="2" borderId="0" xfId="0" applyFont="1" applyFill="1">
      <alignment vertical="center"/>
    </xf>
    <xf numFmtId="0" fontId="6" fillId="2" borderId="3" xfId="0" applyFont="1" applyFill="1" applyBorder="1">
      <alignment vertical="center"/>
    </xf>
    <xf numFmtId="0" fontId="6" fillId="2" borderId="11" xfId="0" applyFont="1" applyFill="1" applyBorder="1">
      <alignment vertical="center"/>
    </xf>
    <xf numFmtId="0" fontId="13" fillId="6" borderId="0" xfId="0" applyFont="1" applyFill="1" applyBorder="1" applyAlignment="1">
      <alignment horizontal="left" vertical="center"/>
    </xf>
    <xf numFmtId="0" fontId="14" fillId="7" borderId="16" xfId="0" applyFont="1" applyFill="1" applyBorder="1" applyAlignment="1">
      <alignment horizontal="center" vertical="center"/>
    </xf>
    <xf numFmtId="49" fontId="18" fillId="7" borderId="16" xfId="0" applyNumberFormat="1" applyFont="1" applyFill="1" applyBorder="1" applyAlignment="1">
      <alignment horizontal="center" vertical="top"/>
    </xf>
    <xf numFmtId="0" fontId="18" fillId="7" borderId="16" xfId="0" applyFont="1" applyFill="1" applyBorder="1" applyAlignment="1">
      <alignment horizontal="center" vertical="top"/>
    </xf>
    <xf numFmtId="0" fontId="10" fillId="2" borderId="16"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9" fillId="6" borderId="2" xfId="0" applyFont="1" applyFill="1" applyBorder="1" applyAlignment="1">
      <alignment horizontal="center" vertical="center"/>
    </xf>
    <xf numFmtId="176" fontId="9" fillId="3" borderId="16" xfId="0" applyNumberFormat="1" applyFont="1" applyFill="1" applyBorder="1">
      <alignment vertical="center"/>
    </xf>
    <xf numFmtId="0" fontId="10" fillId="2" borderId="14" xfId="0" applyFont="1" applyFill="1" applyBorder="1" applyAlignment="1">
      <alignment horizontal="center" vertical="center" wrapText="1"/>
    </xf>
    <xf numFmtId="0" fontId="9" fillId="3" borderId="16" xfId="0" applyFont="1" applyFill="1" applyBorder="1" applyAlignment="1">
      <alignment vertical="center" shrinkToFit="1"/>
    </xf>
    <xf numFmtId="49" fontId="12" fillId="3" borderId="16" xfId="0" applyNumberFormat="1" applyFont="1" applyFill="1" applyBorder="1" applyAlignment="1">
      <alignment horizontal="center" vertical="center" shrinkToFit="1"/>
    </xf>
    <xf numFmtId="179" fontId="13" fillId="4" borderId="16" xfId="0" applyNumberFormat="1" applyFont="1" applyFill="1" applyBorder="1" applyAlignment="1">
      <alignment vertical="center" shrinkToFit="1"/>
    </xf>
    <xf numFmtId="179" fontId="13" fillId="3" borderId="16" xfId="0" applyNumberFormat="1" applyFont="1" applyFill="1" applyBorder="1" applyAlignment="1">
      <alignment vertical="center" shrinkToFit="1"/>
    </xf>
    <xf numFmtId="0" fontId="9" fillId="3" borderId="16" xfId="0" applyFont="1" applyFill="1" applyBorder="1" applyAlignment="1">
      <alignment horizontal="center" vertical="center" shrinkToFit="1"/>
    </xf>
    <xf numFmtId="180" fontId="9" fillId="3" borderId="16" xfId="0" applyNumberFormat="1" applyFont="1" applyFill="1" applyBorder="1" applyAlignment="1">
      <alignment vertical="center" shrinkToFit="1"/>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2" borderId="7" xfId="0" applyFont="1" applyFill="1" applyBorder="1" applyAlignment="1">
      <alignment vertical="center"/>
    </xf>
    <xf numFmtId="0" fontId="12" fillId="2" borderId="8" xfId="0" applyFont="1" applyFill="1" applyBorder="1" applyAlignment="1">
      <alignment vertical="center" wrapText="1"/>
    </xf>
    <xf numFmtId="0" fontId="12" fillId="2" borderId="10" xfId="0" applyFont="1" applyFill="1" applyBorder="1" applyAlignment="1">
      <alignment vertical="center" wrapText="1"/>
    </xf>
    <xf numFmtId="0" fontId="9" fillId="2" borderId="11" xfId="0" applyFont="1" applyFill="1" applyBorder="1">
      <alignment vertical="center"/>
    </xf>
    <xf numFmtId="176" fontId="12" fillId="2" borderId="7" xfId="0" applyNumberFormat="1" applyFont="1" applyFill="1" applyBorder="1" applyAlignment="1" applyProtection="1">
      <alignment vertical="center"/>
      <protection locked="0"/>
    </xf>
    <xf numFmtId="0" fontId="9" fillId="2" borderId="7" xfId="0" applyFont="1" applyFill="1" applyBorder="1">
      <alignment vertical="center"/>
    </xf>
    <xf numFmtId="0" fontId="9" fillId="2" borderId="13" xfId="0" applyFont="1" applyFill="1" applyBorder="1">
      <alignment vertical="center"/>
    </xf>
    <xf numFmtId="49" fontId="9" fillId="3" borderId="16" xfId="0" applyNumberFormat="1" applyFont="1" applyFill="1" applyBorder="1" applyAlignment="1">
      <alignment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6" xfId="0" applyFont="1" applyFill="1" applyBorder="1" applyAlignment="1">
      <alignment vertical="center" shrinkToFit="1"/>
    </xf>
    <xf numFmtId="0" fontId="9" fillId="7" borderId="16" xfId="0" applyFont="1" applyFill="1" applyBorder="1" applyAlignment="1" applyProtection="1">
      <alignment vertical="center" shrinkToFit="1"/>
      <protection locked="0"/>
    </xf>
    <xf numFmtId="0" fontId="13" fillId="2" borderId="14" xfId="0" applyFont="1" applyFill="1" applyBorder="1" applyAlignment="1">
      <alignment horizontal="center" vertical="center" wrapText="1"/>
    </xf>
    <xf numFmtId="0" fontId="10" fillId="2" borderId="14" xfId="0" applyFont="1" applyFill="1" applyBorder="1" applyAlignment="1">
      <alignment horizontal="center" vertical="center"/>
    </xf>
    <xf numFmtId="0" fontId="0" fillId="0" borderId="16" xfId="0" applyBorder="1">
      <alignment vertical="center"/>
    </xf>
    <xf numFmtId="0" fontId="14" fillId="6" borderId="0" xfId="0" applyFont="1" applyFill="1" applyBorder="1" applyAlignment="1">
      <alignment vertical="center"/>
    </xf>
    <xf numFmtId="0" fontId="14" fillId="6" borderId="0" xfId="0" applyNumberFormat="1" applyFont="1" applyFill="1" applyAlignment="1">
      <alignment vertical="center"/>
    </xf>
    <xf numFmtId="0" fontId="12" fillId="2" borderId="1"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6" xfId="0" applyFont="1" applyFill="1" applyBorder="1" applyAlignment="1">
      <alignment horizontal="center" vertical="center"/>
    </xf>
    <xf numFmtId="0" fontId="25" fillId="0" borderId="0" xfId="0" applyFont="1">
      <alignment vertical="center"/>
    </xf>
    <xf numFmtId="0" fontId="12" fillId="0" borderId="0" xfId="0" applyFont="1">
      <alignment vertical="center"/>
    </xf>
    <xf numFmtId="38" fontId="12" fillId="0" borderId="0" xfId="4" applyFont="1">
      <alignment vertical="center"/>
    </xf>
    <xf numFmtId="38" fontId="12" fillId="0" borderId="0" xfId="4" applyFont="1" applyAlignment="1">
      <alignment vertical="center" shrinkToFit="1"/>
    </xf>
    <xf numFmtId="38" fontId="8" fillId="0" borderId="0" xfId="4" applyFont="1">
      <alignment vertical="center"/>
    </xf>
    <xf numFmtId="0" fontId="8" fillId="6" borderId="32" xfId="0" applyFont="1" applyFill="1" applyBorder="1" applyAlignment="1">
      <alignment vertical="center"/>
    </xf>
    <xf numFmtId="0" fontId="14" fillId="0" borderId="0" xfId="0" applyFont="1" applyAlignment="1">
      <alignment horizontal="right" vertical="center"/>
    </xf>
    <xf numFmtId="0" fontId="14" fillId="6" borderId="0" xfId="0" applyFont="1" applyFill="1" applyAlignment="1">
      <alignment horizontal="right" vertical="center"/>
    </xf>
    <xf numFmtId="0" fontId="28" fillId="0" borderId="17" xfId="0" applyFont="1" applyBorder="1">
      <alignment vertical="center"/>
    </xf>
    <xf numFmtId="0" fontId="14" fillId="0" borderId="18" xfId="0" applyFont="1" applyBorder="1">
      <alignment vertical="center"/>
    </xf>
    <xf numFmtId="0" fontId="14" fillId="0" borderId="21" xfId="0" applyFont="1" applyBorder="1">
      <alignment vertical="center"/>
    </xf>
    <xf numFmtId="0" fontId="14" fillId="0" borderId="1" xfId="0" applyFont="1" applyBorder="1">
      <alignment vertical="center"/>
    </xf>
    <xf numFmtId="0" fontId="14" fillId="0" borderId="2" xfId="0" applyFont="1" applyBorder="1">
      <alignment vertical="center"/>
    </xf>
    <xf numFmtId="0" fontId="14" fillId="0" borderId="3" xfId="0" applyFont="1" applyBorder="1">
      <alignment vertical="center"/>
    </xf>
    <xf numFmtId="0" fontId="14" fillId="0" borderId="1" xfId="0" applyFont="1" applyBorder="1" applyAlignment="1">
      <alignment vertical="center"/>
    </xf>
    <xf numFmtId="0" fontId="14" fillId="0" borderId="2" xfId="0" applyFont="1" applyBorder="1" applyAlignment="1">
      <alignment vertical="center"/>
    </xf>
    <xf numFmtId="0" fontId="14" fillId="0" borderId="0" xfId="0" applyFont="1" applyBorder="1">
      <alignment vertical="center"/>
    </xf>
    <xf numFmtId="0" fontId="14" fillId="0" borderId="0" xfId="0" applyFont="1" applyBorder="1" applyAlignment="1">
      <alignment vertical="center"/>
    </xf>
    <xf numFmtId="0" fontId="14" fillId="6" borderId="0" xfId="0" applyFont="1" applyFill="1" applyBorder="1" applyAlignment="1">
      <alignment horizontal="center" vertical="center"/>
    </xf>
    <xf numFmtId="0" fontId="14" fillId="6" borderId="4" xfId="0" quotePrefix="1" applyFont="1" applyFill="1" applyBorder="1" applyAlignment="1">
      <alignment vertical="center"/>
    </xf>
    <xf numFmtId="0" fontId="14" fillId="6" borderId="10" xfId="0" quotePrefix="1" applyFont="1" applyFill="1" applyBorder="1" applyAlignment="1">
      <alignment vertical="center"/>
    </xf>
    <xf numFmtId="0" fontId="14" fillId="6" borderId="10" xfId="0" applyFont="1" applyFill="1" applyBorder="1" applyAlignment="1">
      <alignment vertical="center"/>
    </xf>
    <xf numFmtId="0" fontId="14" fillId="6" borderId="7" xfId="0" applyFont="1" applyFill="1" applyBorder="1" applyAlignment="1">
      <alignment horizontal="left" vertical="center"/>
    </xf>
    <xf numFmtId="0" fontId="14" fillId="6" borderId="11" xfId="0" applyFont="1" applyFill="1" applyBorder="1" applyAlignment="1">
      <alignment horizontal="left" vertical="center"/>
    </xf>
    <xf numFmtId="182" fontId="14" fillId="6" borderId="0" xfId="4" applyNumberFormat="1" applyFont="1" applyFill="1" applyAlignment="1">
      <alignment vertical="center"/>
    </xf>
    <xf numFmtId="0" fontId="28" fillId="0" borderId="0" xfId="0" applyFont="1" applyBorder="1">
      <alignment vertical="center"/>
    </xf>
    <xf numFmtId="0" fontId="14" fillId="6" borderId="0" xfId="0" applyFont="1" applyFill="1" applyAlignment="1"/>
    <xf numFmtId="178" fontId="12" fillId="0" borderId="16" xfId="0" applyNumberFormat="1" applyFont="1" applyBorder="1" applyAlignment="1">
      <alignment horizontal="center" vertical="center" shrinkToFit="1"/>
    </xf>
    <xf numFmtId="0" fontId="12" fillId="0" borderId="16" xfId="0" applyNumberFormat="1" applyFont="1" applyBorder="1" applyAlignment="1">
      <alignment vertical="center" shrinkToFit="1"/>
    </xf>
    <xf numFmtId="49" fontId="12" fillId="0" borderId="16" xfId="0" applyNumberFormat="1" applyFont="1" applyBorder="1" applyAlignment="1">
      <alignment vertical="center" shrinkToFit="1"/>
    </xf>
    <xf numFmtId="0" fontId="12" fillId="0" borderId="0" xfId="0" applyFont="1" applyAlignment="1">
      <alignment vertical="center" shrinkToFit="1"/>
    </xf>
    <xf numFmtId="38" fontId="12" fillId="0" borderId="16" xfId="4" applyFont="1" applyBorder="1" applyAlignment="1">
      <alignment horizontal="right" vertical="center" shrinkToFit="1"/>
    </xf>
    <xf numFmtId="38" fontId="12" fillId="0" borderId="16" xfId="4" applyFont="1" applyBorder="1" applyAlignment="1">
      <alignment horizontal="center" vertical="center" shrinkToFit="1"/>
    </xf>
    <xf numFmtId="182" fontId="12" fillId="0" borderId="16" xfId="4" applyNumberFormat="1" applyFont="1" applyBorder="1" applyAlignment="1">
      <alignment horizontal="right" vertical="center" shrinkToFit="1"/>
    </xf>
    <xf numFmtId="38" fontId="12" fillId="0" borderId="1" xfId="4" applyFont="1" applyBorder="1" applyAlignment="1">
      <alignment horizontal="right" vertical="center" shrinkToFit="1"/>
    </xf>
    <xf numFmtId="0" fontId="29" fillId="9" borderId="17" xfId="0" applyFont="1" applyFill="1" applyBorder="1" applyAlignment="1">
      <alignment vertical="center"/>
    </xf>
    <xf numFmtId="0" fontId="12" fillId="9" borderId="18" xfId="0" applyFont="1" applyFill="1" applyBorder="1">
      <alignment vertical="center"/>
    </xf>
    <xf numFmtId="0" fontId="12" fillId="0" borderId="21" xfId="0" applyFont="1" applyBorder="1">
      <alignment vertical="center"/>
    </xf>
    <xf numFmtId="0" fontId="29" fillId="0" borderId="0" xfId="0" applyFont="1">
      <alignment vertical="center"/>
    </xf>
    <xf numFmtId="182" fontId="12" fillId="0" borderId="0" xfId="4" applyNumberFormat="1" applyFont="1" applyAlignment="1">
      <alignment vertical="center" shrinkToFit="1"/>
    </xf>
    <xf numFmtId="0" fontId="25" fillId="0" borderId="0" xfId="0" applyFont="1" applyAlignment="1">
      <alignment vertical="center" shrinkToFit="1"/>
    </xf>
    <xf numFmtId="38" fontId="25" fillId="0" borderId="0" xfId="4" applyFont="1" applyAlignment="1">
      <alignment vertical="center" shrinkToFit="1"/>
    </xf>
    <xf numFmtId="182" fontId="25" fillId="0" borderId="0" xfId="4" applyNumberFormat="1" applyFont="1" applyAlignment="1">
      <alignment vertical="center" shrinkToFit="1"/>
    </xf>
    <xf numFmtId="38" fontId="25" fillId="0" borderId="0" xfId="4" applyFont="1">
      <alignment vertical="center"/>
    </xf>
    <xf numFmtId="0" fontId="12" fillId="0" borderId="0" xfId="0" applyFont="1" applyAlignment="1">
      <alignment horizontal="center" vertical="center" shrinkToFit="1"/>
    </xf>
    <xf numFmtId="0" fontId="12" fillId="0" borderId="0" xfId="0" applyFont="1" applyAlignment="1">
      <alignment horizontal="center" vertical="center"/>
    </xf>
    <xf numFmtId="0" fontId="12" fillId="0" borderId="0" xfId="0" applyFont="1" applyAlignment="1">
      <alignment horizontal="left" vertical="center" shrinkToFit="1"/>
    </xf>
    <xf numFmtId="0" fontId="12" fillId="0" borderId="16" xfId="0" applyFont="1" applyBorder="1" applyAlignment="1">
      <alignment vertical="center" shrinkToFit="1"/>
    </xf>
    <xf numFmtId="38" fontId="12" fillId="2" borderId="16" xfId="4" applyFont="1" applyFill="1" applyBorder="1" applyAlignment="1">
      <alignment horizontal="center" vertical="center" wrapText="1"/>
    </xf>
    <xf numFmtId="38" fontId="12" fillId="2" borderId="1" xfId="4" applyFont="1" applyFill="1" applyBorder="1" applyAlignment="1">
      <alignment horizontal="center" vertical="center" wrapText="1"/>
    </xf>
    <xf numFmtId="178" fontId="12" fillId="0" borderId="1" xfId="0" applyNumberFormat="1" applyFont="1" applyBorder="1" applyAlignment="1">
      <alignment horizontal="center" vertical="center" shrinkToFit="1"/>
    </xf>
    <xf numFmtId="0" fontId="12" fillId="0" borderId="3" xfId="0" applyNumberFormat="1" applyFont="1" applyBorder="1" applyAlignment="1">
      <alignment vertical="center" shrinkToFit="1"/>
    </xf>
    <xf numFmtId="0" fontId="29" fillId="9" borderId="0" xfId="0" applyNumberFormat="1" applyFont="1" applyFill="1" applyBorder="1" applyAlignment="1">
      <alignment vertical="center"/>
    </xf>
    <xf numFmtId="0" fontId="12" fillId="9" borderId="0" xfId="0" applyFont="1" applyFill="1" applyBorder="1">
      <alignment vertical="center"/>
    </xf>
    <xf numFmtId="0" fontId="12" fillId="0" borderId="0" xfId="0" applyFont="1" applyBorder="1">
      <alignment vertical="center"/>
    </xf>
    <xf numFmtId="0" fontId="25" fillId="0" borderId="16" xfId="0" applyFont="1" applyBorder="1" applyAlignment="1">
      <alignment vertical="center" shrinkToFit="1"/>
    </xf>
    <xf numFmtId="49" fontId="12" fillId="0" borderId="12" xfId="0" applyNumberFormat="1" applyFont="1" applyBorder="1" applyAlignment="1">
      <alignment vertical="center" shrinkToFit="1"/>
    </xf>
    <xf numFmtId="0" fontId="12" fillId="0" borderId="1" xfId="0" applyNumberFormat="1" applyFont="1" applyBorder="1" applyAlignment="1">
      <alignment vertical="center" shrinkToFit="1"/>
    </xf>
    <xf numFmtId="38" fontId="12" fillId="0" borderId="3" xfId="4" applyFont="1" applyBorder="1" applyAlignment="1">
      <alignment horizontal="right" vertical="center" shrinkToFit="1"/>
    </xf>
    <xf numFmtId="0" fontId="25" fillId="0" borderId="16" xfId="0" applyFont="1" applyBorder="1">
      <alignment vertical="center"/>
    </xf>
    <xf numFmtId="181" fontId="29" fillId="0" borderId="0" xfId="0" applyNumberFormat="1" applyFont="1">
      <alignment vertical="center"/>
    </xf>
    <xf numFmtId="0" fontId="18" fillId="0" borderId="16" xfId="0" applyFont="1" applyBorder="1" applyAlignment="1">
      <alignment horizontal="left" vertical="top" wrapText="1"/>
    </xf>
    <xf numFmtId="49" fontId="18" fillId="0" borderId="16" xfId="0" applyNumberFormat="1" applyFont="1" applyBorder="1" applyAlignment="1">
      <alignment horizontal="left" vertical="top" wrapText="1"/>
    </xf>
    <xf numFmtId="0" fontId="14" fillId="0" borderId="9" xfId="0" applyFont="1" applyBorder="1" applyAlignment="1">
      <alignment vertical="top"/>
    </xf>
    <xf numFmtId="49" fontId="18" fillId="0" borderId="12" xfId="0" applyNumberFormat="1" applyFont="1" applyBorder="1" applyAlignment="1">
      <alignment vertical="top" wrapText="1"/>
    </xf>
    <xf numFmtId="0" fontId="18" fillId="0" borderId="12" xfId="0" applyFont="1" applyBorder="1" applyAlignment="1">
      <alignment horizontal="left" vertical="top" wrapText="1"/>
    </xf>
    <xf numFmtId="0" fontId="18" fillId="0" borderId="12" xfId="0" applyFont="1" applyBorder="1" applyAlignment="1">
      <alignment vertical="top" wrapText="1"/>
    </xf>
    <xf numFmtId="0" fontId="9" fillId="0" borderId="57" xfId="0" applyFont="1" applyFill="1" applyBorder="1" applyAlignment="1">
      <alignment vertical="center"/>
    </xf>
    <xf numFmtId="0" fontId="9" fillId="6" borderId="57" xfId="0" applyFont="1" applyFill="1" applyBorder="1" applyAlignment="1">
      <alignment vertical="center"/>
    </xf>
    <xf numFmtId="0" fontId="8" fillId="0" borderId="0" xfId="0" applyFont="1" applyFill="1" applyProtection="1">
      <alignment vertical="center"/>
    </xf>
    <xf numFmtId="38" fontId="12" fillId="6" borderId="0" xfId="4" applyFont="1" applyFill="1" applyBorder="1" applyAlignment="1" applyProtection="1">
      <alignment vertical="center" shrinkToFit="1"/>
    </xf>
    <xf numFmtId="0" fontId="12" fillId="6" borderId="0" xfId="0" applyFont="1" applyFill="1" applyBorder="1" applyAlignment="1" applyProtection="1">
      <alignment horizontal="center" vertical="center"/>
    </xf>
    <xf numFmtId="0" fontId="13" fillId="6" borderId="0" xfId="0" applyFont="1" applyFill="1" applyBorder="1" applyAlignment="1" applyProtection="1">
      <alignment horizontal="left" vertical="center"/>
    </xf>
    <xf numFmtId="0" fontId="12" fillId="6" borderId="5" xfId="0" applyFont="1" applyFill="1" applyBorder="1" applyAlignment="1" applyProtection="1">
      <alignment horizontal="center" vertical="center"/>
    </xf>
    <xf numFmtId="0" fontId="12" fillId="6" borderId="0" xfId="0" applyFont="1" applyFill="1" applyBorder="1" applyAlignment="1" applyProtection="1">
      <alignment horizontal="center" vertical="center" wrapText="1"/>
    </xf>
    <xf numFmtId="0" fontId="17" fillId="0" borderId="0" xfId="0" applyFont="1" applyAlignment="1">
      <alignment horizontal="center" vertical="center"/>
    </xf>
    <xf numFmtId="0" fontId="14" fillId="6" borderId="0" xfId="0" applyFont="1" applyFill="1" applyAlignment="1">
      <alignment horizontal="distributed" vertical="center"/>
    </xf>
    <xf numFmtId="0" fontId="14" fillId="6" borderId="0" xfId="0" applyFont="1" applyFill="1" applyAlignment="1">
      <alignment horizontal="left" vertical="center"/>
    </xf>
    <xf numFmtId="0" fontId="14" fillId="3" borderId="0" xfId="0" applyFont="1" applyFill="1" applyAlignment="1">
      <alignment horizontal="distributed" vertical="center"/>
    </xf>
    <xf numFmtId="0" fontId="14" fillId="6" borderId="0" xfId="0" applyFont="1" applyFill="1" applyAlignment="1">
      <alignment horizontal="left" vertical="center" indent="1"/>
    </xf>
    <xf numFmtId="0" fontId="14" fillId="3" borderId="0" xfId="0" applyFont="1" applyFill="1" applyBorder="1" applyAlignment="1">
      <alignment horizontal="distributed" vertical="center"/>
    </xf>
    <xf numFmtId="0" fontId="14" fillId="6" borderId="0" xfId="0" applyFont="1" applyFill="1" applyBorder="1" applyAlignment="1">
      <alignment horizontal="distributed" vertical="center"/>
    </xf>
    <xf numFmtId="182" fontId="14" fillId="6" borderId="4" xfId="4" applyNumberFormat="1" applyFont="1" applyFill="1" applyBorder="1" applyAlignment="1">
      <alignment horizontal="right" vertical="center"/>
    </xf>
    <xf numFmtId="182" fontId="14" fillId="6" borderId="5" xfId="4" applyNumberFormat="1" applyFont="1" applyFill="1" applyBorder="1" applyAlignment="1">
      <alignment horizontal="right" vertical="center"/>
    </xf>
    <xf numFmtId="182" fontId="14" fillId="6" borderId="10" xfId="4" applyNumberFormat="1" applyFont="1" applyFill="1" applyBorder="1" applyAlignment="1">
      <alignment horizontal="right" vertical="center"/>
    </xf>
    <xf numFmtId="182" fontId="14" fillId="6" borderId="7" xfId="4" applyNumberFormat="1" applyFont="1" applyFill="1" applyBorder="1" applyAlignment="1">
      <alignment horizontal="right" vertical="center"/>
    </xf>
    <xf numFmtId="0" fontId="14" fillId="6" borderId="5" xfId="0" applyFont="1" applyFill="1" applyBorder="1" applyAlignment="1">
      <alignment horizontal="left" vertical="center"/>
    </xf>
    <xf numFmtId="0" fontId="14" fillId="6" borderId="6" xfId="0" applyFont="1" applyFill="1" applyBorder="1" applyAlignment="1">
      <alignment horizontal="left" vertical="center"/>
    </xf>
    <xf numFmtId="0" fontId="14" fillId="6" borderId="7" xfId="0" applyFont="1" applyFill="1" applyBorder="1" applyAlignment="1">
      <alignment horizontal="left" vertical="center"/>
    </xf>
    <xf numFmtId="0" fontId="14" fillId="6" borderId="11" xfId="0" applyFont="1" applyFill="1" applyBorder="1" applyAlignment="1">
      <alignment horizontal="left" vertical="center"/>
    </xf>
    <xf numFmtId="0" fontId="14" fillId="6" borderId="4" xfId="0" quotePrefix="1" applyFont="1" applyFill="1" applyBorder="1" applyAlignment="1">
      <alignment horizontal="center" vertical="center"/>
    </xf>
    <xf numFmtId="0" fontId="14" fillId="6" borderId="5" xfId="0" quotePrefix="1" applyFont="1" applyFill="1" applyBorder="1" applyAlignment="1">
      <alignment horizontal="center" vertical="center"/>
    </xf>
    <xf numFmtId="0" fontId="14" fillId="6" borderId="6" xfId="0" quotePrefix="1" applyFont="1" applyFill="1" applyBorder="1" applyAlignment="1">
      <alignment horizontal="center" vertical="center"/>
    </xf>
    <xf numFmtId="0" fontId="14" fillId="6" borderId="10" xfId="0" quotePrefix="1" applyFont="1" applyFill="1" applyBorder="1" applyAlignment="1">
      <alignment horizontal="center" vertical="center"/>
    </xf>
    <xf numFmtId="0" fontId="14" fillId="6" borderId="7" xfId="0" quotePrefix="1" applyFont="1" applyFill="1" applyBorder="1" applyAlignment="1">
      <alignment horizontal="center" vertical="center"/>
    </xf>
    <xf numFmtId="0" fontId="14" fillId="6" borderId="11" xfId="0" quotePrefix="1" applyFont="1" applyFill="1" applyBorder="1" applyAlignment="1">
      <alignment horizontal="center" vertical="center"/>
    </xf>
    <xf numFmtId="38" fontId="14" fillId="6" borderId="4" xfId="4" applyFont="1" applyFill="1" applyBorder="1" applyAlignment="1">
      <alignment horizontal="right" vertical="center"/>
    </xf>
    <xf numFmtId="38" fontId="14" fillId="6" borderId="5" xfId="4" applyFont="1" applyFill="1" applyBorder="1" applyAlignment="1">
      <alignment horizontal="right" vertical="center"/>
    </xf>
    <xf numFmtId="38" fontId="14" fillId="6" borderId="10" xfId="4" applyFont="1" applyFill="1" applyBorder="1" applyAlignment="1">
      <alignment horizontal="right" vertical="center"/>
    </xf>
    <xf numFmtId="38" fontId="14" fillId="6" borderId="7" xfId="4" applyFont="1" applyFill="1" applyBorder="1" applyAlignment="1">
      <alignment horizontal="right" vertical="center"/>
    </xf>
    <xf numFmtId="0" fontId="14" fillId="0" borderId="16" xfId="0" applyFont="1" applyBorder="1" applyAlignment="1">
      <alignment horizontal="center" vertical="center"/>
    </xf>
    <xf numFmtId="0" fontId="14" fillId="6" borderId="16" xfId="0" applyFont="1" applyFill="1" applyBorder="1" applyAlignment="1">
      <alignment horizontal="center" vertical="center"/>
    </xf>
    <xf numFmtId="0" fontId="14" fillId="0" borderId="1" xfId="0" applyFont="1" applyBorder="1" applyAlignment="1">
      <alignment vertical="center"/>
    </xf>
    <xf numFmtId="0" fontId="14" fillId="0" borderId="2" xfId="0" applyFont="1" applyBorder="1" applyAlignment="1">
      <alignment vertical="center"/>
    </xf>
    <xf numFmtId="0" fontId="14" fillId="3" borderId="0" xfId="0" applyFont="1" applyFill="1" applyAlignment="1">
      <alignment horizontal="center" vertical="center"/>
    </xf>
    <xf numFmtId="0" fontId="14" fillId="3" borderId="0" xfId="0" applyFont="1" applyFill="1" applyAlignment="1">
      <alignment horizontal="left" vertical="center"/>
    </xf>
    <xf numFmtId="0" fontId="14" fillId="6" borderId="0" xfId="0" applyFont="1" applyFill="1" applyAlignment="1">
      <alignment horizontal="center" vertical="center"/>
    </xf>
    <xf numFmtId="0" fontId="6" fillId="3" borderId="16" xfId="0" applyFont="1" applyFill="1" applyBorder="1" applyAlignment="1">
      <alignment vertical="center" shrinkToFit="1"/>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10" xfId="0" applyFont="1" applyFill="1" applyBorder="1" applyAlignment="1">
      <alignment vertical="center"/>
    </xf>
    <xf numFmtId="0" fontId="6" fillId="2" borderId="7" xfId="0" applyFont="1" applyFill="1" applyBorder="1" applyAlignment="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14" fillId="6" borderId="0" xfId="0" applyFont="1" applyFill="1" applyAlignment="1">
      <alignment horizontal="center" vertical="center" shrinkToFit="1"/>
    </xf>
    <xf numFmtId="0" fontId="6" fillId="2" borderId="1" xfId="0" applyFont="1" applyFill="1" applyBorder="1" applyAlignment="1">
      <alignment vertical="center"/>
    </xf>
    <xf numFmtId="0" fontId="6" fillId="2" borderId="2" xfId="0" applyFont="1" applyFill="1" applyBorder="1" applyAlignment="1">
      <alignment vertical="center"/>
    </xf>
    <xf numFmtId="0" fontId="14" fillId="6" borderId="0" xfId="0" applyFont="1" applyFill="1" applyAlignment="1">
      <alignment horizontal="right" vertical="center"/>
    </xf>
    <xf numFmtId="182" fontId="14" fillId="6" borderId="0" xfId="4" applyNumberFormat="1" applyFont="1" applyFill="1" applyAlignment="1">
      <alignment vertical="center"/>
    </xf>
    <xf numFmtId="0" fontId="6" fillId="3" borderId="14" xfId="0" applyFont="1" applyFill="1" applyBorder="1" applyAlignment="1">
      <alignment vertical="center" shrinkToFit="1"/>
    </xf>
    <xf numFmtId="0" fontId="6" fillId="2" borderId="6" xfId="0" applyFont="1" applyFill="1" applyBorder="1" applyAlignment="1">
      <alignment vertical="center"/>
    </xf>
    <xf numFmtId="0" fontId="6" fillId="2" borderId="11" xfId="0" applyFont="1" applyFill="1" applyBorder="1" applyAlignment="1">
      <alignment vertical="center"/>
    </xf>
    <xf numFmtId="0" fontId="6" fillId="3" borderId="5" xfId="0" applyFont="1" applyFill="1" applyBorder="1" applyAlignment="1">
      <alignment vertical="center" shrinkToFit="1"/>
    </xf>
    <xf numFmtId="0" fontId="14" fillId="6" borderId="0" xfId="0" applyFont="1" applyFill="1" applyAlignment="1">
      <alignment horizontal="center" vertical="center" wrapText="1"/>
    </xf>
    <xf numFmtId="0" fontId="12"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16" xfId="0" applyFont="1" applyFill="1" applyBorder="1" applyAlignment="1">
      <alignment horizontal="center" vertical="center" wrapText="1" shrinkToFit="1"/>
    </xf>
    <xf numFmtId="0" fontId="12" fillId="2" borderId="6"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6"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6"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2" xfId="0" applyFont="1" applyFill="1" applyBorder="1" applyAlignment="1">
      <alignment horizontal="center" vertical="center"/>
    </xf>
    <xf numFmtId="0" fontId="12" fillId="2" borderId="14" xfId="0" applyFont="1" applyFill="1" applyBorder="1" applyAlignment="1">
      <alignment horizontal="center" vertical="center"/>
    </xf>
    <xf numFmtId="49" fontId="12" fillId="6" borderId="10" xfId="0" applyNumberFormat="1" applyFont="1" applyFill="1" applyBorder="1" applyAlignment="1">
      <alignment horizontal="center" vertical="center"/>
    </xf>
    <xf numFmtId="49" fontId="12" fillId="6" borderId="7" xfId="0" applyNumberFormat="1" applyFont="1" applyFill="1" applyBorder="1" applyAlignment="1">
      <alignment horizontal="center" vertical="center"/>
    </xf>
    <xf numFmtId="49" fontId="12" fillId="6" borderId="11" xfId="0" applyNumberFormat="1" applyFont="1" applyFill="1" applyBorder="1" applyAlignment="1">
      <alignment horizontal="center" vertical="center"/>
    </xf>
    <xf numFmtId="38" fontId="10" fillId="6" borderId="14" xfId="4" applyFont="1" applyFill="1" applyBorder="1" applyAlignment="1">
      <alignment vertical="center" shrinkToFit="1"/>
    </xf>
    <xf numFmtId="49" fontId="27" fillId="0" borderId="52" xfId="0" applyNumberFormat="1" applyFont="1" applyFill="1" applyBorder="1" applyAlignment="1">
      <alignment horizontal="left" vertical="center" shrinkToFit="1"/>
    </xf>
    <xf numFmtId="49" fontId="27" fillId="0" borderId="53" xfId="0" applyNumberFormat="1" applyFont="1" applyFill="1" applyBorder="1" applyAlignment="1">
      <alignment horizontal="left" vertical="center" shrinkToFit="1"/>
    </xf>
    <xf numFmtId="49" fontId="27" fillId="0" borderId="54" xfId="0" applyNumberFormat="1" applyFont="1" applyFill="1" applyBorder="1" applyAlignment="1">
      <alignment horizontal="left" vertical="center" shrinkToFit="1"/>
    </xf>
    <xf numFmtId="38" fontId="10" fillId="3" borderId="14" xfId="4" applyFont="1" applyFill="1" applyBorder="1" applyAlignment="1">
      <alignment vertical="center" shrinkToFit="1"/>
    </xf>
    <xf numFmtId="49" fontId="12" fillId="0" borderId="29" xfId="0" applyNumberFormat="1" applyFont="1" applyFill="1" applyBorder="1" applyAlignment="1">
      <alignment horizontal="center" vertical="center" wrapText="1"/>
    </xf>
    <xf numFmtId="49" fontId="12" fillId="0" borderId="30" xfId="0" applyNumberFormat="1" applyFont="1" applyFill="1" applyBorder="1" applyAlignment="1">
      <alignment horizontal="center" vertical="center" wrapText="1"/>
    </xf>
    <xf numFmtId="49" fontId="12" fillId="0" borderId="31" xfId="0" applyNumberFormat="1" applyFont="1" applyFill="1" applyBorder="1" applyAlignment="1">
      <alignment horizontal="center" vertical="center" wrapText="1"/>
    </xf>
    <xf numFmtId="49" fontId="12" fillId="6" borderId="1" xfId="0" applyNumberFormat="1" applyFont="1" applyFill="1" applyBorder="1" applyAlignment="1">
      <alignment horizontal="left" vertical="center" wrapText="1"/>
    </xf>
    <xf numFmtId="49" fontId="12" fillId="6" borderId="2" xfId="0" applyNumberFormat="1" applyFont="1" applyFill="1" applyBorder="1" applyAlignment="1">
      <alignment horizontal="left" vertical="center" wrapText="1"/>
    </xf>
    <xf numFmtId="49" fontId="12" fillId="6" borderId="3" xfId="0" applyNumberFormat="1" applyFont="1" applyFill="1" applyBorder="1" applyAlignment="1">
      <alignment horizontal="left" vertical="center" wrapText="1"/>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24" fillId="6" borderId="8" xfId="0" applyFont="1" applyFill="1" applyBorder="1" applyAlignment="1">
      <alignment horizontal="left" vertical="center" wrapText="1"/>
    </xf>
    <xf numFmtId="0" fontId="24" fillId="6" borderId="0" xfId="0" applyFont="1" applyFill="1" applyBorder="1" applyAlignment="1">
      <alignment horizontal="left" vertical="center" wrapText="1"/>
    </xf>
    <xf numFmtId="38" fontId="10" fillId="3" borderId="16" xfId="4" applyFont="1" applyFill="1" applyBorder="1" applyAlignment="1">
      <alignment vertical="center" shrinkToFit="1"/>
    </xf>
    <xf numFmtId="0" fontId="10" fillId="3" borderId="16" xfId="0" applyFont="1" applyFill="1" applyBorder="1" applyAlignment="1">
      <alignment vertical="center" shrinkToFit="1"/>
    </xf>
    <xf numFmtId="38" fontId="10" fillId="3" borderId="38" xfId="4" applyFont="1" applyFill="1" applyBorder="1" applyAlignment="1">
      <alignment vertical="center" shrinkToFit="1"/>
    </xf>
    <xf numFmtId="0" fontId="10" fillId="3" borderId="38" xfId="0" applyFont="1" applyFill="1" applyBorder="1" applyAlignment="1">
      <alignment vertical="center" shrinkToFit="1"/>
    </xf>
    <xf numFmtId="38" fontId="10" fillId="3" borderId="43" xfId="4" applyFont="1" applyFill="1" applyBorder="1" applyAlignment="1">
      <alignment vertical="center" shrinkToFit="1"/>
    </xf>
    <xf numFmtId="0" fontId="10" fillId="3" borderId="43" xfId="0" applyFont="1" applyFill="1" applyBorder="1" applyAlignment="1">
      <alignment vertical="center" shrinkToFit="1"/>
    </xf>
    <xf numFmtId="38" fontId="10" fillId="3" borderId="48" xfId="4" applyFont="1" applyFill="1" applyBorder="1" applyAlignment="1">
      <alignment vertical="center" shrinkToFit="1"/>
    </xf>
    <xf numFmtId="0" fontId="10" fillId="3" borderId="48" xfId="0" applyFont="1" applyFill="1" applyBorder="1" applyAlignment="1">
      <alignment vertical="center" shrinkToFit="1"/>
    </xf>
    <xf numFmtId="49" fontId="12" fillId="6" borderId="12" xfId="0" applyNumberFormat="1" applyFont="1" applyFill="1" applyBorder="1" applyAlignment="1">
      <alignment horizontal="center" vertical="center"/>
    </xf>
    <xf numFmtId="49" fontId="12" fillId="6" borderId="13" xfId="0" applyNumberFormat="1" applyFont="1" applyFill="1" applyBorder="1" applyAlignment="1">
      <alignment horizontal="center" vertical="center"/>
    </xf>
    <xf numFmtId="49" fontId="12" fillId="6" borderId="1" xfId="0" applyNumberFormat="1" applyFont="1" applyFill="1" applyBorder="1" applyAlignment="1">
      <alignment horizontal="center" vertical="center"/>
    </xf>
    <xf numFmtId="49" fontId="12" fillId="6" borderId="2" xfId="0" applyNumberFormat="1" applyFont="1" applyFill="1" applyBorder="1" applyAlignment="1">
      <alignment horizontal="center" vertical="center"/>
    </xf>
    <xf numFmtId="49" fontId="12" fillId="6" borderId="3" xfId="0" applyNumberFormat="1" applyFont="1" applyFill="1" applyBorder="1" applyAlignment="1">
      <alignment horizontal="center" vertical="center"/>
    </xf>
    <xf numFmtId="38" fontId="10" fillId="6" borderId="35" xfId="4" applyFont="1" applyFill="1" applyBorder="1" applyAlignment="1">
      <alignment vertical="center" shrinkToFit="1"/>
    </xf>
    <xf numFmtId="49" fontId="12" fillId="0" borderId="26" xfId="0" applyNumberFormat="1" applyFont="1" applyFill="1" applyBorder="1" applyAlignment="1">
      <alignment horizontal="center" vertical="center" wrapText="1"/>
    </xf>
    <xf numFmtId="49" fontId="12" fillId="0" borderId="27" xfId="0" applyNumberFormat="1" applyFont="1" applyFill="1" applyBorder="1" applyAlignment="1">
      <alignment horizontal="center" vertical="center" wrapText="1"/>
    </xf>
    <xf numFmtId="49" fontId="12" fillId="0" borderId="28" xfId="0" applyNumberFormat="1" applyFont="1" applyFill="1" applyBorder="1" applyAlignment="1">
      <alignment horizontal="center" vertical="center" wrapText="1"/>
    </xf>
    <xf numFmtId="0" fontId="10" fillId="6" borderId="16" xfId="0" applyFont="1" applyFill="1" applyBorder="1" applyAlignment="1">
      <alignment horizontal="left" vertical="center" shrinkToFit="1"/>
    </xf>
    <xf numFmtId="0" fontId="10" fillId="6" borderId="38" xfId="0" applyFont="1" applyFill="1" applyBorder="1" applyAlignment="1">
      <alignment horizontal="left" vertical="center" shrinkToFit="1"/>
    </xf>
    <xf numFmtId="0" fontId="10" fillId="6" borderId="48" xfId="0" applyFont="1" applyFill="1" applyBorder="1" applyAlignment="1">
      <alignment horizontal="left" vertical="center" shrinkToFit="1"/>
    </xf>
    <xf numFmtId="0" fontId="10" fillId="6" borderId="43" xfId="0" applyFont="1" applyFill="1" applyBorder="1" applyAlignment="1">
      <alignment horizontal="left" vertical="center" shrinkToFit="1"/>
    </xf>
    <xf numFmtId="49" fontId="12" fillId="6" borderId="43" xfId="0" applyNumberFormat="1" applyFont="1" applyFill="1" applyBorder="1" applyAlignment="1">
      <alignment horizontal="left" vertical="center" shrinkToFit="1"/>
    </xf>
    <xf numFmtId="49" fontId="12" fillId="6" borderId="48" xfId="0" applyNumberFormat="1" applyFont="1" applyFill="1" applyBorder="1" applyAlignment="1">
      <alignment horizontal="left" vertical="center" shrinkToFit="1"/>
    </xf>
    <xf numFmtId="49" fontId="12" fillId="6" borderId="16" xfId="0" applyNumberFormat="1" applyFont="1" applyFill="1" applyBorder="1" applyAlignment="1">
      <alignment horizontal="center" vertical="center"/>
    </xf>
    <xf numFmtId="49" fontId="12" fillId="6" borderId="16" xfId="0" applyNumberFormat="1" applyFont="1" applyFill="1" applyBorder="1" applyAlignment="1">
      <alignment horizontal="center" vertical="center" wrapText="1"/>
    </xf>
    <xf numFmtId="49" fontId="12" fillId="6" borderId="25" xfId="0" applyNumberFormat="1" applyFont="1" applyFill="1" applyBorder="1" applyAlignment="1">
      <alignment horizontal="center" vertical="center"/>
    </xf>
    <xf numFmtId="49" fontId="12" fillId="6" borderId="33" xfId="0" applyNumberFormat="1" applyFont="1" applyFill="1" applyBorder="1" applyAlignment="1">
      <alignment horizontal="center" vertical="center"/>
    </xf>
    <xf numFmtId="49" fontId="12" fillId="6" borderId="34" xfId="0" applyNumberFormat="1" applyFont="1" applyFill="1" applyBorder="1" applyAlignment="1">
      <alignment horizontal="center" vertical="center"/>
    </xf>
    <xf numFmtId="182" fontId="12" fillId="3" borderId="14" xfId="4" applyNumberFormat="1" applyFont="1" applyFill="1" applyBorder="1" applyAlignment="1">
      <alignment vertical="center" shrinkToFit="1"/>
    </xf>
    <xf numFmtId="182" fontId="12" fillId="3" borderId="10" xfId="4" applyNumberFormat="1" applyFont="1" applyFill="1" applyBorder="1" applyAlignment="1">
      <alignment vertical="center" shrinkToFit="1"/>
    </xf>
    <xf numFmtId="0" fontId="12" fillId="6" borderId="11" xfId="0" applyFont="1" applyFill="1" applyBorder="1" applyAlignment="1">
      <alignment horizontal="center" vertical="center"/>
    </xf>
    <xf numFmtId="0" fontId="12" fillId="6" borderId="14" xfId="0" applyFont="1" applyFill="1" applyBorder="1" applyAlignment="1">
      <alignment horizontal="center" vertical="center"/>
    </xf>
    <xf numFmtId="182" fontId="12" fillId="0" borderId="16" xfId="4" applyNumberFormat="1" applyFont="1" applyFill="1" applyBorder="1" applyAlignment="1">
      <alignment vertical="center" shrinkToFit="1"/>
    </xf>
    <xf numFmtId="182" fontId="12" fillId="0" borderId="1" xfId="4" applyNumberFormat="1" applyFont="1" applyFill="1" applyBorder="1" applyAlignment="1">
      <alignment vertical="center" shrinkToFit="1"/>
    </xf>
    <xf numFmtId="0" fontId="12" fillId="6" borderId="3" xfId="0" applyFont="1" applyFill="1" applyBorder="1" applyAlignment="1">
      <alignment horizontal="center" vertical="center"/>
    </xf>
    <xf numFmtId="0" fontId="12" fillId="6" borderId="16" xfId="0" applyFont="1" applyFill="1" applyBorder="1" applyAlignment="1">
      <alignment horizontal="center" vertical="center"/>
    </xf>
    <xf numFmtId="0" fontId="12" fillId="2" borderId="4" xfId="0" applyFont="1" applyFill="1" applyBorder="1" applyAlignment="1">
      <alignment horizontal="center" vertical="center" textRotation="255"/>
    </xf>
    <xf numFmtId="0" fontId="12" fillId="2" borderId="8"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12" fillId="3" borderId="1" xfId="0" applyFont="1" applyFill="1" applyBorder="1" applyAlignment="1">
      <alignment vertical="center"/>
    </xf>
    <xf numFmtId="0" fontId="12" fillId="3" borderId="2" xfId="0" applyFont="1" applyFill="1" applyBorder="1" applyAlignment="1">
      <alignment vertical="center"/>
    </xf>
    <xf numFmtId="182" fontId="12" fillId="6" borderId="20" xfId="4" applyNumberFormat="1" applyFont="1" applyFill="1" applyBorder="1" applyAlignment="1">
      <alignment vertical="center" shrinkToFit="1"/>
    </xf>
    <xf numFmtId="182" fontId="12" fillId="6" borderId="18" xfId="4" applyNumberFormat="1" applyFont="1" applyFill="1" applyBorder="1" applyAlignment="1">
      <alignment vertical="center" shrinkToFit="1"/>
    </xf>
    <xf numFmtId="0" fontId="12" fillId="6" borderId="18" xfId="0" applyFont="1" applyFill="1" applyBorder="1" applyAlignment="1">
      <alignment horizontal="center" vertical="center"/>
    </xf>
    <xf numFmtId="0" fontId="12" fillId="6" borderId="21" xfId="0" applyFont="1" applyFill="1" applyBorder="1" applyAlignment="1">
      <alignment horizontal="center" vertical="center"/>
    </xf>
    <xf numFmtId="0" fontId="12" fillId="2" borderId="10"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182" fontId="12" fillId="6" borderId="10" xfId="4" applyNumberFormat="1" applyFont="1" applyFill="1" applyBorder="1" applyAlignment="1" applyProtection="1">
      <alignment vertical="center"/>
    </xf>
    <xf numFmtId="182" fontId="12" fillId="6" borderId="7" xfId="4" applyNumberFormat="1" applyFont="1" applyFill="1" applyBorder="1" applyAlignment="1" applyProtection="1">
      <alignment vertical="center"/>
    </xf>
    <xf numFmtId="0" fontId="9" fillId="0" borderId="7"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176" fontId="12" fillId="6" borderId="2" xfId="0" applyNumberFormat="1" applyFont="1" applyFill="1" applyBorder="1" applyAlignment="1" applyProtection="1">
      <alignment vertical="center"/>
      <protection locked="0"/>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10" fillId="3" borderId="39" xfId="0" applyFont="1" applyFill="1" applyBorder="1" applyAlignment="1">
      <alignment horizontal="left" vertical="center" shrinkToFit="1"/>
    </xf>
    <xf numFmtId="0" fontId="10" fillId="3" borderId="40" xfId="0" applyFont="1" applyFill="1" applyBorder="1" applyAlignment="1">
      <alignment horizontal="left" vertical="center" shrinkToFit="1"/>
    </xf>
    <xf numFmtId="0" fontId="10" fillId="3" borderId="41" xfId="0" applyFont="1" applyFill="1" applyBorder="1" applyAlignment="1">
      <alignment horizontal="left" vertical="center" shrinkToFit="1"/>
    </xf>
    <xf numFmtId="0" fontId="10" fillId="3" borderId="44" xfId="0" applyFont="1" applyFill="1" applyBorder="1" applyAlignment="1">
      <alignment horizontal="left" vertical="center" shrinkToFit="1"/>
    </xf>
    <xf numFmtId="0" fontId="10" fillId="3" borderId="45" xfId="0" applyFont="1" applyFill="1" applyBorder="1" applyAlignment="1">
      <alignment horizontal="left" vertical="center" shrinkToFit="1"/>
    </xf>
    <xf numFmtId="0" fontId="10" fillId="3" borderId="46" xfId="0" applyFont="1" applyFill="1" applyBorder="1" applyAlignment="1">
      <alignment horizontal="left" vertical="center" shrinkToFit="1"/>
    </xf>
    <xf numFmtId="0" fontId="10" fillId="3" borderId="49" xfId="0" applyFont="1" applyFill="1" applyBorder="1" applyAlignment="1">
      <alignment horizontal="left" vertical="center" shrinkToFit="1"/>
    </xf>
    <xf numFmtId="0" fontId="10" fillId="3" borderId="50" xfId="0" applyFont="1" applyFill="1" applyBorder="1" applyAlignment="1">
      <alignment horizontal="left" vertical="center" shrinkToFit="1"/>
    </xf>
    <xf numFmtId="0" fontId="10" fillId="3" borderId="51" xfId="0" applyFont="1" applyFill="1" applyBorder="1" applyAlignment="1">
      <alignment horizontal="left" vertical="center" shrinkToFit="1"/>
    </xf>
    <xf numFmtId="0" fontId="10" fillId="3" borderId="1" xfId="0" applyFont="1" applyFill="1" applyBorder="1" applyAlignment="1">
      <alignment horizontal="left" vertical="center" shrinkToFit="1"/>
    </xf>
    <xf numFmtId="0" fontId="10" fillId="3" borderId="2" xfId="0" applyFont="1" applyFill="1" applyBorder="1" applyAlignment="1">
      <alignment horizontal="left" vertical="center" shrinkToFit="1"/>
    </xf>
    <xf numFmtId="0" fontId="10" fillId="3" borderId="3" xfId="0" applyFont="1" applyFill="1" applyBorder="1" applyAlignment="1">
      <alignment horizontal="left" vertical="center" shrinkToFit="1"/>
    </xf>
    <xf numFmtId="49" fontId="12" fillId="6" borderId="42" xfId="0" applyNumberFormat="1" applyFont="1" applyFill="1" applyBorder="1" applyAlignment="1">
      <alignment horizontal="left" vertical="center" shrinkToFit="1"/>
    </xf>
    <xf numFmtId="49" fontId="12" fillId="6" borderId="37" xfId="0" applyNumberFormat="1" applyFont="1" applyFill="1" applyBorder="1" applyAlignment="1">
      <alignment horizontal="left" vertical="center" shrinkToFit="1"/>
    </xf>
    <xf numFmtId="49" fontId="12" fillId="6" borderId="38" xfId="0" applyNumberFormat="1" applyFont="1" applyFill="1" applyBorder="1" applyAlignment="1">
      <alignment horizontal="left" vertical="center" shrinkToFit="1"/>
    </xf>
    <xf numFmtId="49" fontId="12" fillId="6" borderId="47" xfId="0" applyNumberFormat="1" applyFont="1" applyFill="1" applyBorder="1" applyAlignment="1">
      <alignment horizontal="left" vertical="center" shrinkToFit="1"/>
    </xf>
    <xf numFmtId="49" fontId="12" fillId="6" borderId="16" xfId="0" applyNumberFormat="1" applyFont="1" applyFill="1" applyBorder="1" applyAlignment="1">
      <alignment horizontal="left" vertical="center" wrapText="1"/>
    </xf>
    <xf numFmtId="178" fontId="12" fillId="0" borderId="16" xfId="0" applyNumberFormat="1" applyFont="1" applyFill="1" applyBorder="1" applyAlignment="1">
      <alignment vertical="center" shrinkToFit="1"/>
    </xf>
    <xf numFmtId="178" fontId="12" fillId="0" borderId="1" xfId="0" applyNumberFormat="1" applyFont="1" applyFill="1" applyBorder="1" applyAlignment="1">
      <alignment vertical="center" shrinkToFit="1"/>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6" borderId="8" xfId="0" applyFont="1" applyFill="1" applyBorder="1" applyAlignment="1">
      <alignment horizontal="right" vertical="center" wrapText="1"/>
    </xf>
    <xf numFmtId="0" fontId="12" fillId="6" borderId="0" xfId="0" applyFont="1" applyFill="1" applyBorder="1" applyAlignment="1">
      <alignment horizontal="right" vertical="center" wrapText="1"/>
    </xf>
    <xf numFmtId="0" fontId="12" fillId="6" borderId="0" xfId="0" applyFont="1" applyFill="1" applyBorder="1" applyAlignment="1">
      <alignment vertical="center"/>
    </xf>
    <xf numFmtId="0" fontId="12" fillId="6" borderId="9" xfId="0" applyFont="1" applyFill="1" applyBorder="1" applyAlignment="1">
      <alignment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178" fontId="12" fillId="3" borderId="14" xfId="0" applyNumberFormat="1" applyFont="1" applyFill="1" applyBorder="1" applyAlignment="1">
      <alignment vertical="center" shrinkToFit="1"/>
    </xf>
    <xf numFmtId="178" fontId="12" fillId="3" borderId="10" xfId="0" applyNumberFormat="1" applyFont="1" applyFill="1" applyBorder="1" applyAlignment="1">
      <alignment vertical="center" shrinkToFit="1"/>
    </xf>
    <xf numFmtId="178" fontId="12" fillId="0" borderId="20" xfId="0" applyNumberFormat="1" applyFont="1" applyFill="1" applyBorder="1" applyAlignment="1">
      <alignment vertical="center" shrinkToFit="1"/>
    </xf>
    <xf numFmtId="178" fontId="12" fillId="0" borderId="18" xfId="0" applyNumberFormat="1" applyFont="1" applyFill="1" applyBorder="1" applyAlignment="1">
      <alignment vertical="center" shrinkToFit="1"/>
    </xf>
    <xf numFmtId="0" fontId="10" fillId="0" borderId="0" xfId="0" applyFont="1" applyFill="1" applyBorder="1" applyAlignment="1">
      <alignment horizontal="center" vertical="center"/>
    </xf>
    <xf numFmtId="0" fontId="9" fillId="2" borderId="55" xfId="0" applyFont="1" applyFill="1" applyBorder="1" applyAlignment="1" applyProtection="1">
      <alignment horizontal="center" vertical="center"/>
      <protection locked="0"/>
    </xf>
    <xf numFmtId="0" fontId="9" fillId="2" borderId="56" xfId="0" applyFont="1" applyFill="1" applyBorder="1" applyAlignment="1" applyProtection="1">
      <alignment horizontal="center" vertical="center"/>
      <protection locked="0"/>
    </xf>
    <xf numFmtId="0" fontId="9" fillId="2" borderId="57" xfId="0" applyFont="1" applyFill="1" applyBorder="1" applyAlignment="1" applyProtection="1">
      <alignment horizontal="center" vertical="center"/>
      <protection locked="0"/>
    </xf>
    <xf numFmtId="0" fontId="9" fillId="3" borderId="56" xfId="0" applyFont="1" applyFill="1" applyBorder="1" applyAlignment="1" applyProtection="1">
      <alignment vertical="center"/>
      <protection locked="0"/>
    </xf>
    <xf numFmtId="0" fontId="12" fillId="2" borderId="55" xfId="0" applyFont="1" applyFill="1" applyBorder="1" applyAlignment="1">
      <alignment horizontal="center" vertical="center"/>
    </xf>
    <xf numFmtId="0" fontId="12" fillId="2" borderId="56" xfId="0" applyFont="1" applyFill="1" applyBorder="1" applyAlignment="1">
      <alignment horizontal="center" vertical="center"/>
    </xf>
    <xf numFmtId="0" fontId="12" fillId="2" borderId="57" xfId="0" applyFont="1" applyFill="1" applyBorder="1" applyAlignment="1">
      <alignment horizontal="center" vertical="center"/>
    </xf>
    <xf numFmtId="0" fontId="9" fillId="3" borderId="2" xfId="0" applyFont="1" applyFill="1" applyBorder="1" applyAlignment="1">
      <alignment vertical="center" shrinkToFit="1"/>
    </xf>
    <xf numFmtId="0" fontId="9" fillId="2" borderId="1" xfId="0" applyFont="1" applyFill="1" applyBorder="1" applyAlignment="1">
      <alignment horizontal="center" vertical="center" wrapText="1"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6" xfId="0" applyFont="1" applyFill="1" applyBorder="1" applyAlignment="1">
      <alignment vertical="center"/>
    </xf>
    <xf numFmtId="0" fontId="12" fillId="2" borderId="10" xfId="0" applyFont="1" applyFill="1" applyBorder="1" applyAlignment="1">
      <alignment vertical="center"/>
    </xf>
    <xf numFmtId="0" fontId="12" fillId="2" borderId="7" xfId="0" applyFont="1" applyFill="1" applyBorder="1" applyAlignment="1">
      <alignment vertical="center"/>
    </xf>
    <xf numFmtId="0" fontId="12" fillId="2" borderId="11" xfId="0" applyFont="1" applyFill="1" applyBorder="1" applyAlignment="1">
      <alignment vertical="center"/>
    </xf>
    <xf numFmtId="38" fontId="12" fillId="0" borderId="20" xfId="4" applyFont="1" applyFill="1" applyBorder="1" applyAlignment="1">
      <alignment vertical="center" shrinkToFit="1"/>
    </xf>
    <xf numFmtId="38" fontId="12" fillId="0" borderId="18" xfId="4" applyFont="1" applyFill="1" applyBorder="1" applyAlignment="1">
      <alignment vertical="center" shrinkToFit="1"/>
    </xf>
    <xf numFmtId="0" fontId="12" fillId="2" borderId="10"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1" xfId="0" applyFont="1" applyFill="1" applyBorder="1" applyAlignment="1">
      <alignment horizontal="center" vertical="center" wrapText="1"/>
    </xf>
    <xf numFmtId="38" fontId="12" fillId="0" borderId="23" xfId="4" applyFont="1" applyFill="1" applyBorder="1" applyAlignment="1" applyProtection="1">
      <alignment vertical="center" shrinkToFit="1"/>
    </xf>
    <xf numFmtId="38" fontId="12" fillId="0" borderId="20" xfId="4" applyFont="1" applyFill="1" applyBorder="1" applyAlignment="1" applyProtection="1">
      <alignment vertical="center" shrinkToFit="1"/>
    </xf>
    <xf numFmtId="0" fontId="12" fillId="6" borderId="19" xfId="0" applyFont="1" applyFill="1" applyBorder="1" applyAlignment="1">
      <alignment horizontal="center" vertical="center"/>
    </xf>
    <xf numFmtId="0" fontId="12" fillId="6" borderId="24" xfId="0" applyFont="1" applyFill="1" applyBorder="1" applyAlignment="1">
      <alignment horizontal="center" vertical="center"/>
    </xf>
    <xf numFmtId="0" fontId="9" fillId="8" borderId="1" xfId="0" applyFont="1" applyFill="1" applyBorder="1" applyAlignment="1">
      <alignment horizontal="center" vertical="center"/>
    </xf>
    <xf numFmtId="0" fontId="9" fillId="8" borderId="2" xfId="0" applyFont="1" applyFill="1" applyBorder="1" applyAlignment="1">
      <alignment horizontal="center" vertical="center"/>
    </xf>
    <xf numFmtId="0" fontId="9" fillId="8" borderId="3" xfId="0" applyFont="1" applyFill="1" applyBorder="1" applyAlignment="1">
      <alignment horizontal="center" vertical="center"/>
    </xf>
    <xf numFmtId="38" fontId="12" fillId="0" borderId="16" xfId="4" applyFont="1" applyFill="1" applyBorder="1" applyAlignment="1">
      <alignment vertical="center" shrinkToFit="1"/>
    </xf>
    <xf numFmtId="38" fontId="12" fillId="0" borderId="1" xfId="4" applyFont="1" applyFill="1" applyBorder="1" applyAlignment="1">
      <alignment vertical="center" shrinkToFit="1"/>
    </xf>
    <xf numFmtId="178" fontId="12" fillId="3" borderId="55" xfId="0" applyNumberFormat="1" applyFont="1" applyFill="1" applyBorder="1" applyAlignment="1">
      <alignment vertical="center" shrinkToFit="1"/>
    </xf>
    <xf numFmtId="178" fontId="12" fillId="3" borderId="56" xfId="0" applyNumberFormat="1" applyFont="1" applyFill="1" applyBorder="1" applyAlignment="1">
      <alignment vertical="center" shrinkToFit="1"/>
    </xf>
    <xf numFmtId="38" fontId="12" fillId="3" borderId="14" xfId="4" applyFont="1" applyFill="1" applyBorder="1" applyAlignment="1">
      <alignment vertical="center" shrinkToFit="1"/>
    </xf>
    <xf numFmtId="38" fontId="12" fillId="3" borderId="10" xfId="4" applyFont="1" applyFill="1" applyBorder="1" applyAlignment="1">
      <alignment vertical="center" shrinkToFit="1"/>
    </xf>
    <xf numFmtId="0" fontId="9" fillId="0" borderId="7" xfId="0" applyFont="1" applyFill="1" applyBorder="1" applyAlignment="1">
      <alignment horizontal="center" vertical="center"/>
    </xf>
    <xf numFmtId="0" fontId="9" fillId="0" borderId="1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left" vertical="center"/>
    </xf>
    <xf numFmtId="0" fontId="12" fillId="3" borderId="2" xfId="0" applyFont="1" applyFill="1" applyBorder="1" applyAlignment="1">
      <alignment horizontal="center" vertical="center" wrapText="1" shrinkToFit="1"/>
    </xf>
    <xf numFmtId="0" fontId="12" fillId="3" borderId="3" xfId="0" applyFont="1" applyFill="1" applyBorder="1" applyAlignment="1">
      <alignment horizontal="center" vertical="center" wrapText="1" shrinkToFit="1"/>
    </xf>
    <xf numFmtId="0" fontId="12" fillId="2" borderId="4" xfId="0" applyFont="1" applyFill="1" applyBorder="1" applyAlignment="1">
      <alignment vertical="center" wrapText="1"/>
    </xf>
    <xf numFmtId="0" fontId="12" fillId="2" borderId="8" xfId="0" applyFont="1" applyFill="1" applyBorder="1" applyAlignment="1">
      <alignment vertical="center"/>
    </xf>
    <xf numFmtId="49" fontId="12" fillId="6" borderId="36" xfId="0" applyNumberFormat="1" applyFont="1" applyFill="1" applyBorder="1" applyAlignment="1">
      <alignment horizontal="left" vertical="center" shrinkToFit="1"/>
    </xf>
    <xf numFmtId="49" fontId="12" fillId="6" borderId="16" xfId="0" applyNumberFormat="1" applyFont="1" applyFill="1" applyBorder="1" applyAlignment="1">
      <alignment horizontal="left" vertical="center" shrinkToFit="1"/>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7"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11" xfId="0" applyFont="1" applyFill="1" applyBorder="1" applyAlignment="1">
      <alignment horizontal="center" vertical="center"/>
    </xf>
    <xf numFmtId="49" fontId="6" fillId="3" borderId="10" xfId="0" applyNumberFormat="1" applyFont="1" applyFill="1" applyBorder="1" applyAlignment="1">
      <alignment horizontal="center" vertical="center" shrinkToFit="1"/>
    </xf>
    <xf numFmtId="49" fontId="6" fillId="3" borderId="7" xfId="0" applyNumberFormat="1" applyFont="1" applyFill="1" applyBorder="1" applyAlignment="1">
      <alignment horizontal="center" vertical="center" shrinkToFit="1"/>
    </xf>
    <xf numFmtId="49" fontId="6" fillId="3" borderId="11" xfId="0" applyNumberFormat="1" applyFont="1" applyFill="1" applyBorder="1" applyAlignment="1">
      <alignment horizontal="center" vertical="center" shrinkToFit="1"/>
    </xf>
    <xf numFmtId="0" fontId="9" fillId="3" borderId="1" xfId="0" applyFont="1" applyFill="1" applyBorder="1" applyAlignment="1">
      <alignment vertical="center" shrinkToFit="1"/>
    </xf>
    <xf numFmtId="0" fontId="9" fillId="3" borderId="3" xfId="0" applyFont="1" applyFill="1" applyBorder="1" applyAlignment="1">
      <alignment vertical="center" shrinkToFit="1"/>
    </xf>
    <xf numFmtId="0" fontId="12" fillId="3" borderId="3" xfId="0" applyFont="1" applyFill="1" applyBorder="1" applyAlignment="1">
      <alignment vertical="center"/>
    </xf>
    <xf numFmtId="0" fontId="12" fillId="2" borderId="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2" xfId="0" applyFont="1" applyFill="1" applyBorder="1" applyAlignment="1">
      <alignment horizontal="center" vertical="center" shrinkToFit="1"/>
    </xf>
    <xf numFmtId="0" fontId="12" fillId="3" borderId="3" xfId="0" applyFont="1" applyFill="1" applyBorder="1" applyAlignment="1">
      <alignment horizontal="center" vertical="center" shrinkToFit="1"/>
    </xf>
    <xf numFmtId="0" fontId="12" fillId="6" borderId="0" xfId="0" applyFont="1" applyFill="1" applyAlignment="1" applyProtection="1">
      <alignment horizontal="left" vertical="top" wrapTex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38" fontId="12" fillId="6" borderId="10" xfId="4" applyFont="1" applyFill="1" applyBorder="1" applyAlignment="1" applyProtection="1">
      <alignment vertical="center" shrinkToFit="1"/>
    </xf>
    <xf numFmtId="38" fontId="12" fillId="6" borderId="7" xfId="4" applyFont="1" applyFill="1" applyBorder="1" applyAlignment="1" applyProtection="1">
      <alignment vertical="center" shrinkToFit="1"/>
    </xf>
    <xf numFmtId="0" fontId="12" fillId="6" borderId="7" xfId="0" applyFont="1" applyFill="1" applyBorder="1" applyAlignment="1" applyProtection="1">
      <alignment horizontal="center" vertical="center"/>
    </xf>
    <xf numFmtId="0" fontId="13" fillId="6" borderId="7" xfId="0" applyFont="1" applyFill="1" applyBorder="1" applyAlignment="1" applyProtection="1">
      <alignment horizontal="left" vertical="center"/>
    </xf>
    <xf numFmtId="0" fontId="13" fillId="6" borderId="11" xfId="0" applyFont="1" applyFill="1" applyBorder="1" applyAlignment="1" applyProtection="1">
      <alignment horizontal="left" vertical="center"/>
    </xf>
    <xf numFmtId="0" fontId="12" fillId="6" borderId="56" xfId="0" applyFont="1" applyFill="1" applyBorder="1" applyAlignment="1" applyProtection="1">
      <alignment horizontal="center" vertical="center"/>
    </xf>
    <xf numFmtId="0" fontId="13" fillId="6" borderId="56" xfId="0" applyFont="1" applyFill="1" applyBorder="1" applyAlignment="1" applyProtection="1">
      <alignment horizontal="left" vertical="center"/>
    </xf>
    <xf numFmtId="0" fontId="13" fillId="6" borderId="57" xfId="0" applyFont="1" applyFill="1" applyBorder="1" applyAlignment="1" applyProtection="1">
      <alignment horizontal="left" vertical="center"/>
    </xf>
    <xf numFmtId="0" fontId="12" fillId="2" borderId="22"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1" xfId="0" applyFont="1" applyFill="1" applyBorder="1" applyAlignment="1">
      <alignment horizontal="center" vertical="center" textRotation="255"/>
    </xf>
    <xf numFmtId="0" fontId="12" fillId="2" borderId="16" xfId="0" applyFont="1" applyFill="1" applyBorder="1" applyAlignment="1">
      <alignment horizontal="center" vertical="center" textRotation="255"/>
    </xf>
    <xf numFmtId="38" fontId="12" fillId="0" borderId="12" xfId="4" applyFont="1" applyFill="1" applyBorder="1" applyAlignment="1">
      <alignment vertical="center" shrinkToFit="1"/>
    </xf>
    <xf numFmtId="38" fontId="12" fillId="0" borderId="4" xfId="4" applyFont="1" applyFill="1" applyBorder="1" applyAlignment="1">
      <alignment vertical="center" shrinkToFit="1"/>
    </xf>
    <xf numFmtId="0" fontId="12" fillId="6" borderId="6" xfId="0" applyFont="1" applyFill="1" applyBorder="1" applyAlignment="1">
      <alignment horizontal="center" vertical="center"/>
    </xf>
    <xf numFmtId="0" fontId="12" fillId="6" borderId="12" xfId="0" applyFont="1" applyFill="1" applyBorder="1" applyAlignment="1">
      <alignment horizontal="center" vertical="center"/>
    </xf>
    <xf numFmtId="0" fontId="12" fillId="2" borderId="1" xfId="0" applyFont="1" applyFill="1" applyBorder="1" applyAlignment="1">
      <alignment vertical="center" shrinkToFit="1"/>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176" fontId="12" fillId="0" borderId="8" xfId="0" applyNumberFormat="1" applyFont="1" applyFill="1" applyBorder="1" applyAlignment="1">
      <alignment vertical="center" wrapText="1"/>
    </xf>
    <xf numFmtId="176" fontId="12" fillId="0" borderId="0" xfId="0" applyNumberFormat="1" applyFont="1" applyFill="1" applyBorder="1" applyAlignment="1">
      <alignment vertical="center" wrapText="1"/>
    </xf>
    <xf numFmtId="0" fontId="12" fillId="0" borderId="0" xfId="0" applyFont="1" applyFill="1" applyBorder="1" applyAlignment="1">
      <alignment vertical="center"/>
    </xf>
    <xf numFmtId="0" fontId="12" fillId="0" borderId="9" xfId="0" applyFont="1" applyFill="1" applyBorder="1" applyAlignment="1">
      <alignment vertical="center"/>
    </xf>
    <xf numFmtId="0" fontId="9" fillId="2" borderId="16" xfId="0" applyFont="1" applyFill="1" applyBorder="1" applyAlignment="1">
      <alignment horizontal="center" vertical="center"/>
    </xf>
    <xf numFmtId="0" fontId="10" fillId="2" borderId="16" xfId="0" applyFont="1" applyFill="1" applyBorder="1" applyAlignment="1">
      <alignment horizontal="center" vertical="center" wrapText="1"/>
    </xf>
    <xf numFmtId="0" fontId="10" fillId="2" borderId="16"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304800</xdr:colOff>
          <xdr:row>0</xdr:row>
          <xdr:rowOff>28575</xdr:rowOff>
        </xdr:from>
        <xdr:to>
          <xdr:col>22</xdr:col>
          <xdr:colOff>514350</xdr:colOff>
          <xdr:row>1</xdr:row>
          <xdr:rowOff>152400</xdr:rowOff>
        </xdr:to>
        <xdr:sp macro="" textlink="">
          <xdr:nvSpPr>
            <xdr:cNvPr id="31749" name="Button 5" hidden="1">
              <a:extLst>
                <a:ext uri="{63B3BB69-23CF-44E3-9099-C40C66FF867C}">
                  <a14:compatExt spid="_x0000_s31749"/>
                </a:ext>
                <a:ext uri="{FF2B5EF4-FFF2-40B4-BE49-F238E27FC236}">
                  <a16:creationId xmlns:a16="http://schemas.microsoft.com/office/drawing/2014/main" id="{00000000-0008-0000-0200-0000057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リスト作成</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4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4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 uri="{FF2B5EF4-FFF2-40B4-BE49-F238E27FC236}">
                  <a16:creationId xmlns:a16="http://schemas.microsoft.com/office/drawing/2014/main" id="{00000000-0008-0000-0400-00007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 uri="{FF2B5EF4-FFF2-40B4-BE49-F238E27FC236}">
                  <a16:creationId xmlns:a16="http://schemas.microsoft.com/office/drawing/2014/main" id="{00000000-0008-0000-0400-00007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D15"/>
  <sheetViews>
    <sheetView tabSelected="1" view="pageBreakPreview" zoomScaleNormal="100" zoomScaleSheetLayoutView="100" workbookViewId="0">
      <selection activeCell="B14" sqref="B14"/>
    </sheetView>
  </sheetViews>
  <sheetFormatPr defaultColWidth="9" defaultRowHeight="13.5"/>
  <cols>
    <col min="1" max="1" width="5.5" style="75" bestFit="1" customWidth="1"/>
    <col min="2" max="2" width="43" style="73" customWidth="1"/>
    <col min="3" max="4" width="41.375" style="73" customWidth="1"/>
    <col min="5" max="5" width="4.25" style="75" customWidth="1"/>
    <col min="6" max="16384" width="9" style="75"/>
  </cols>
  <sheetData>
    <row r="2" spans="1:4" ht="17.25">
      <c r="A2" s="193" t="s">
        <v>221</v>
      </c>
      <c r="B2" s="193"/>
      <c r="C2" s="193"/>
      <c r="D2" s="193"/>
    </row>
    <row r="3" spans="1:4" ht="14.25">
      <c r="B3" s="74"/>
      <c r="C3" s="74"/>
    </row>
    <row r="4" spans="1:4" ht="14.25">
      <c r="A4" s="81" t="s">
        <v>135</v>
      </c>
      <c r="B4" s="82" t="s">
        <v>144</v>
      </c>
      <c r="C4" s="83" t="s">
        <v>136</v>
      </c>
      <c r="D4" s="83" t="s">
        <v>137</v>
      </c>
    </row>
    <row r="5" spans="1:4" ht="14.25">
      <c r="A5" s="76">
        <v>1</v>
      </c>
      <c r="B5" s="180" t="s">
        <v>145</v>
      </c>
      <c r="C5" s="179"/>
      <c r="D5" s="179"/>
    </row>
    <row r="6" spans="1:4" ht="101.25" customHeight="1">
      <c r="A6" s="76">
        <f>A5+1</f>
        <v>2</v>
      </c>
      <c r="B6" s="180"/>
      <c r="C6" s="179" t="s">
        <v>321</v>
      </c>
      <c r="D6" s="179"/>
    </row>
    <row r="7" spans="1:4" ht="235.5" customHeight="1">
      <c r="A7" s="76">
        <f t="shared" ref="A7:A15" si="0">A6+1</f>
        <v>3</v>
      </c>
      <c r="B7" s="180"/>
      <c r="C7" s="179"/>
      <c r="D7" s="179" t="s">
        <v>326</v>
      </c>
    </row>
    <row r="8" spans="1:4" ht="57">
      <c r="A8" s="76">
        <f t="shared" si="0"/>
        <v>4</v>
      </c>
      <c r="B8" s="180"/>
      <c r="C8" s="179" t="s">
        <v>290</v>
      </c>
      <c r="D8" s="179"/>
    </row>
    <row r="9" spans="1:4" ht="144.75" customHeight="1">
      <c r="A9" s="76">
        <f t="shared" si="0"/>
        <v>5</v>
      </c>
      <c r="B9" s="180"/>
      <c r="C9" s="179" t="s">
        <v>315</v>
      </c>
      <c r="D9" s="181"/>
    </row>
    <row r="10" spans="1:4" ht="90.75">
      <c r="A10" s="76">
        <f t="shared" si="0"/>
        <v>6</v>
      </c>
      <c r="B10" s="182"/>
      <c r="C10" s="183" t="s">
        <v>316</v>
      </c>
      <c r="D10" s="184"/>
    </row>
    <row r="11" spans="1:4" ht="66.75">
      <c r="A11" s="76">
        <f t="shared" si="0"/>
        <v>7</v>
      </c>
      <c r="B11" s="182"/>
      <c r="C11" s="183" t="s">
        <v>317</v>
      </c>
      <c r="D11" s="184"/>
    </row>
    <row r="12" spans="1:4" ht="57">
      <c r="A12" s="76">
        <f t="shared" si="0"/>
        <v>8</v>
      </c>
      <c r="B12" s="180"/>
      <c r="C12" s="179" t="s">
        <v>334</v>
      </c>
      <c r="D12" s="179"/>
    </row>
    <row r="13" spans="1:4" ht="108" customHeight="1">
      <c r="A13" s="76">
        <f>A12+1</f>
        <v>9</v>
      </c>
      <c r="B13" s="180"/>
      <c r="C13" s="179" t="s">
        <v>333</v>
      </c>
      <c r="D13" s="179"/>
    </row>
    <row r="14" spans="1:4" ht="28.5">
      <c r="A14" s="76">
        <f t="shared" si="0"/>
        <v>10</v>
      </c>
      <c r="B14" s="180" t="s">
        <v>332</v>
      </c>
      <c r="C14" s="179"/>
      <c r="D14" s="179"/>
    </row>
    <row r="15" spans="1:4" ht="57">
      <c r="A15" s="76">
        <f t="shared" si="0"/>
        <v>11</v>
      </c>
      <c r="B15" s="180"/>
      <c r="C15" s="179" t="s">
        <v>331</v>
      </c>
      <c r="D15" s="179"/>
    </row>
  </sheetData>
  <mergeCells count="1">
    <mergeCell ref="A2:D2"/>
  </mergeCells>
  <phoneticPr fontId="4"/>
  <printOptions horizontalCentered="1"/>
  <pageMargins left="0.51181102362204722" right="0.51181102362204722" top="0.74803149606299213" bottom="0.55118110236220474"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J57"/>
  <sheetViews>
    <sheetView showZeros="0" view="pageBreakPreview" zoomScaleNormal="120" zoomScaleSheetLayoutView="100" workbookViewId="0">
      <selection activeCell="G5" sqref="G5:M5"/>
    </sheetView>
  </sheetViews>
  <sheetFormatPr defaultColWidth="2.25" defaultRowHeight="12"/>
  <cols>
    <col min="1" max="1" width="2.625" style="1" customWidth="1"/>
    <col min="2" max="2" width="2.25" style="1" customWidth="1"/>
    <col min="3" max="3" width="2.75" style="1" customWidth="1"/>
    <col min="4" max="4" width="2.25" style="1" customWidth="1"/>
    <col min="5" max="8" width="2.25" style="1"/>
    <col min="9" max="9" width="7" style="1" customWidth="1"/>
    <col min="10" max="16384" width="2.25" style="1"/>
  </cols>
  <sheetData>
    <row r="1" spans="1:58" s="75" customFormat="1" ht="13.5">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125" t="s">
        <v>305</v>
      </c>
    </row>
    <row r="2" spans="1:58" s="75" customFormat="1" ht="22.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row>
    <row r="3" spans="1:58" s="75" customFormat="1" ht="13.5">
      <c r="A3" s="37"/>
      <c r="B3" s="38"/>
      <c r="C3" s="136"/>
      <c r="D3" s="136"/>
      <c r="E3" s="37"/>
      <c r="F3" s="37"/>
      <c r="G3" s="37"/>
      <c r="H3" s="37"/>
      <c r="I3" s="37"/>
      <c r="J3" s="37"/>
      <c r="K3" s="37"/>
      <c r="L3" s="37"/>
      <c r="M3" s="37"/>
      <c r="N3" s="37"/>
      <c r="O3" s="37"/>
      <c r="P3" s="37"/>
      <c r="Q3" s="37"/>
      <c r="R3" s="37"/>
      <c r="S3" s="37"/>
      <c r="T3" s="37"/>
      <c r="U3" s="37"/>
      <c r="V3" s="37"/>
      <c r="W3" s="37"/>
      <c r="X3" s="37"/>
      <c r="Y3" s="37"/>
      <c r="Z3" s="37"/>
      <c r="AA3" s="37"/>
      <c r="AB3" s="224" t="s">
        <v>285</v>
      </c>
      <c r="AC3" s="224"/>
      <c r="AD3" s="222"/>
      <c r="AE3" s="222"/>
      <c r="AF3" s="36" t="s">
        <v>2</v>
      </c>
      <c r="AG3" s="222"/>
      <c r="AH3" s="222"/>
      <c r="AI3" s="36" t="s">
        <v>1</v>
      </c>
      <c r="AJ3" s="222"/>
      <c r="AK3" s="222"/>
      <c r="AL3" s="36" t="s">
        <v>0</v>
      </c>
      <c r="AM3" s="36"/>
    </row>
    <row r="4" spans="1:58" s="75" customFormat="1" ht="13.5">
      <c r="A4" s="37"/>
      <c r="B4" s="38"/>
      <c r="C4" s="136"/>
      <c r="D4" s="136"/>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row>
    <row r="5" spans="1:58" s="75" customFormat="1" ht="18" customHeight="1">
      <c r="A5" s="197" t="s">
        <v>213</v>
      </c>
      <c r="B5" s="197"/>
      <c r="C5" s="197"/>
      <c r="D5" s="197"/>
      <c r="E5" s="197"/>
      <c r="F5" s="197"/>
      <c r="G5" s="196"/>
      <c r="H5" s="196"/>
      <c r="I5" s="196"/>
      <c r="J5" s="196"/>
      <c r="K5" s="196"/>
      <c r="L5" s="196"/>
      <c r="M5" s="196"/>
      <c r="N5" s="37"/>
      <c r="O5" s="37" t="s">
        <v>222</v>
      </c>
      <c r="P5" s="37"/>
      <c r="Q5" s="37"/>
      <c r="R5" s="37"/>
      <c r="S5" s="37"/>
      <c r="T5" s="37"/>
      <c r="U5" s="37"/>
      <c r="V5" s="37"/>
      <c r="W5" s="37"/>
      <c r="X5" s="37"/>
      <c r="Y5" s="37"/>
      <c r="Z5" s="37"/>
      <c r="AA5" s="37"/>
      <c r="AB5" s="37"/>
      <c r="AC5" s="37"/>
      <c r="AD5" s="37"/>
      <c r="AE5" s="37"/>
      <c r="AF5" s="37"/>
      <c r="AG5" s="37"/>
      <c r="AH5" s="37"/>
      <c r="AI5" s="37"/>
      <c r="AJ5" s="37"/>
      <c r="AK5" s="37"/>
      <c r="AL5" s="37"/>
      <c r="AM5" s="37"/>
    </row>
    <row r="6" spans="1:58" s="75" customFormat="1" ht="13.5">
      <c r="A6" s="125"/>
      <c r="B6" s="125"/>
      <c r="C6" s="125"/>
      <c r="D6" s="125"/>
      <c r="E6" s="125"/>
      <c r="F6" s="125"/>
      <c r="G6" s="125"/>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row>
    <row r="7" spans="1:58" s="75" customFormat="1" ht="15.75" customHeight="1">
      <c r="A7" s="125"/>
      <c r="B7" s="125"/>
      <c r="C7" s="125"/>
      <c r="D7" s="125"/>
      <c r="E7" s="125"/>
      <c r="F7" s="125"/>
      <c r="G7" s="125"/>
      <c r="H7" s="37"/>
      <c r="I7" s="37"/>
      <c r="J7" s="37"/>
      <c r="K7" s="37"/>
      <c r="L7" s="37"/>
      <c r="M7" s="37"/>
      <c r="N7" s="37"/>
      <c r="O7" s="37"/>
      <c r="P7" s="37"/>
      <c r="Q7" s="37"/>
      <c r="R7" s="37"/>
      <c r="S7" s="37"/>
      <c r="T7" s="37"/>
      <c r="U7" s="37"/>
      <c r="V7" s="37"/>
      <c r="W7" s="223" t="s">
        <v>133</v>
      </c>
      <c r="X7" s="223"/>
      <c r="Y7" s="223"/>
      <c r="Z7" s="223"/>
      <c r="AA7" s="223"/>
      <c r="AB7" s="223"/>
      <c r="AC7" s="223"/>
      <c r="AD7" s="223"/>
      <c r="AE7" s="223"/>
      <c r="AF7" s="223"/>
      <c r="AG7" s="223"/>
      <c r="AH7" s="223"/>
      <c r="AI7" s="223"/>
      <c r="AJ7" s="223"/>
      <c r="AK7" s="223"/>
      <c r="AL7" s="125"/>
      <c r="AM7" s="37"/>
    </row>
    <row r="8" spans="1:58" s="75" customFormat="1" ht="15.75" customHeight="1">
      <c r="A8" s="125"/>
      <c r="B8" s="125"/>
      <c r="C8" s="125"/>
      <c r="D8" s="125"/>
      <c r="E8" s="125"/>
      <c r="F8" s="125"/>
      <c r="G8" s="125"/>
      <c r="H8" s="37"/>
      <c r="I8" s="37"/>
      <c r="J8" s="37"/>
      <c r="K8" s="37"/>
      <c r="L8" s="37"/>
      <c r="M8" s="37"/>
      <c r="N8" s="37"/>
      <c r="O8" s="37"/>
      <c r="P8" s="37"/>
      <c r="Q8" s="37"/>
      <c r="R8" s="37"/>
      <c r="S8" s="37"/>
      <c r="T8" s="37"/>
      <c r="U8" s="37"/>
      <c r="V8" s="37"/>
      <c r="W8" s="223" t="s">
        <v>134</v>
      </c>
      <c r="X8" s="223"/>
      <c r="Y8" s="223"/>
      <c r="Z8" s="223"/>
      <c r="AA8" s="223"/>
      <c r="AB8" s="223"/>
      <c r="AC8" s="223"/>
      <c r="AD8" s="223"/>
      <c r="AE8" s="223"/>
      <c r="AF8" s="223"/>
      <c r="AG8" s="223"/>
      <c r="AH8" s="223"/>
      <c r="AI8" s="223"/>
      <c r="AJ8" s="223"/>
      <c r="AK8" s="223"/>
      <c r="AL8" s="124"/>
      <c r="AM8" s="37"/>
    </row>
    <row r="9" spans="1:58" s="75" customFormat="1" ht="27" customHeight="1">
      <c r="A9" s="125"/>
      <c r="B9" s="125"/>
      <c r="C9" s="125"/>
      <c r="D9" s="125"/>
      <c r="E9" s="125"/>
      <c r="F9" s="125"/>
      <c r="G9" s="125"/>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row>
    <row r="10" spans="1:58" s="75" customFormat="1" ht="18" customHeight="1">
      <c r="A10" s="233" t="s">
        <v>215</v>
      </c>
      <c r="B10" s="233"/>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row>
    <row r="11" spans="1:58" s="75" customFormat="1" ht="16.5" customHeight="1">
      <c r="A11" s="37"/>
      <c r="B11" s="113"/>
      <c r="C11" s="113"/>
      <c r="D11" s="113"/>
      <c r="E11" s="113"/>
      <c r="F11" s="113"/>
      <c r="G11" s="113"/>
      <c r="H11" s="113"/>
      <c r="I11" s="113"/>
      <c r="J11" s="113"/>
      <c r="K11" s="113"/>
      <c r="L11" s="113"/>
      <c r="M11" s="113"/>
      <c r="N11" s="113"/>
      <c r="O11" s="113"/>
      <c r="P11" s="113"/>
      <c r="Q11" s="113"/>
      <c r="R11" s="37"/>
      <c r="S11" s="37"/>
      <c r="T11" s="37"/>
      <c r="U11" s="37"/>
      <c r="V11" s="37"/>
      <c r="W11" s="37"/>
      <c r="X11" s="37"/>
      <c r="Y11" s="37"/>
      <c r="Z11" s="37"/>
      <c r="AA11" s="37"/>
      <c r="AB11" s="37"/>
      <c r="AC11" s="37"/>
      <c r="AD11" s="37"/>
      <c r="AE11" s="37"/>
      <c r="AF11" s="37"/>
      <c r="AG11" s="37"/>
      <c r="AH11" s="37"/>
      <c r="AI11" s="37"/>
      <c r="AJ11" s="37"/>
      <c r="AK11" s="37"/>
      <c r="AL11" s="37"/>
      <c r="AM11" s="37"/>
    </row>
    <row r="12" spans="1:58" s="75" customFormat="1" ht="16.5" customHeight="1">
      <c r="A12" s="37"/>
      <c r="B12" s="198" t="s">
        <v>328</v>
      </c>
      <c r="C12" s="198"/>
      <c r="D12" s="198"/>
      <c r="E12" s="198"/>
      <c r="F12" s="198"/>
      <c r="G12" s="198"/>
      <c r="H12" s="198"/>
      <c r="I12" s="198"/>
      <c r="J12" s="198"/>
      <c r="K12" s="198"/>
      <c r="L12" s="198"/>
      <c r="M12" s="198"/>
      <c r="N12" s="198"/>
      <c r="O12" s="198"/>
      <c r="P12" s="198"/>
      <c r="Q12" s="198"/>
      <c r="R12" s="198"/>
      <c r="S12" s="199" t="s">
        <v>329</v>
      </c>
      <c r="T12" s="199"/>
      <c r="U12" s="199"/>
      <c r="V12" s="199"/>
      <c r="W12" s="199"/>
      <c r="X12" s="199"/>
      <c r="Y12" s="199"/>
      <c r="Z12" s="199"/>
      <c r="AA12" s="199"/>
      <c r="AB12" s="199"/>
      <c r="AC12" s="199"/>
      <c r="AD12" s="199"/>
      <c r="AE12" s="199"/>
      <c r="AF12" s="199"/>
      <c r="AG12" s="199"/>
      <c r="AH12" s="199"/>
      <c r="AI12" s="199"/>
      <c r="AJ12" s="199"/>
      <c r="AK12" s="199"/>
      <c r="AL12" s="199"/>
      <c r="AM12" s="199"/>
    </row>
    <row r="13" spans="1:58" s="75" customFormat="1" ht="16.5" customHeight="1">
      <c r="A13" s="194" t="s">
        <v>330</v>
      </c>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row>
    <row r="14" spans="1:58" s="75" customFormat="1" ht="16.5" customHeight="1">
      <c r="A14" s="195" t="s">
        <v>286</v>
      </c>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row>
    <row r="15" spans="1:58" s="75" customFormat="1" ht="14.25" thickBot="1">
      <c r="A15" s="242" t="s">
        <v>287</v>
      </c>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row>
    <row r="16" spans="1:58" s="75" customFormat="1" ht="21" customHeight="1" thickBot="1">
      <c r="A16" s="37"/>
      <c r="B16" s="236" t="s">
        <v>304</v>
      </c>
      <c r="C16" s="236"/>
      <c r="D16" s="236"/>
      <c r="E16" s="236"/>
      <c r="F16" s="236"/>
      <c r="G16" s="236"/>
      <c r="H16" s="236"/>
      <c r="I16" s="236"/>
      <c r="J16" s="236"/>
      <c r="K16" s="237">
        <f ca="1">SUM(実績額一覧!M5:M105)</f>
        <v>0</v>
      </c>
      <c r="L16" s="237"/>
      <c r="M16" s="237"/>
      <c r="N16" s="237"/>
      <c r="O16" s="237"/>
      <c r="P16" s="237"/>
      <c r="Q16" s="237"/>
      <c r="R16" s="237"/>
      <c r="S16" s="39" t="s">
        <v>161</v>
      </c>
      <c r="T16" s="39"/>
      <c r="U16" s="37"/>
      <c r="V16" s="37"/>
      <c r="W16" s="37"/>
      <c r="X16" s="37"/>
      <c r="Y16" s="37"/>
      <c r="Z16" s="37"/>
      <c r="AA16" s="37"/>
      <c r="AB16" s="37"/>
      <c r="AC16" s="37"/>
      <c r="AD16" s="37"/>
      <c r="AE16" s="37"/>
      <c r="AF16" s="37"/>
      <c r="AG16" s="37"/>
      <c r="AH16" s="37"/>
      <c r="AI16" s="37"/>
      <c r="AJ16" s="37"/>
      <c r="AK16" s="37"/>
      <c r="AL16" s="37"/>
      <c r="AM16" s="37"/>
      <c r="AP16" s="126" t="str">
        <f ca="1">IF(K16=SUM(別添!$N$5:$N$29),"○","! 別添(事業所一覧)の合計額と一致しません")</f>
        <v>○</v>
      </c>
      <c r="AQ16" s="127"/>
      <c r="AR16" s="127"/>
      <c r="AS16" s="127"/>
      <c r="AT16" s="127"/>
      <c r="AU16" s="127"/>
      <c r="AV16" s="127"/>
      <c r="AW16" s="127"/>
      <c r="AX16" s="127"/>
      <c r="AY16" s="127"/>
      <c r="AZ16" s="127"/>
      <c r="BA16" s="127"/>
      <c r="BB16" s="127"/>
      <c r="BC16" s="127"/>
      <c r="BD16" s="127"/>
      <c r="BE16" s="127"/>
      <c r="BF16" s="128"/>
    </row>
    <row r="17" spans="1:62" s="75" customFormat="1" ht="13.5">
      <c r="A17" s="37"/>
      <c r="B17" s="125"/>
      <c r="C17" s="125"/>
      <c r="D17" s="125"/>
      <c r="E17" s="125"/>
      <c r="F17" s="125"/>
      <c r="G17" s="125"/>
      <c r="H17" s="125"/>
      <c r="I17" s="125"/>
      <c r="J17" s="125"/>
      <c r="K17" s="142"/>
      <c r="L17" s="142"/>
      <c r="M17" s="142"/>
      <c r="N17" s="142"/>
      <c r="O17" s="142"/>
      <c r="P17" s="142"/>
      <c r="Q17" s="142"/>
      <c r="R17" s="142"/>
      <c r="S17" s="39"/>
      <c r="T17" s="39"/>
      <c r="U17" s="37"/>
      <c r="V17" s="37"/>
      <c r="W17" s="37"/>
      <c r="X17" s="37"/>
      <c r="Y17" s="37"/>
      <c r="Z17" s="37"/>
      <c r="AA17" s="37"/>
      <c r="AB17" s="37"/>
      <c r="AC17" s="37"/>
      <c r="AD17" s="37"/>
      <c r="AE17" s="37"/>
      <c r="AF17" s="37"/>
      <c r="AG17" s="37"/>
      <c r="AH17" s="37"/>
      <c r="AI17" s="37"/>
      <c r="AJ17" s="37"/>
      <c r="AK17" s="37"/>
      <c r="AL17" s="37"/>
      <c r="AM17" s="37"/>
      <c r="AP17" s="143"/>
      <c r="AQ17" s="134"/>
      <c r="AR17" s="134"/>
      <c r="AS17" s="134"/>
      <c r="AT17" s="134"/>
      <c r="AU17" s="134"/>
      <c r="AV17" s="134"/>
      <c r="AW17" s="134"/>
      <c r="AX17" s="134"/>
      <c r="AY17" s="134"/>
      <c r="AZ17" s="134"/>
      <c r="BA17" s="134"/>
      <c r="BB17" s="134"/>
      <c r="BC17" s="134"/>
      <c r="BD17" s="134"/>
      <c r="BE17" s="134"/>
      <c r="BF17" s="134"/>
    </row>
    <row r="18" spans="1:62" s="75" customFormat="1" ht="20.25" customHeight="1" thickBot="1">
      <c r="A18" s="37"/>
      <c r="B18" s="144" t="s">
        <v>162</v>
      </c>
      <c r="C18" s="39"/>
      <c r="D18" s="39"/>
      <c r="E18" s="39"/>
      <c r="F18" s="39"/>
      <c r="G18" s="39"/>
      <c r="H18" s="39"/>
      <c r="I18" s="39"/>
      <c r="J18" s="39"/>
      <c r="K18" s="39"/>
      <c r="L18" s="39"/>
      <c r="M18" s="39"/>
      <c r="N18" s="39"/>
      <c r="O18" s="39"/>
      <c r="P18" s="39"/>
      <c r="Q18" s="39"/>
      <c r="R18" s="39"/>
      <c r="S18" s="39"/>
      <c r="T18" s="39"/>
      <c r="U18" s="37"/>
      <c r="V18" s="37"/>
      <c r="W18" s="37"/>
      <c r="X18" s="37"/>
      <c r="Y18" s="37"/>
      <c r="Z18" s="37"/>
      <c r="AA18" s="37"/>
      <c r="AB18" s="37"/>
      <c r="AC18" s="37"/>
      <c r="AD18" s="37"/>
      <c r="AE18" s="37"/>
      <c r="AF18" s="37"/>
      <c r="AG18" s="37"/>
      <c r="AH18" s="37"/>
      <c r="AI18" s="37"/>
      <c r="AJ18" s="37"/>
      <c r="AK18" s="37"/>
      <c r="AL18" s="37"/>
      <c r="AM18" s="37"/>
    </row>
    <row r="19" spans="1:62" s="75" customFormat="1" ht="14.25" thickBot="1">
      <c r="A19" s="37"/>
      <c r="C19" s="218" t="s">
        <v>280</v>
      </c>
      <c r="D19" s="218"/>
      <c r="E19" s="218"/>
      <c r="F19" s="218"/>
      <c r="G19" s="218"/>
      <c r="H19" s="218"/>
      <c r="I19" s="218"/>
      <c r="J19" s="218"/>
      <c r="K19" s="218"/>
      <c r="L19" s="218"/>
      <c r="M19" s="218"/>
      <c r="N19" s="218"/>
      <c r="O19" s="218"/>
      <c r="P19" s="218"/>
      <c r="Q19" s="218"/>
      <c r="R19" s="219" t="s">
        <v>294</v>
      </c>
      <c r="S19" s="219"/>
      <c r="T19" s="219"/>
      <c r="U19" s="219"/>
      <c r="V19" s="219"/>
      <c r="W19" s="219"/>
      <c r="X19" s="219"/>
      <c r="Y19" s="219" t="s">
        <v>224</v>
      </c>
      <c r="Z19" s="219"/>
      <c r="AA19" s="219"/>
      <c r="AB19" s="219"/>
      <c r="AC19" s="219"/>
      <c r="AD19" s="219"/>
      <c r="AE19" s="219"/>
      <c r="AF19" s="219" t="s">
        <v>225</v>
      </c>
      <c r="AG19" s="219"/>
      <c r="AH19" s="219"/>
      <c r="AI19" s="219"/>
      <c r="AJ19" s="219"/>
      <c r="AK19" s="219"/>
      <c r="AL19" s="219"/>
      <c r="AM19" s="37"/>
      <c r="AP19" s="126" t="str">
        <f ca="1">IF(BH22=BH24,"○","! 職員表の合計人数と個票の合計人数が一致しません")</f>
        <v>○</v>
      </c>
      <c r="AQ19" s="127"/>
      <c r="AR19" s="127"/>
      <c r="AS19" s="127"/>
      <c r="AT19" s="127"/>
      <c r="AU19" s="127"/>
      <c r="AV19" s="127"/>
      <c r="AW19" s="127"/>
      <c r="AX19" s="127"/>
      <c r="AY19" s="127"/>
      <c r="AZ19" s="127"/>
      <c r="BA19" s="127"/>
      <c r="BB19" s="127"/>
      <c r="BC19" s="127"/>
      <c r="BD19" s="127"/>
      <c r="BE19" s="127"/>
      <c r="BF19" s="127"/>
      <c r="BG19" s="127"/>
      <c r="BH19" s="127"/>
      <c r="BI19" s="128"/>
    </row>
    <row r="20" spans="1:62" s="75" customFormat="1" ht="13.5">
      <c r="A20" s="37"/>
      <c r="B20" s="39"/>
      <c r="C20" s="137" t="s">
        <v>270</v>
      </c>
      <c r="D20" s="204" t="s">
        <v>269</v>
      </c>
      <c r="E20" s="204"/>
      <c r="F20" s="204"/>
      <c r="G20" s="204"/>
      <c r="H20" s="204"/>
      <c r="I20" s="204"/>
      <c r="J20" s="204"/>
      <c r="K20" s="204"/>
      <c r="L20" s="204"/>
      <c r="M20" s="204"/>
      <c r="N20" s="204"/>
      <c r="O20" s="204"/>
      <c r="P20" s="204"/>
      <c r="Q20" s="205"/>
      <c r="R20" s="214">
        <f ca="1">SUM(実績額一覧!$H$5:$H$105)</f>
        <v>0</v>
      </c>
      <c r="S20" s="215"/>
      <c r="T20" s="215"/>
      <c r="U20" s="215"/>
      <c r="V20" s="204" t="s">
        <v>39</v>
      </c>
      <c r="W20" s="204"/>
      <c r="X20" s="205"/>
      <c r="Y20" s="214">
        <f ca="1">SUM(実績額一覧!$N$5:$N$105)</f>
        <v>0</v>
      </c>
      <c r="Z20" s="215"/>
      <c r="AA20" s="215"/>
      <c r="AB20" s="215"/>
      <c r="AC20" s="204" t="s">
        <v>39</v>
      </c>
      <c r="AD20" s="204"/>
      <c r="AE20" s="205"/>
      <c r="AF20" s="214">
        <f ca="1">SUM(実績額一覧!$S$5:$S$105)</f>
        <v>0</v>
      </c>
      <c r="AG20" s="215"/>
      <c r="AH20" s="215"/>
      <c r="AI20" s="215"/>
      <c r="AJ20" s="204" t="s">
        <v>39</v>
      </c>
      <c r="AK20" s="204"/>
      <c r="AL20" s="205"/>
      <c r="AM20" s="37"/>
    </row>
    <row r="21" spans="1:62" s="75" customFormat="1" ht="13.5">
      <c r="A21" s="37"/>
      <c r="B21" s="39"/>
      <c r="C21" s="138"/>
      <c r="D21" s="140"/>
      <c r="E21" s="140"/>
      <c r="F21" s="140"/>
      <c r="G21" s="140"/>
      <c r="H21" s="140"/>
      <c r="I21" s="140"/>
      <c r="J21" s="140"/>
      <c r="K21" s="140"/>
      <c r="L21" s="140"/>
      <c r="M21" s="140"/>
      <c r="N21" s="140"/>
      <c r="O21" s="140"/>
      <c r="P21" s="140"/>
      <c r="Q21" s="141"/>
      <c r="R21" s="216"/>
      <c r="S21" s="217"/>
      <c r="T21" s="217"/>
      <c r="U21" s="217"/>
      <c r="V21" s="206"/>
      <c r="W21" s="206"/>
      <c r="X21" s="207"/>
      <c r="Y21" s="216"/>
      <c r="Z21" s="217"/>
      <c r="AA21" s="217"/>
      <c r="AB21" s="217"/>
      <c r="AC21" s="206"/>
      <c r="AD21" s="206"/>
      <c r="AE21" s="207"/>
      <c r="AF21" s="216"/>
      <c r="AG21" s="217"/>
      <c r="AH21" s="217"/>
      <c r="AI21" s="217"/>
      <c r="AJ21" s="206"/>
      <c r="AK21" s="206"/>
      <c r="AL21" s="207"/>
      <c r="AM21" s="37"/>
    </row>
    <row r="22" spans="1:62" s="75" customFormat="1" ht="13.5">
      <c r="A22" s="37"/>
      <c r="B22" s="39"/>
      <c r="C22" s="137" t="s">
        <v>271</v>
      </c>
      <c r="D22" s="204" t="s">
        <v>274</v>
      </c>
      <c r="E22" s="204"/>
      <c r="F22" s="204"/>
      <c r="G22" s="204"/>
      <c r="H22" s="204"/>
      <c r="I22" s="204"/>
      <c r="J22" s="204"/>
      <c r="K22" s="204"/>
      <c r="L22" s="204"/>
      <c r="M22" s="204"/>
      <c r="N22" s="204"/>
      <c r="O22" s="204"/>
      <c r="P22" s="204"/>
      <c r="Q22" s="205"/>
      <c r="R22" s="214">
        <f ca="1">SUM(実績額一覧!$J$5:$J$105)</f>
        <v>0</v>
      </c>
      <c r="S22" s="215"/>
      <c r="T22" s="215"/>
      <c r="U22" s="215"/>
      <c r="V22" s="204" t="s">
        <v>161</v>
      </c>
      <c r="W22" s="204"/>
      <c r="X22" s="205"/>
      <c r="Y22" s="214">
        <f ca="1">SUM(実績額一覧!$O5:$O$105)</f>
        <v>0</v>
      </c>
      <c r="Z22" s="215"/>
      <c r="AA22" s="215"/>
      <c r="AB22" s="215"/>
      <c r="AC22" s="204" t="s">
        <v>39</v>
      </c>
      <c r="AD22" s="204"/>
      <c r="AE22" s="205"/>
      <c r="AF22" s="214">
        <f ca="1">SUM(実績額一覧!$T5:$T$105)</f>
        <v>0</v>
      </c>
      <c r="AG22" s="215"/>
      <c r="AH22" s="215"/>
      <c r="AI22" s="215"/>
      <c r="AJ22" s="204" t="s">
        <v>39</v>
      </c>
      <c r="AK22" s="204"/>
      <c r="AL22" s="205"/>
      <c r="AM22" s="37"/>
      <c r="AP22" s="129" t="s">
        <v>210</v>
      </c>
      <c r="AQ22" s="130"/>
      <c r="AR22" s="131"/>
      <c r="AS22" s="129" t="s">
        <v>207</v>
      </c>
      <c r="AT22" s="130"/>
      <c r="AU22" s="131"/>
      <c r="AV22" s="220">
        <f>COUNTIFS(職員表!O6:O86,20)</f>
        <v>0</v>
      </c>
      <c r="AW22" s="221"/>
      <c r="AX22" s="131" t="s">
        <v>208</v>
      </c>
      <c r="AY22" s="129" t="s">
        <v>209</v>
      </c>
      <c r="AZ22" s="130"/>
      <c r="BA22" s="131"/>
      <c r="BB22" s="220">
        <f>COUNTIFS(職員表!O6:O86,5)</f>
        <v>0</v>
      </c>
      <c r="BC22" s="221"/>
      <c r="BD22" s="131" t="s">
        <v>208</v>
      </c>
      <c r="BE22" s="129" t="s">
        <v>212</v>
      </c>
      <c r="BF22" s="130"/>
      <c r="BG22" s="131"/>
      <c r="BH22" s="220">
        <f>SUM(AV22,BB22)</f>
        <v>0</v>
      </c>
      <c r="BI22" s="221"/>
      <c r="BJ22" s="131" t="s">
        <v>208</v>
      </c>
    </row>
    <row r="23" spans="1:62" s="75" customFormat="1" ht="13.5">
      <c r="A23" s="37"/>
      <c r="B23" s="39"/>
      <c r="C23" s="139"/>
      <c r="D23" s="206" t="s">
        <v>275</v>
      </c>
      <c r="E23" s="206"/>
      <c r="F23" s="206"/>
      <c r="G23" s="206"/>
      <c r="H23" s="206"/>
      <c r="I23" s="206"/>
      <c r="J23" s="206"/>
      <c r="K23" s="206"/>
      <c r="L23" s="206"/>
      <c r="M23" s="206"/>
      <c r="N23" s="206"/>
      <c r="O23" s="206"/>
      <c r="P23" s="206"/>
      <c r="Q23" s="207"/>
      <c r="R23" s="216"/>
      <c r="S23" s="217"/>
      <c r="T23" s="217"/>
      <c r="U23" s="217"/>
      <c r="V23" s="206"/>
      <c r="W23" s="206"/>
      <c r="X23" s="207"/>
      <c r="Y23" s="216"/>
      <c r="Z23" s="217"/>
      <c r="AA23" s="217"/>
      <c r="AB23" s="217"/>
      <c r="AC23" s="206"/>
      <c r="AD23" s="206"/>
      <c r="AE23" s="207"/>
      <c r="AF23" s="216"/>
      <c r="AG23" s="217"/>
      <c r="AH23" s="217"/>
      <c r="AI23" s="217"/>
      <c r="AJ23" s="206"/>
      <c r="AK23" s="206"/>
      <c r="AL23" s="207"/>
      <c r="AM23" s="37"/>
      <c r="AP23" s="129"/>
      <c r="AQ23" s="130"/>
      <c r="AR23" s="131"/>
      <c r="AS23" s="129"/>
      <c r="AT23" s="130"/>
      <c r="AU23" s="131"/>
      <c r="AV23" s="132"/>
      <c r="AW23" s="133"/>
      <c r="AX23" s="131"/>
      <c r="AY23" s="129"/>
      <c r="AZ23" s="130"/>
      <c r="BA23" s="131"/>
      <c r="BB23" s="132"/>
      <c r="BC23" s="133"/>
      <c r="BD23" s="131"/>
      <c r="BE23" s="129"/>
      <c r="BF23" s="130"/>
      <c r="BG23" s="131"/>
      <c r="BH23" s="132"/>
      <c r="BI23" s="133"/>
      <c r="BJ23" s="131"/>
    </row>
    <row r="24" spans="1:62" s="75" customFormat="1" ht="13.5">
      <c r="A24" s="37"/>
      <c r="B24" s="39"/>
      <c r="C24" s="137" t="s">
        <v>272</v>
      </c>
      <c r="D24" s="204" t="s">
        <v>276</v>
      </c>
      <c r="E24" s="204"/>
      <c r="F24" s="204"/>
      <c r="G24" s="204"/>
      <c r="H24" s="204"/>
      <c r="I24" s="204"/>
      <c r="J24" s="204"/>
      <c r="K24" s="204"/>
      <c r="L24" s="204"/>
      <c r="M24" s="204"/>
      <c r="N24" s="204"/>
      <c r="O24" s="204"/>
      <c r="P24" s="204"/>
      <c r="Q24" s="205"/>
      <c r="R24" s="200">
        <f ca="1">SUM(実績額一覧!$K$5:$K$105)</f>
        <v>0</v>
      </c>
      <c r="S24" s="201"/>
      <c r="T24" s="201"/>
      <c r="U24" s="201"/>
      <c r="V24" s="204" t="s">
        <v>161</v>
      </c>
      <c r="W24" s="204"/>
      <c r="X24" s="205"/>
      <c r="Y24" s="200">
        <f ca="1">SUM(実績額一覧!$P$5:$P$105)</f>
        <v>0</v>
      </c>
      <c r="Z24" s="201"/>
      <c r="AA24" s="201"/>
      <c r="AB24" s="201"/>
      <c r="AC24" s="204" t="s">
        <v>39</v>
      </c>
      <c r="AD24" s="204"/>
      <c r="AE24" s="205"/>
      <c r="AF24" s="200">
        <f ca="1">SUM(実績額一覧!$U$5:$U$105)</f>
        <v>0</v>
      </c>
      <c r="AG24" s="201"/>
      <c r="AH24" s="201"/>
      <c r="AI24" s="201"/>
      <c r="AJ24" s="204" t="s">
        <v>39</v>
      </c>
      <c r="AK24" s="204"/>
      <c r="AL24" s="205"/>
      <c r="AM24" s="37"/>
      <c r="AP24" s="129" t="s">
        <v>211</v>
      </c>
      <c r="AQ24" s="130"/>
      <c r="AR24" s="131"/>
      <c r="AS24" s="129" t="s">
        <v>207</v>
      </c>
      <c r="AT24" s="130"/>
      <c r="AU24" s="131"/>
      <c r="AV24" s="220">
        <f ca="1">SUM(別添!AW5:AW30)</f>
        <v>0</v>
      </c>
      <c r="AW24" s="221"/>
      <c r="AX24" s="131" t="s">
        <v>208</v>
      </c>
      <c r="AY24" s="129" t="s">
        <v>209</v>
      </c>
      <c r="AZ24" s="130"/>
      <c r="BA24" s="131"/>
      <c r="BB24" s="220">
        <f ca="1">SUM(別添!AX5:AX30)</f>
        <v>0</v>
      </c>
      <c r="BC24" s="221"/>
      <c r="BD24" s="131" t="s">
        <v>208</v>
      </c>
      <c r="BE24" s="129" t="s">
        <v>212</v>
      </c>
      <c r="BF24" s="130"/>
      <c r="BG24" s="131"/>
      <c r="BH24" s="220">
        <f ca="1">SUM(AV24,BB24)</f>
        <v>0</v>
      </c>
      <c r="BI24" s="221"/>
      <c r="BJ24" s="131" t="s">
        <v>208</v>
      </c>
    </row>
    <row r="25" spans="1:62" s="75" customFormat="1" ht="13.5">
      <c r="A25" s="37"/>
      <c r="B25" s="39"/>
      <c r="C25" s="139"/>
      <c r="D25" s="206" t="s">
        <v>277</v>
      </c>
      <c r="E25" s="206"/>
      <c r="F25" s="206"/>
      <c r="G25" s="206"/>
      <c r="H25" s="206"/>
      <c r="I25" s="206"/>
      <c r="J25" s="206"/>
      <c r="K25" s="206"/>
      <c r="L25" s="206"/>
      <c r="M25" s="206"/>
      <c r="N25" s="206"/>
      <c r="O25" s="206"/>
      <c r="P25" s="206"/>
      <c r="Q25" s="207"/>
      <c r="R25" s="202"/>
      <c r="S25" s="203"/>
      <c r="T25" s="203"/>
      <c r="U25" s="203"/>
      <c r="V25" s="206"/>
      <c r="W25" s="206"/>
      <c r="X25" s="207"/>
      <c r="Y25" s="202"/>
      <c r="Z25" s="203"/>
      <c r="AA25" s="203"/>
      <c r="AB25" s="203"/>
      <c r="AC25" s="206"/>
      <c r="AD25" s="206"/>
      <c r="AE25" s="207"/>
      <c r="AF25" s="202"/>
      <c r="AG25" s="203"/>
      <c r="AH25" s="203"/>
      <c r="AI25" s="203"/>
      <c r="AJ25" s="206"/>
      <c r="AK25" s="206"/>
      <c r="AL25" s="207"/>
      <c r="AM25" s="37"/>
      <c r="AP25" s="134"/>
      <c r="AQ25" s="134"/>
      <c r="AR25" s="134"/>
      <c r="AS25" s="134"/>
      <c r="AT25" s="134"/>
      <c r="AU25" s="134"/>
      <c r="AV25" s="135"/>
      <c r="AW25" s="135"/>
      <c r="AX25" s="134"/>
      <c r="AY25" s="134"/>
      <c r="AZ25" s="134"/>
      <c r="BA25" s="134"/>
      <c r="BB25" s="135"/>
      <c r="BC25" s="135"/>
      <c r="BD25" s="134"/>
      <c r="BE25" s="134"/>
      <c r="BF25" s="134"/>
      <c r="BG25" s="134"/>
      <c r="BH25" s="135"/>
      <c r="BI25" s="135"/>
      <c r="BJ25" s="134"/>
    </row>
    <row r="26" spans="1:62" s="75" customFormat="1" ht="13.5">
      <c r="A26" s="37"/>
      <c r="B26" s="39"/>
      <c r="C26" s="137" t="s">
        <v>273</v>
      </c>
      <c r="D26" s="204" t="s">
        <v>278</v>
      </c>
      <c r="E26" s="204"/>
      <c r="F26" s="204"/>
      <c r="G26" s="204"/>
      <c r="H26" s="204"/>
      <c r="I26" s="204"/>
      <c r="J26" s="204"/>
      <c r="K26" s="204"/>
      <c r="L26" s="204"/>
      <c r="M26" s="204"/>
      <c r="N26" s="204"/>
      <c r="O26" s="204"/>
      <c r="P26" s="204"/>
      <c r="Q26" s="205"/>
      <c r="R26" s="214">
        <f ca="1">SUM(実績額一覧!$L$5:$L$105)</f>
        <v>0</v>
      </c>
      <c r="S26" s="215"/>
      <c r="T26" s="215"/>
      <c r="U26" s="215"/>
      <c r="V26" s="204" t="s">
        <v>161</v>
      </c>
      <c r="W26" s="204"/>
      <c r="X26" s="205"/>
      <c r="Y26" s="214">
        <f ca="1">SUM(実績額一覧!$Q$5:$Q$105)</f>
        <v>0</v>
      </c>
      <c r="Z26" s="215"/>
      <c r="AA26" s="215"/>
      <c r="AB26" s="215"/>
      <c r="AC26" s="204" t="s">
        <v>39</v>
      </c>
      <c r="AD26" s="204"/>
      <c r="AE26" s="205"/>
      <c r="AF26" s="214">
        <f ca="1">SUM(実績額一覧!$V$5:$V$105)</f>
        <v>0</v>
      </c>
      <c r="AG26" s="215"/>
      <c r="AH26" s="215"/>
      <c r="AI26" s="215"/>
      <c r="AJ26" s="204" t="s">
        <v>39</v>
      </c>
      <c r="AK26" s="204"/>
      <c r="AL26" s="205"/>
      <c r="AM26" s="37"/>
    </row>
    <row r="27" spans="1:62" s="75" customFormat="1" ht="13.5">
      <c r="A27" s="37"/>
      <c r="B27" s="39"/>
      <c r="C27" s="139"/>
      <c r="D27" s="206" t="s">
        <v>279</v>
      </c>
      <c r="E27" s="206"/>
      <c r="F27" s="206"/>
      <c r="G27" s="206"/>
      <c r="H27" s="206"/>
      <c r="I27" s="206"/>
      <c r="J27" s="206"/>
      <c r="K27" s="206"/>
      <c r="L27" s="206"/>
      <c r="M27" s="206"/>
      <c r="N27" s="206"/>
      <c r="O27" s="206"/>
      <c r="P27" s="206"/>
      <c r="Q27" s="207"/>
      <c r="R27" s="216"/>
      <c r="S27" s="217"/>
      <c r="T27" s="217"/>
      <c r="U27" s="217"/>
      <c r="V27" s="206"/>
      <c r="W27" s="206"/>
      <c r="X27" s="207"/>
      <c r="Y27" s="216"/>
      <c r="Z27" s="217"/>
      <c r="AA27" s="217"/>
      <c r="AB27" s="217"/>
      <c r="AC27" s="206"/>
      <c r="AD27" s="206"/>
      <c r="AE27" s="207"/>
      <c r="AF27" s="216"/>
      <c r="AG27" s="217"/>
      <c r="AH27" s="217"/>
      <c r="AI27" s="217"/>
      <c r="AJ27" s="206"/>
      <c r="AK27" s="206"/>
      <c r="AL27" s="207"/>
      <c r="AM27" s="37"/>
    </row>
    <row r="28" spans="1:62" s="75" customFormat="1" ht="13.5">
      <c r="A28" s="37"/>
      <c r="B28" s="39"/>
      <c r="C28" s="208" t="s">
        <v>284</v>
      </c>
      <c r="D28" s="209"/>
      <c r="E28" s="209"/>
      <c r="F28" s="209"/>
      <c r="G28" s="209"/>
      <c r="H28" s="209"/>
      <c r="I28" s="209"/>
      <c r="J28" s="209"/>
      <c r="K28" s="209"/>
      <c r="L28" s="209"/>
      <c r="M28" s="209"/>
      <c r="N28" s="209"/>
      <c r="O28" s="209"/>
      <c r="P28" s="209"/>
      <c r="Q28" s="210"/>
      <c r="R28" s="200">
        <f ca="1">SUM(R20,R22,R24,R26)</f>
        <v>0</v>
      </c>
      <c r="S28" s="201"/>
      <c r="T28" s="201"/>
      <c r="U28" s="201"/>
      <c r="V28" s="204" t="s">
        <v>39</v>
      </c>
      <c r="W28" s="204"/>
      <c r="X28" s="205"/>
      <c r="Y28" s="200">
        <f ca="1">SUM(Y20,Y22,Y24,Y26)</f>
        <v>0</v>
      </c>
      <c r="Z28" s="201"/>
      <c r="AA28" s="201"/>
      <c r="AB28" s="201"/>
      <c r="AC28" s="204" t="s">
        <v>39</v>
      </c>
      <c r="AD28" s="204"/>
      <c r="AE28" s="205"/>
      <c r="AF28" s="200">
        <f ca="1">SUM(AF20,AF22,AF24,AF26)</f>
        <v>0</v>
      </c>
      <c r="AG28" s="201"/>
      <c r="AH28" s="201"/>
      <c r="AI28" s="201"/>
      <c r="AJ28" s="204" t="s">
        <v>39</v>
      </c>
      <c r="AK28" s="204"/>
      <c r="AL28" s="205"/>
      <c r="AM28" s="37"/>
    </row>
    <row r="29" spans="1:62" s="75" customFormat="1" ht="13.5">
      <c r="A29" s="37"/>
      <c r="B29" s="39"/>
      <c r="C29" s="211"/>
      <c r="D29" s="212"/>
      <c r="E29" s="212"/>
      <c r="F29" s="212"/>
      <c r="G29" s="212"/>
      <c r="H29" s="212"/>
      <c r="I29" s="212"/>
      <c r="J29" s="212"/>
      <c r="K29" s="212"/>
      <c r="L29" s="212"/>
      <c r="M29" s="212"/>
      <c r="N29" s="212"/>
      <c r="O29" s="212"/>
      <c r="P29" s="212"/>
      <c r="Q29" s="213"/>
      <c r="R29" s="202"/>
      <c r="S29" s="203"/>
      <c r="T29" s="203"/>
      <c r="U29" s="203"/>
      <c r="V29" s="206"/>
      <c r="W29" s="206"/>
      <c r="X29" s="207"/>
      <c r="Y29" s="202"/>
      <c r="Z29" s="203"/>
      <c r="AA29" s="203"/>
      <c r="AB29" s="203"/>
      <c r="AC29" s="206"/>
      <c r="AD29" s="206"/>
      <c r="AE29" s="207"/>
      <c r="AF29" s="202"/>
      <c r="AG29" s="203"/>
      <c r="AH29" s="203"/>
      <c r="AI29" s="203"/>
      <c r="AJ29" s="206"/>
      <c r="AK29" s="206"/>
      <c r="AL29" s="207"/>
      <c r="AM29" s="37"/>
    </row>
    <row r="30" spans="1:62" s="75" customFormat="1" ht="13.5">
      <c r="A30" s="37"/>
      <c r="B30" s="39"/>
      <c r="C30" s="113"/>
      <c r="D30" s="113"/>
      <c r="E30" s="113"/>
      <c r="F30" s="113"/>
      <c r="G30" s="113"/>
      <c r="H30" s="113"/>
      <c r="I30" s="113"/>
      <c r="J30" s="113"/>
      <c r="K30" s="113"/>
      <c r="L30" s="113"/>
      <c r="M30" s="113"/>
      <c r="N30" s="113"/>
      <c r="O30" s="113"/>
      <c r="P30" s="113"/>
      <c r="Q30" s="113"/>
      <c r="R30" s="113"/>
      <c r="S30" s="113"/>
      <c r="T30" s="113"/>
      <c r="U30" s="113"/>
      <c r="V30" s="113"/>
      <c r="W30" s="113"/>
      <c r="X30" s="114"/>
      <c r="Y30" s="114"/>
      <c r="Z30" s="114"/>
      <c r="AA30" s="114"/>
      <c r="AB30" s="114"/>
      <c r="AC30" s="37"/>
      <c r="AD30" s="37"/>
      <c r="AE30" s="37"/>
      <c r="AF30" s="37"/>
      <c r="AG30" s="36"/>
      <c r="AH30" s="36"/>
      <c r="AI30" s="36"/>
      <c r="AJ30" s="36"/>
      <c r="AK30" s="37"/>
      <c r="AL30" s="37"/>
      <c r="AM30" s="37"/>
    </row>
    <row r="31" spans="1:62" s="75" customFormat="1" ht="13.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row>
    <row r="32" spans="1:62" s="75" customFormat="1" ht="13.5">
      <c r="A32" s="37"/>
      <c r="B32" s="37" t="s">
        <v>214</v>
      </c>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row>
    <row r="33" spans="1:39" s="75" customFormat="1" ht="13.5">
      <c r="A33" s="37"/>
      <c r="B33" s="37" t="s">
        <v>318</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row>
    <row r="34" spans="1:39" s="75" customFormat="1" ht="13.5">
      <c r="A34" s="37"/>
      <c r="B34" s="37" t="s">
        <v>292</v>
      </c>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row>
    <row r="35" spans="1:39" s="75" customFormat="1" ht="13.5">
      <c r="A35" s="37"/>
      <c r="B35" s="37"/>
      <c r="C35" s="37"/>
      <c r="D35" s="37" t="s">
        <v>319</v>
      </c>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row>
    <row r="36" spans="1:39" s="75" customFormat="1" ht="13.5">
      <c r="A36" s="37"/>
      <c r="B36" s="37" t="s">
        <v>320</v>
      </c>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row>
    <row r="37" spans="1:39" s="75" customFormat="1" ht="13.5">
      <c r="A37" s="37"/>
      <c r="B37" s="37" t="s">
        <v>324</v>
      </c>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row>
    <row r="38" spans="1:39" s="75" customFormat="1" ht="13.5">
      <c r="A38" s="37"/>
      <c r="B38" s="37" t="s">
        <v>325</v>
      </c>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row>
    <row r="39" spans="1:39" s="75" customFormat="1" ht="13.5">
      <c r="A39" s="37"/>
      <c r="B39" s="37" t="s">
        <v>288</v>
      </c>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row>
    <row r="40" spans="1:39" ht="13.5">
      <c r="A40" s="40"/>
      <c r="B40" s="37" t="s">
        <v>289</v>
      </c>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row>
    <row r="41" spans="1:39" ht="13.5">
      <c r="A41" s="40"/>
      <c r="B41" s="37" t="s">
        <v>314</v>
      </c>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row>
    <row r="42" spans="1:39" ht="13.5">
      <c r="A42" s="40"/>
      <c r="B42" s="37" t="s">
        <v>313</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row>
    <row r="43" spans="1:39">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row>
    <row r="44" spans="1:39">
      <c r="A44" s="40"/>
      <c r="B44" s="40"/>
      <c r="C44" s="40"/>
      <c r="D44" s="40"/>
      <c r="E44" s="40"/>
      <c r="F44" s="40"/>
      <c r="G44" s="40"/>
      <c r="H44" s="40"/>
      <c r="I44" s="40"/>
      <c r="J44" s="40"/>
      <c r="K44" s="40"/>
      <c r="L44" s="40"/>
      <c r="M44" s="40"/>
      <c r="N44" s="40"/>
      <c r="O44" s="40"/>
      <c r="P44" s="40"/>
      <c r="Q44" s="40"/>
      <c r="R44" s="40"/>
      <c r="S44" s="40"/>
      <c r="T44" s="40" t="s">
        <v>293</v>
      </c>
      <c r="V44" s="40"/>
      <c r="W44" s="40"/>
      <c r="X44" s="40"/>
      <c r="Y44" s="40"/>
      <c r="Z44" s="40"/>
      <c r="AA44" s="40"/>
      <c r="AB44" s="40"/>
      <c r="AC44" s="40"/>
      <c r="AD44" s="40"/>
      <c r="AE44" s="40"/>
      <c r="AF44" s="40"/>
      <c r="AG44" s="40"/>
      <c r="AH44" s="40"/>
      <c r="AI44" s="40"/>
      <c r="AJ44" s="40"/>
      <c r="AK44" s="40"/>
      <c r="AL44" s="40"/>
      <c r="AM44" s="40"/>
    </row>
    <row r="45" spans="1:39" ht="6" customHeight="1">
      <c r="A45" s="40"/>
      <c r="B45" s="40"/>
      <c r="C45" s="40"/>
      <c r="D45" s="40"/>
      <c r="E45" s="40"/>
      <c r="F45" s="40"/>
      <c r="G45" s="40"/>
      <c r="H45" s="40"/>
      <c r="I45" s="40"/>
      <c r="J45" s="40"/>
      <c r="K45" s="40"/>
      <c r="L45" s="40"/>
      <c r="M45" s="40"/>
      <c r="N45" s="40"/>
      <c r="O45" s="40"/>
      <c r="P45" s="40"/>
      <c r="Q45" s="40"/>
      <c r="R45" s="40"/>
      <c r="S45" s="40"/>
      <c r="T45" s="40"/>
      <c r="X45" s="40"/>
      <c r="Z45" s="40"/>
      <c r="AA45" s="40"/>
      <c r="AB45" s="40"/>
      <c r="AC45" s="40"/>
      <c r="AD45" s="40"/>
      <c r="AE45" s="40"/>
      <c r="AF45" s="40"/>
      <c r="AG45" s="40"/>
      <c r="AH45" s="40"/>
      <c r="AI45" s="40"/>
      <c r="AJ45" s="40"/>
      <c r="AK45" s="40"/>
      <c r="AL45" s="40"/>
      <c r="AM45" s="40"/>
    </row>
    <row r="46" spans="1:39">
      <c r="A46" s="40"/>
      <c r="B46" s="40"/>
      <c r="C46" s="40"/>
      <c r="D46" s="40"/>
      <c r="E46" s="40"/>
      <c r="F46" s="40"/>
      <c r="G46" s="40"/>
      <c r="H46" s="40"/>
      <c r="I46" s="40"/>
      <c r="J46" s="40"/>
      <c r="K46" s="40"/>
      <c r="L46" s="40"/>
      <c r="M46" s="40"/>
      <c r="N46" s="40"/>
      <c r="O46" s="40"/>
      <c r="P46" s="40"/>
      <c r="Q46" s="40"/>
      <c r="R46" s="40"/>
      <c r="S46" s="40"/>
      <c r="T46" s="40"/>
      <c r="U46" s="226" t="s">
        <v>223</v>
      </c>
      <c r="V46" s="227"/>
      <c r="W46" s="227"/>
      <c r="X46" s="227"/>
      <c r="Y46" s="227"/>
      <c r="Z46" s="227"/>
      <c r="AA46" s="227"/>
      <c r="AB46" s="239"/>
      <c r="AC46" s="106" t="s">
        <v>198</v>
      </c>
      <c r="AD46" s="241"/>
      <c r="AE46" s="241"/>
      <c r="AF46" s="241"/>
      <c r="AG46" s="241"/>
      <c r="AH46" s="107"/>
      <c r="AI46" s="107"/>
      <c r="AJ46" s="107"/>
      <c r="AK46" s="108"/>
      <c r="AL46" s="40"/>
      <c r="AM46" s="40"/>
    </row>
    <row r="47" spans="1:39" ht="18" customHeight="1">
      <c r="A47" s="40"/>
      <c r="B47" s="40"/>
      <c r="C47" s="40"/>
      <c r="D47" s="40"/>
      <c r="E47" s="40"/>
      <c r="F47" s="40"/>
      <c r="G47" s="40"/>
      <c r="H47" s="40"/>
      <c r="I47" s="40"/>
      <c r="J47" s="40"/>
      <c r="K47" s="40"/>
      <c r="L47" s="40"/>
      <c r="M47" s="40"/>
      <c r="N47" s="40"/>
      <c r="O47" s="40"/>
      <c r="P47" s="40"/>
      <c r="Q47" s="40"/>
      <c r="R47" s="40"/>
      <c r="S47" s="40"/>
      <c r="T47" s="40"/>
      <c r="U47" s="228"/>
      <c r="V47" s="229"/>
      <c r="W47" s="229"/>
      <c r="X47" s="229"/>
      <c r="Y47" s="229"/>
      <c r="Z47" s="229"/>
      <c r="AA47" s="229"/>
      <c r="AB47" s="240"/>
      <c r="AC47" s="238"/>
      <c r="AD47" s="238"/>
      <c r="AE47" s="238"/>
      <c r="AF47" s="238"/>
      <c r="AG47" s="238"/>
      <c r="AH47" s="238"/>
      <c r="AI47" s="238"/>
      <c r="AJ47" s="238"/>
      <c r="AK47" s="238"/>
      <c r="AL47" s="40"/>
      <c r="AM47" s="40"/>
    </row>
    <row r="48" spans="1:39" ht="18.75" customHeight="1">
      <c r="A48" s="40"/>
      <c r="B48" s="40"/>
      <c r="C48" s="40"/>
      <c r="D48" s="40"/>
      <c r="E48" s="40"/>
      <c r="F48" s="40"/>
      <c r="G48" s="40"/>
      <c r="H48" s="40"/>
      <c r="I48" s="40"/>
      <c r="J48" s="40"/>
      <c r="K48" s="40"/>
      <c r="L48" s="40"/>
      <c r="M48" s="40"/>
      <c r="N48" s="40"/>
      <c r="O48" s="40"/>
      <c r="P48" s="40"/>
      <c r="Q48" s="40"/>
      <c r="R48" s="40"/>
      <c r="S48" s="40"/>
      <c r="T48" s="40"/>
      <c r="U48" s="234" t="s">
        <v>139</v>
      </c>
      <c r="V48" s="235"/>
      <c r="W48" s="235"/>
      <c r="X48" s="235"/>
      <c r="Y48" s="235"/>
      <c r="Z48" s="235"/>
      <c r="AA48" s="235"/>
      <c r="AB48" s="78"/>
      <c r="AC48" s="225"/>
      <c r="AD48" s="225"/>
      <c r="AE48" s="225"/>
      <c r="AF48" s="225"/>
      <c r="AG48" s="225"/>
      <c r="AH48" s="225"/>
      <c r="AI48" s="225"/>
      <c r="AJ48" s="225"/>
      <c r="AK48" s="225"/>
      <c r="AL48" s="40"/>
      <c r="AM48" s="40"/>
    </row>
    <row r="49" spans="1:39" ht="18.75" customHeight="1">
      <c r="A49" s="40"/>
      <c r="B49" s="40"/>
      <c r="C49" s="40"/>
      <c r="D49" s="40"/>
      <c r="E49" s="40"/>
      <c r="F49" s="40"/>
      <c r="G49" s="40"/>
      <c r="H49" s="40"/>
      <c r="I49" s="40"/>
      <c r="J49" s="40"/>
      <c r="K49" s="40"/>
      <c r="L49" s="40"/>
      <c r="M49" s="40"/>
      <c r="N49" s="40"/>
      <c r="O49" s="40"/>
      <c r="P49" s="40"/>
      <c r="Q49" s="40"/>
      <c r="R49" s="40"/>
      <c r="S49" s="40"/>
      <c r="T49" s="40"/>
      <c r="U49" s="234" t="s">
        <v>140</v>
      </c>
      <c r="V49" s="235"/>
      <c r="W49" s="235"/>
      <c r="X49" s="235"/>
      <c r="Y49" s="235"/>
      <c r="Z49" s="235"/>
      <c r="AA49" s="235"/>
      <c r="AB49" s="78"/>
      <c r="AC49" s="225"/>
      <c r="AD49" s="225"/>
      <c r="AE49" s="225"/>
      <c r="AF49" s="225"/>
      <c r="AG49" s="225"/>
      <c r="AH49" s="225"/>
      <c r="AI49" s="225"/>
      <c r="AJ49" s="225"/>
      <c r="AK49" s="225"/>
      <c r="AL49" s="40"/>
      <c r="AM49" s="40"/>
    </row>
    <row r="50" spans="1:39" ht="18.75" customHeight="1">
      <c r="A50" s="40"/>
      <c r="B50" s="40"/>
      <c r="C50" s="40"/>
      <c r="D50" s="40"/>
      <c r="E50" s="40"/>
      <c r="F50" s="40"/>
      <c r="G50" s="40"/>
      <c r="H50" s="40"/>
      <c r="I50" s="40"/>
      <c r="J50" s="40"/>
      <c r="K50" s="40"/>
      <c r="L50" s="40"/>
      <c r="M50" s="40"/>
      <c r="N50" s="40"/>
      <c r="O50" s="40"/>
      <c r="P50" s="40"/>
      <c r="Q50" s="40"/>
      <c r="R50" s="40"/>
      <c r="S50" s="40"/>
      <c r="T50" s="40"/>
      <c r="U50" s="226" t="s">
        <v>141</v>
      </c>
      <c r="V50" s="227"/>
      <c r="W50" s="227"/>
      <c r="X50" s="77"/>
      <c r="Y50" s="230" t="s">
        <v>138</v>
      </c>
      <c r="Z50" s="231"/>
      <c r="AA50" s="231"/>
      <c r="AB50" s="232"/>
      <c r="AC50" s="225"/>
      <c r="AD50" s="225"/>
      <c r="AE50" s="225"/>
      <c r="AF50" s="225"/>
      <c r="AG50" s="225"/>
      <c r="AH50" s="225"/>
      <c r="AI50" s="225"/>
      <c r="AJ50" s="225"/>
      <c r="AK50" s="225"/>
      <c r="AL50" s="40"/>
      <c r="AM50" s="40"/>
    </row>
    <row r="51" spans="1:39" ht="18.75" customHeight="1">
      <c r="A51" s="40"/>
      <c r="B51" s="40"/>
      <c r="C51" s="40"/>
      <c r="D51" s="40"/>
      <c r="E51" s="40"/>
      <c r="F51" s="40"/>
      <c r="G51" s="40"/>
      <c r="H51" s="40"/>
      <c r="I51" s="40"/>
      <c r="J51" s="40"/>
      <c r="K51" s="40"/>
      <c r="L51" s="40"/>
      <c r="M51" s="40"/>
      <c r="N51" s="40"/>
      <c r="O51" s="40"/>
      <c r="P51" s="40"/>
      <c r="Q51" s="40"/>
      <c r="R51" s="40"/>
      <c r="S51" s="40"/>
      <c r="T51" s="40"/>
      <c r="U51" s="228"/>
      <c r="V51" s="229"/>
      <c r="W51" s="229"/>
      <c r="X51" s="79"/>
      <c r="Y51" s="230" t="s">
        <v>142</v>
      </c>
      <c r="Z51" s="231"/>
      <c r="AA51" s="231"/>
      <c r="AB51" s="232"/>
      <c r="AC51" s="225"/>
      <c r="AD51" s="225"/>
      <c r="AE51" s="225"/>
      <c r="AF51" s="225"/>
      <c r="AG51" s="225"/>
      <c r="AH51" s="225"/>
      <c r="AI51" s="225"/>
      <c r="AJ51" s="225"/>
      <c r="AK51" s="225"/>
      <c r="AL51" s="40"/>
      <c r="AM51" s="40"/>
    </row>
    <row r="52" spans="1:39" ht="18.75" customHeight="1">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row>
    <row r="53" spans="1:39">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row>
    <row r="54" spans="1:39">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row>
    <row r="55" spans="1:39">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row>
    <row r="56" spans="1:39">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row>
    <row r="57" spans="1:39">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row>
  </sheetData>
  <mergeCells count="76">
    <mergeCell ref="AC51:AK51"/>
    <mergeCell ref="U50:W51"/>
    <mergeCell ref="Y50:AB50"/>
    <mergeCell ref="Y51:AB51"/>
    <mergeCell ref="A10:AM10"/>
    <mergeCell ref="U48:AA48"/>
    <mergeCell ref="U49:AA49"/>
    <mergeCell ref="AC48:AK48"/>
    <mergeCell ref="AC49:AK49"/>
    <mergeCell ref="AC50:AK50"/>
    <mergeCell ref="B16:J16"/>
    <mergeCell ref="K16:R16"/>
    <mergeCell ref="AC47:AK47"/>
    <mergeCell ref="U46:AB47"/>
    <mergeCell ref="AD46:AG46"/>
    <mergeCell ref="A15:AM15"/>
    <mergeCell ref="BH22:BI22"/>
    <mergeCell ref="BH24:BI24"/>
    <mergeCell ref="AJ3:AK3"/>
    <mergeCell ref="AG3:AH3"/>
    <mergeCell ref="AD3:AE3"/>
    <mergeCell ref="W7:AK7"/>
    <mergeCell ref="W8:AK8"/>
    <mergeCell ref="R19:X19"/>
    <mergeCell ref="R20:U21"/>
    <mergeCell ref="AB3:AC3"/>
    <mergeCell ref="V24:X25"/>
    <mergeCell ref="V22:X23"/>
    <mergeCell ref="V20:X21"/>
    <mergeCell ref="Y20:AB21"/>
    <mergeCell ref="AC20:AE21"/>
    <mergeCell ref="Y22:AB23"/>
    <mergeCell ref="AV22:AW22"/>
    <mergeCell ref="BB22:BC22"/>
    <mergeCell ref="AV24:AW24"/>
    <mergeCell ref="BB24:BC24"/>
    <mergeCell ref="D25:Q25"/>
    <mergeCell ref="D22:Q22"/>
    <mergeCell ref="D23:Q23"/>
    <mergeCell ref="D24:Q24"/>
    <mergeCell ref="R22:U23"/>
    <mergeCell ref="R24:U25"/>
    <mergeCell ref="AF19:AL19"/>
    <mergeCell ref="AC22:AE23"/>
    <mergeCell ref="Y24:AB25"/>
    <mergeCell ref="AC24:AE25"/>
    <mergeCell ref="Y26:AB27"/>
    <mergeCell ref="AC26:AE27"/>
    <mergeCell ref="C19:Q19"/>
    <mergeCell ref="R28:U29"/>
    <mergeCell ref="V28:X29"/>
    <mergeCell ref="Y28:AB29"/>
    <mergeCell ref="AC28:AE29"/>
    <mergeCell ref="Y19:AE19"/>
    <mergeCell ref="D26:Q26"/>
    <mergeCell ref="D27:Q27"/>
    <mergeCell ref="D20:Q20"/>
    <mergeCell ref="R26:U27"/>
    <mergeCell ref="V26:X27"/>
    <mergeCell ref="AF28:AI29"/>
    <mergeCell ref="AJ28:AL29"/>
    <mergeCell ref="C28:Q29"/>
    <mergeCell ref="AJ20:AL21"/>
    <mergeCell ref="AF22:AI23"/>
    <mergeCell ref="AJ22:AL23"/>
    <mergeCell ref="AF24:AI25"/>
    <mergeCell ref="AJ24:AL25"/>
    <mergeCell ref="AF20:AI21"/>
    <mergeCell ref="AF26:AI27"/>
    <mergeCell ref="AJ26:AL27"/>
    <mergeCell ref="A13:AM13"/>
    <mergeCell ref="A14:AM14"/>
    <mergeCell ref="G5:M5"/>
    <mergeCell ref="A5:F5"/>
    <mergeCell ref="B12:R12"/>
    <mergeCell ref="S12:AM12"/>
  </mergeCells>
  <phoneticPr fontId="4"/>
  <printOptions horizontalCentered="1"/>
  <pageMargins left="0.70866141732283472" right="0.70866141732283472" top="0.94488188976377963" bottom="0.74803149606299213" header="0.31496062992125984" footer="0.31496062992125984"/>
  <pageSetup paperSize="9" scale="93"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V104"/>
  <sheetViews>
    <sheetView showZeros="0" view="pageBreakPreview" zoomScaleNormal="100" zoomScaleSheetLayoutView="100" workbookViewId="0">
      <selection activeCell="J10" sqref="J10"/>
    </sheetView>
  </sheetViews>
  <sheetFormatPr defaultColWidth="2.25" defaultRowHeight="11.25"/>
  <cols>
    <col min="1" max="1" width="3.125" style="119" customWidth="1"/>
    <col min="2" max="2" width="11" style="148" customWidth="1"/>
    <col min="3" max="3" width="26.375" style="148" customWidth="1"/>
    <col min="4" max="4" width="12.75" style="148" customWidth="1"/>
    <col min="5" max="5" width="8" style="148" bestFit="1" customWidth="1"/>
    <col min="6" max="6" width="20.875" style="148" customWidth="1"/>
    <col min="7" max="7" width="13.125" style="148" customWidth="1"/>
    <col min="8" max="10" width="7.5" style="121" customWidth="1"/>
    <col min="11" max="11" width="7.5" style="157" customWidth="1"/>
    <col min="12" max="12" width="7.5" style="121" customWidth="1"/>
    <col min="13" max="23" width="7.5" style="157" customWidth="1"/>
    <col min="24" max="25" width="2.25" style="119"/>
    <col min="26" max="26" width="4.5" style="119" bestFit="1" customWidth="1"/>
    <col min="27" max="33" width="2.25" style="119"/>
    <col min="34" max="34" width="3.625" style="119" bestFit="1" customWidth="1"/>
    <col min="35" max="46" width="2.25" style="119"/>
    <col min="47" max="47" width="3.5" style="119" bestFit="1" customWidth="1"/>
    <col min="48" max="16384" width="2.25" style="119"/>
  </cols>
  <sheetData>
    <row r="1" spans="1:48" s="7" customFormat="1" ht="13.5">
      <c r="A1" s="7" t="s">
        <v>327</v>
      </c>
    </row>
    <row r="2" spans="1:48" s="7" customFormat="1" ht="13.5">
      <c r="A2" s="72"/>
    </row>
    <row r="3" spans="1:48" ht="13.5" customHeight="1">
      <c r="A3" s="251" t="s">
        <v>132</v>
      </c>
      <c r="B3" s="254" t="s">
        <v>44</v>
      </c>
      <c r="C3" s="253" t="s">
        <v>43</v>
      </c>
      <c r="D3" s="253" t="s">
        <v>3</v>
      </c>
      <c r="E3" s="255" t="s">
        <v>199</v>
      </c>
      <c r="F3" s="247" t="s">
        <v>87</v>
      </c>
      <c r="G3" s="249" t="s">
        <v>160</v>
      </c>
      <c r="H3" s="251" t="s">
        <v>295</v>
      </c>
      <c r="I3" s="251"/>
      <c r="J3" s="251"/>
      <c r="K3" s="251"/>
      <c r="L3" s="251"/>
      <c r="M3" s="252"/>
      <c r="N3" s="243" t="s">
        <v>281</v>
      </c>
      <c r="O3" s="244"/>
      <c r="P3" s="244"/>
      <c r="Q3" s="244"/>
      <c r="R3" s="245"/>
      <c r="S3" s="246" t="s">
        <v>282</v>
      </c>
      <c r="T3" s="246"/>
      <c r="U3" s="246"/>
      <c r="V3" s="246"/>
      <c r="W3" s="246"/>
    </row>
    <row r="4" spans="1:48" ht="33.75">
      <c r="A4" s="251"/>
      <c r="B4" s="249"/>
      <c r="C4" s="253"/>
      <c r="D4" s="253"/>
      <c r="E4" s="256"/>
      <c r="F4" s="248"/>
      <c r="G4" s="250"/>
      <c r="H4" s="116" t="s">
        <v>166</v>
      </c>
      <c r="I4" s="116" t="s">
        <v>130</v>
      </c>
      <c r="J4" s="116" t="s">
        <v>165</v>
      </c>
      <c r="K4" s="116" t="s">
        <v>164</v>
      </c>
      <c r="L4" s="115" t="s">
        <v>163</v>
      </c>
      <c r="M4" s="117" t="s">
        <v>46</v>
      </c>
      <c r="N4" s="166" t="s">
        <v>166</v>
      </c>
      <c r="O4" s="166" t="s">
        <v>165</v>
      </c>
      <c r="P4" s="116" t="s">
        <v>164</v>
      </c>
      <c r="Q4" s="167" t="s">
        <v>163</v>
      </c>
      <c r="R4" s="117" t="s">
        <v>46</v>
      </c>
      <c r="S4" s="166" t="s">
        <v>166</v>
      </c>
      <c r="T4" s="166" t="s">
        <v>165</v>
      </c>
      <c r="U4" s="116" t="s">
        <v>164</v>
      </c>
      <c r="V4" s="167" t="s">
        <v>163</v>
      </c>
      <c r="W4" s="117" t="s">
        <v>46</v>
      </c>
    </row>
    <row r="5" spans="1:48" ht="21" customHeight="1">
      <c r="A5" s="168">
        <f>ROW()-4</f>
        <v>1</v>
      </c>
      <c r="B5" s="147"/>
      <c r="C5" s="169">
        <f ca="1">IFERROR(VLOOKUP($B5,別添!$B$5:$G$29,2,FALSE),"")</f>
        <v>0</v>
      </c>
      <c r="D5" s="146">
        <f ca="1">IFERROR(VLOOKUP($B5,別添!$B$5:$G$29,4,FALSE),"")</f>
        <v>0</v>
      </c>
      <c r="E5" s="146">
        <f ca="1">IFERROR(VLOOKUP($B5,別添!$B$5:$G$29,5,FALSE),"")</f>
        <v>0</v>
      </c>
      <c r="F5" s="146" t="str">
        <f ca="1">IFERROR(VLOOKUP($B5,別添!$B$5:$G$29,6,FALSE),"")</f>
        <v/>
      </c>
      <c r="G5" s="147" t="str">
        <f ca="1">IF(M5&gt;0,実績報告書!$W$7,"")</f>
        <v/>
      </c>
      <c r="H5" s="149">
        <f ca="1">SUMIFS(別添!I$5:I$29,別添!$B$5:$B$29,$B5)</f>
        <v>0</v>
      </c>
      <c r="I5" s="150" t="str">
        <f ca="1">IFERROR(IF(COUNTIFS(別添!$B$5:$B$29,B5,別添!$J$5:$J$29,"有")&gt;0,"有",""),"")</f>
        <v/>
      </c>
      <c r="J5" s="149">
        <f ca="1">SUMIFS(別添!K$5:K$29,別添!$B$5:$B$29,$B5)</f>
        <v>0</v>
      </c>
      <c r="K5" s="151">
        <f ca="1">SUMIFS(別添!L$5:L$29,別添!$B$5:$B$29,$B5)</f>
        <v>0</v>
      </c>
      <c r="L5" s="149">
        <f ca="1">SUMIFS(別添!M$5:M$29,別添!$B$5:$B$29,$B5)</f>
        <v>0</v>
      </c>
      <c r="M5" s="151">
        <f ca="1">SUM(H5,J5,K5,L5)</f>
        <v>0</v>
      </c>
      <c r="N5" s="151">
        <f ca="1">SUMIFS(別添!O$5:O$29,別添!$B$5:$B$29,$B5)</f>
        <v>0</v>
      </c>
      <c r="O5" s="151">
        <f ca="1">SUMIFS(別添!P$5:P$29,別添!$B$5:$B$29,$B5)</f>
        <v>0</v>
      </c>
      <c r="P5" s="151">
        <f ca="1">SUMIFS(別添!Q$5:Q$29,別添!$B$5:$B$29,$B5)</f>
        <v>0</v>
      </c>
      <c r="Q5" s="151">
        <f ca="1">SUMIFS(別添!R$5:R$29,別添!$B$5:$B$29,$B5)</f>
        <v>0</v>
      </c>
      <c r="R5" s="151">
        <f ca="1">SUM(N5,O5,P5,Q5)</f>
        <v>0</v>
      </c>
      <c r="S5" s="151">
        <f ca="1">SUMIFS(別添!T$5:T$29,別添!$B$5:$B$29,$B5)</f>
        <v>0</v>
      </c>
      <c r="T5" s="151">
        <f ca="1">SUMIFS(別添!U$5:U$29,別添!$B$5:$B$29,$B5)</f>
        <v>0</v>
      </c>
      <c r="U5" s="151">
        <f ca="1">SUMIFS(別添!V$5:V$29,別添!$B$5:$B$29,$B5)</f>
        <v>0</v>
      </c>
      <c r="V5" s="151">
        <f ca="1">SUMIFS(別添!W$5:W$29,別添!$B$5:$B$29,$B5)</f>
        <v>0</v>
      </c>
      <c r="W5" s="151">
        <f ca="1">SUM(S5,T5,U5,V5)</f>
        <v>0</v>
      </c>
      <c r="Z5" s="170"/>
      <c r="AA5" s="171"/>
      <c r="AB5" s="171"/>
      <c r="AC5" s="171"/>
      <c r="AD5" s="171"/>
      <c r="AE5" s="171"/>
      <c r="AF5" s="171"/>
      <c r="AG5" s="171"/>
      <c r="AH5" s="171"/>
      <c r="AI5" s="171"/>
      <c r="AJ5" s="171"/>
      <c r="AK5" s="171"/>
      <c r="AL5" s="171"/>
      <c r="AM5" s="171"/>
      <c r="AN5" s="171"/>
      <c r="AO5" s="171"/>
      <c r="AP5" s="171"/>
      <c r="AQ5" s="171"/>
      <c r="AR5" s="171"/>
      <c r="AS5" s="172"/>
      <c r="AT5" s="172"/>
      <c r="AU5" s="172"/>
      <c r="AV5" s="172"/>
    </row>
    <row r="6" spans="1:48" ht="21" customHeight="1">
      <c r="A6" s="168">
        <f t="shared" ref="A6:A69" si="0">ROW()-4</f>
        <v>2</v>
      </c>
      <c r="B6" s="173"/>
      <c r="C6" s="169">
        <f ca="1">IFERROR(VLOOKUP($B6,別添!$B$5:$G$29,2,FALSE),"")</f>
        <v>0</v>
      </c>
      <c r="D6" s="146">
        <f ca="1">IFERROR(VLOOKUP($B6,別添!$B$5:$G$29,4,FALSE),"")</f>
        <v>0</v>
      </c>
      <c r="E6" s="146">
        <f ca="1">IFERROR(VLOOKUP($B6,別添!$B$5:$G$29,5,FALSE),"")</f>
        <v>0</v>
      </c>
      <c r="F6" s="146" t="str">
        <f ca="1">IFERROR(VLOOKUP($B6,別添!$B$5:$G$29,6,FALSE),"")</f>
        <v/>
      </c>
      <c r="G6" s="174" t="str">
        <f ca="1">IF(M6&gt;0,実績報告書!$W$7,"")</f>
        <v/>
      </c>
      <c r="H6" s="149">
        <f ca="1">SUMIFS(別添!I$5:I$29,別添!$B$5:$B$29,$B6)</f>
        <v>0</v>
      </c>
      <c r="I6" s="150" t="str">
        <f ca="1">IFERROR(IF(COUNTIFS(別添!$B$5:$B$29,B6,別添!$J$5:$J$29,"有")&gt;0,"有",""),"")</f>
        <v/>
      </c>
      <c r="J6" s="149">
        <f ca="1">SUMIFS(別添!K$5:K$29,別添!$B$5:$B$29,$B6)</f>
        <v>0</v>
      </c>
      <c r="K6" s="151">
        <f ca="1">SUMIFS(別添!L$5:L$29,別添!$B$5:$B$29,$B6)</f>
        <v>0</v>
      </c>
      <c r="L6" s="149">
        <f ca="1">SUMIFS(別添!M$5:M$29,別添!$B$5:$B$29,$B6)</f>
        <v>0</v>
      </c>
      <c r="M6" s="151">
        <f t="shared" ref="M6:M19" ca="1" si="1">SUM(H6,J6,K6,L6)</f>
        <v>0</v>
      </c>
      <c r="N6" s="151">
        <f ca="1">SUMIFS(別添!O$5:O$29,別添!$B$5:$B$29,$B6)</f>
        <v>0</v>
      </c>
      <c r="O6" s="151">
        <f ca="1">SUMIFS(別添!P$5:P$29,別添!$B$5:$B$29,$B6)</f>
        <v>0</v>
      </c>
      <c r="P6" s="151">
        <f ca="1">SUMIFS(別添!Q$5:Q$29,別添!$B$5:$B$29,$B6)</f>
        <v>0</v>
      </c>
      <c r="Q6" s="151">
        <f ca="1">SUMIFS(別添!R$5:R$29,別添!$B$5:$B$29,$B6)</f>
        <v>0</v>
      </c>
      <c r="R6" s="151">
        <f t="shared" ref="R6:R69" ca="1" si="2">SUM(N6,O6,P6,Q6)</f>
        <v>0</v>
      </c>
      <c r="S6" s="151">
        <f ca="1">SUMIFS(別添!T$5:T$29,別添!$B$5:$B$29,$B6)</f>
        <v>0</v>
      </c>
      <c r="T6" s="151">
        <f ca="1">SUMIFS(別添!U$5:U$29,別添!$B$5:$B$29,$B6)</f>
        <v>0</v>
      </c>
      <c r="U6" s="151">
        <f ca="1">SUMIFS(別添!V$5:V$29,別添!$B$5:$B$29,$B6)</f>
        <v>0</v>
      </c>
      <c r="V6" s="151">
        <f ca="1">SUMIFS(別添!W$5:W$29,別添!$B$5:$B$29,$B6)</f>
        <v>0</v>
      </c>
      <c r="W6" s="151">
        <f t="shared" ref="W6:W69" ca="1" si="3">SUM(S6,T6,U6,V6)</f>
        <v>0</v>
      </c>
      <c r="Z6" s="156"/>
    </row>
    <row r="7" spans="1:48" ht="21" customHeight="1">
      <c r="A7" s="168">
        <f t="shared" si="0"/>
        <v>3</v>
      </c>
      <c r="B7" s="173" t="s">
        <v>206</v>
      </c>
      <c r="C7" s="169" t="str">
        <f ca="1">IFERROR(VLOOKUP($B7,別添!$B$5:$G$29,2,FALSE),"")</f>
        <v/>
      </c>
      <c r="D7" s="146" t="str">
        <f ca="1">IFERROR(VLOOKUP($B7,別添!$B$5:$G$29,4,FALSE),"")</f>
        <v/>
      </c>
      <c r="E7" s="146" t="str">
        <f ca="1">IFERROR(VLOOKUP($B7,別添!$B$5:$G$29,5,FALSE),"")</f>
        <v/>
      </c>
      <c r="F7" s="175" t="str">
        <f ca="1">IFERROR(VLOOKUP($B7,別添!$B$5:$G$29,6,FALSE),"")</f>
        <v/>
      </c>
      <c r="G7" s="147" t="str">
        <f ca="1">IF(M7&gt;0,実績報告書!$W$7,"")</f>
        <v/>
      </c>
      <c r="H7" s="176">
        <f ca="1">SUMIFS(別添!I$5:I$29,別添!$B$5:$B$29,$B7)</f>
        <v>0</v>
      </c>
      <c r="I7" s="150" t="str">
        <f ca="1">IFERROR(IF(COUNTIFS(別添!$B$5:$B$29,B7,別添!$J$5:$J$29,"有")&gt;0,"有",""),"")</f>
        <v/>
      </c>
      <c r="J7" s="149">
        <f ca="1">SUMIFS(別添!K$5:K$29,別添!$B$5:$B$29,$B7)</f>
        <v>0</v>
      </c>
      <c r="K7" s="151">
        <f ca="1">SUMIFS(別添!L$5:L$29,別添!$B$5:$B$29,$B7)</f>
        <v>0</v>
      </c>
      <c r="L7" s="149">
        <f ca="1">SUMIFS(別添!M$5:M$29,別添!$B$5:$B$29,$B7)</f>
        <v>0</v>
      </c>
      <c r="M7" s="151">
        <f t="shared" ca="1" si="1"/>
        <v>0</v>
      </c>
      <c r="N7" s="151">
        <f ca="1">SUMIFS(別添!O$5:O$29,別添!$B$5:$B$29,$B7)</f>
        <v>0</v>
      </c>
      <c r="O7" s="151">
        <f ca="1">SUMIFS(別添!P$5:P$29,別添!$B$5:$B$29,$B7)</f>
        <v>0</v>
      </c>
      <c r="P7" s="151">
        <f ca="1">SUMIFS(別添!Q$5:Q$29,別添!$B$5:$B$29,$B7)</f>
        <v>0</v>
      </c>
      <c r="Q7" s="151">
        <f ca="1">SUMIFS(別添!R$5:R$29,別添!$B$5:$B$29,$B7)</f>
        <v>0</v>
      </c>
      <c r="R7" s="151">
        <f t="shared" ca="1" si="2"/>
        <v>0</v>
      </c>
      <c r="S7" s="151">
        <f ca="1">SUMIFS(別添!T$5:T$29,別添!$B$5:$B$29,$B7)</f>
        <v>0</v>
      </c>
      <c r="T7" s="151">
        <f ca="1">SUMIFS(別添!U$5:U$29,別添!$B$5:$B$29,$B7)</f>
        <v>0</v>
      </c>
      <c r="U7" s="151">
        <f ca="1">SUMIFS(別添!V$5:V$29,別添!$B$5:$B$29,$B7)</f>
        <v>0</v>
      </c>
      <c r="V7" s="151">
        <f ca="1">SUMIFS(別添!W$5:W$29,別添!$B$5:$B$29,$B7)</f>
        <v>0</v>
      </c>
      <c r="W7" s="151">
        <f t="shared" ca="1" si="3"/>
        <v>0</v>
      </c>
      <c r="Z7" s="156"/>
    </row>
    <row r="8" spans="1:48" ht="21" customHeight="1">
      <c r="A8" s="168">
        <f t="shared" si="0"/>
        <v>4</v>
      </c>
      <c r="B8" s="177"/>
      <c r="C8" s="169">
        <f ca="1">IFERROR(VLOOKUP($B8,別添!$B$5:$G$29,2,FALSE),"")</f>
        <v>0</v>
      </c>
      <c r="D8" s="146">
        <f ca="1">IFERROR(VLOOKUP($B8,別添!$B$5:$G$29,4,FALSE),"")</f>
        <v>0</v>
      </c>
      <c r="E8" s="146">
        <f ca="1">IFERROR(VLOOKUP($B8,別添!$B$5:$G$29,5,FALSE),"")</f>
        <v>0</v>
      </c>
      <c r="F8" s="175" t="str">
        <f ca="1">IFERROR(VLOOKUP($B8,別添!$B$5:$G$29,6,FALSE),"")</f>
        <v/>
      </c>
      <c r="G8" s="147" t="str">
        <f ca="1">IF(M8&gt;0,実績報告書!$W$7,"")</f>
        <v/>
      </c>
      <c r="H8" s="176">
        <f ca="1">SUMIFS(別添!I$5:I$29,別添!$B$5:$B$29,$B8)</f>
        <v>0</v>
      </c>
      <c r="I8" s="150" t="str">
        <f ca="1">IFERROR(IF(COUNTIFS(別添!$B$5:$B$29,B8,別添!$J$5:$J$29,"有")&gt;0,"有",""),"")</f>
        <v/>
      </c>
      <c r="J8" s="149">
        <f ca="1">SUMIFS(別添!K$5:K$29,別添!$B$5:$B$29,$B8)</f>
        <v>0</v>
      </c>
      <c r="K8" s="151">
        <f ca="1">SUMIFS(別添!L$5:L$29,別添!$B$5:$B$29,$B8)</f>
        <v>0</v>
      </c>
      <c r="L8" s="149">
        <f ca="1">SUMIFS(別添!M$5:M$29,別添!$B$5:$B$29,$B8)</f>
        <v>0</v>
      </c>
      <c r="M8" s="151">
        <f t="shared" ca="1" si="1"/>
        <v>0</v>
      </c>
      <c r="N8" s="151">
        <f ca="1">SUMIFS(別添!O$5:O$29,別添!$B$5:$B$29,$B8)</f>
        <v>0</v>
      </c>
      <c r="O8" s="151">
        <f ca="1">SUMIFS(別添!P$5:P$29,別添!$B$5:$B$29,$B8)</f>
        <v>0</v>
      </c>
      <c r="P8" s="151">
        <f ca="1">SUMIFS(別添!Q$5:Q$29,別添!$B$5:$B$29,$B8)</f>
        <v>0</v>
      </c>
      <c r="Q8" s="151">
        <f ca="1">SUMIFS(別添!R$5:R$29,別添!$B$5:$B$29,$B8)</f>
        <v>0</v>
      </c>
      <c r="R8" s="151">
        <f t="shared" ca="1" si="2"/>
        <v>0</v>
      </c>
      <c r="S8" s="151">
        <f ca="1">SUMIFS(別添!T$5:T$29,別添!$B$5:$B$29,$B8)</f>
        <v>0</v>
      </c>
      <c r="T8" s="151">
        <f ca="1">SUMIFS(別添!U$5:U$29,別添!$B$5:$B$29,$B8)</f>
        <v>0</v>
      </c>
      <c r="U8" s="151">
        <f ca="1">SUMIFS(別添!V$5:V$29,別添!$B$5:$B$29,$B8)</f>
        <v>0</v>
      </c>
      <c r="V8" s="151">
        <f ca="1">SUMIFS(別添!W$5:W$29,別添!$B$5:$B$29,$B8)</f>
        <v>0</v>
      </c>
      <c r="W8" s="151">
        <f t="shared" ca="1" si="3"/>
        <v>0</v>
      </c>
    </row>
    <row r="9" spans="1:48" ht="21" customHeight="1">
      <c r="A9" s="168">
        <f t="shared" si="0"/>
        <v>5</v>
      </c>
      <c r="B9" s="112"/>
      <c r="C9" s="169">
        <f ca="1">IFERROR(VLOOKUP($B9,別添!$B$5:$G$29,2,FALSE),"")</f>
        <v>0</v>
      </c>
      <c r="D9" s="146">
        <f ca="1">IFERROR(VLOOKUP($B9,別添!$B$5:$G$29,4,FALSE),"")</f>
        <v>0</v>
      </c>
      <c r="E9" s="146">
        <f ca="1">IFERROR(VLOOKUP($B9,別添!$B$5:$G$29,5,FALSE),"")</f>
        <v>0</v>
      </c>
      <c r="F9" s="175" t="str">
        <f ca="1">IFERROR(VLOOKUP($B9,別添!$B$5:$G$29,6,FALSE),"")</f>
        <v/>
      </c>
      <c r="G9" s="147" t="str">
        <f ca="1">IF(M9&gt;0,実績報告書!$W$7,"")</f>
        <v/>
      </c>
      <c r="H9" s="176">
        <f ca="1">SUMIFS(別添!I$5:I$29,別添!$B$5:$B$29,$B9)</f>
        <v>0</v>
      </c>
      <c r="I9" s="150" t="str">
        <f ca="1">IFERROR(IF(COUNTIFS(別添!$B$5:$B$29,B9,別添!$J$5:$J$29,"有")&gt;0,"有",""),"")</f>
        <v/>
      </c>
      <c r="J9" s="149">
        <f ca="1">SUMIFS(別添!K$5:K$29,別添!$B$5:$B$29,$B9)</f>
        <v>0</v>
      </c>
      <c r="K9" s="151">
        <f ca="1">SUMIFS(別添!L$5:L$29,別添!$B$5:$B$29,$B9)</f>
        <v>0</v>
      </c>
      <c r="L9" s="149">
        <f ca="1">SUMIFS(別添!M$5:M$29,別添!$B$5:$B$29,$B9)</f>
        <v>0</v>
      </c>
      <c r="M9" s="151">
        <f t="shared" ca="1" si="1"/>
        <v>0</v>
      </c>
      <c r="N9" s="151">
        <f ca="1">SUMIFS(別添!O$5:O$29,別添!$B$5:$B$29,$B9)</f>
        <v>0</v>
      </c>
      <c r="O9" s="151">
        <f ca="1">SUMIFS(別添!P$5:P$29,別添!$B$5:$B$29,$B9)</f>
        <v>0</v>
      </c>
      <c r="P9" s="151">
        <f ca="1">SUMIFS(別添!Q$5:Q$29,別添!$B$5:$B$29,$B9)</f>
        <v>0</v>
      </c>
      <c r="Q9" s="151">
        <f ca="1">SUMIFS(別添!R$5:R$29,別添!$B$5:$B$29,$B9)</f>
        <v>0</v>
      </c>
      <c r="R9" s="151">
        <f t="shared" ca="1" si="2"/>
        <v>0</v>
      </c>
      <c r="S9" s="151">
        <f ca="1">SUMIFS(別添!T$5:T$29,別添!$B$5:$B$29,$B9)</f>
        <v>0</v>
      </c>
      <c r="T9" s="151">
        <f ca="1">SUMIFS(別添!U$5:U$29,別添!$B$5:$B$29,$B9)</f>
        <v>0</v>
      </c>
      <c r="U9" s="151">
        <f ca="1">SUMIFS(別添!V$5:V$29,別添!$B$5:$B$29,$B9)</f>
        <v>0</v>
      </c>
      <c r="V9" s="151">
        <f ca="1">SUMIFS(別添!W$5:W$29,別添!$B$5:$B$29,$B9)</f>
        <v>0</v>
      </c>
      <c r="W9" s="151">
        <f t="shared" ca="1" si="3"/>
        <v>0</v>
      </c>
      <c r="AH9" s="178"/>
    </row>
    <row r="10" spans="1:48" ht="21" customHeight="1">
      <c r="A10" s="168">
        <f t="shared" si="0"/>
        <v>6</v>
      </c>
      <c r="B10" s="112"/>
      <c r="C10" s="169">
        <f ca="1">IFERROR(VLOOKUP($B10,別添!$B$5:$G$29,2,FALSE),"")</f>
        <v>0</v>
      </c>
      <c r="D10" s="146">
        <f ca="1">IFERROR(VLOOKUP($B10,別添!$B$5:$G$29,4,FALSE),"")</f>
        <v>0</v>
      </c>
      <c r="E10" s="146">
        <f ca="1">IFERROR(VLOOKUP($B10,別添!$B$5:$G$29,5,FALSE),"")</f>
        <v>0</v>
      </c>
      <c r="F10" s="175" t="str">
        <f ca="1">IFERROR(VLOOKUP($B10,別添!$B$5:$G$29,6,FALSE),"")</f>
        <v/>
      </c>
      <c r="G10" s="147" t="str">
        <f ca="1">IF(M10&gt;0,実績報告書!$W$7,"")</f>
        <v/>
      </c>
      <c r="H10" s="176">
        <f ca="1">SUMIFS(別添!I$5:I$29,別添!$B$5:$B$29,$B10)</f>
        <v>0</v>
      </c>
      <c r="I10" s="150" t="str">
        <f ca="1">IFERROR(IF(COUNTIFS(別添!$B$5:$B$29,B10,別添!$J$5:$J$29,"有")&gt;0,"有",""),"")</f>
        <v/>
      </c>
      <c r="J10" s="149">
        <f ca="1">SUMIFS(別添!K$5:K$29,別添!$B$5:$B$29,$B10)</f>
        <v>0</v>
      </c>
      <c r="K10" s="151">
        <f ca="1">SUMIFS(別添!L$5:L$29,別添!$B$5:$B$29,$B10)</f>
        <v>0</v>
      </c>
      <c r="L10" s="149">
        <f ca="1">SUMIFS(別添!M$5:M$29,別添!$B$5:$B$29,$B10)</f>
        <v>0</v>
      </c>
      <c r="M10" s="151">
        <f t="shared" ca="1" si="1"/>
        <v>0</v>
      </c>
      <c r="N10" s="151">
        <f ca="1">SUMIFS(別添!O$5:O$29,別添!$B$5:$B$29,$B10)</f>
        <v>0</v>
      </c>
      <c r="O10" s="151">
        <f ca="1">SUMIFS(別添!P$5:P$29,別添!$B$5:$B$29,$B10)</f>
        <v>0</v>
      </c>
      <c r="P10" s="151">
        <f ca="1">SUMIFS(別添!Q$5:Q$29,別添!$B$5:$B$29,$B10)</f>
        <v>0</v>
      </c>
      <c r="Q10" s="151">
        <f ca="1">SUMIFS(別添!R$5:R$29,別添!$B$5:$B$29,$B10)</f>
        <v>0</v>
      </c>
      <c r="R10" s="151">
        <f t="shared" ca="1" si="2"/>
        <v>0</v>
      </c>
      <c r="S10" s="151">
        <f ca="1">SUMIFS(別添!T$5:T$29,別添!$B$5:$B$29,$B10)</f>
        <v>0</v>
      </c>
      <c r="T10" s="151">
        <f ca="1">SUMIFS(別添!U$5:U$29,別添!$B$5:$B$29,$B10)</f>
        <v>0</v>
      </c>
      <c r="U10" s="151">
        <f ca="1">SUMIFS(別添!V$5:V$29,別添!$B$5:$B$29,$B10)</f>
        <v>0</v>
      </c>
      <c r="V10" s="151">
        <f ca="1">SUMIFS(別添!W$5:W$29,別添!$B$5:$B$29,$B10)</f>
        <v>0</v>
      </c>
      <c r="W10" s="151">
        <f t="shared" ca="1" si="3"/>
        <v>0</v>
      </c>
    </row>
    <row r="11" spans="1:48" ht="21" customHeight="1">
      <c r="A11" s="168">
        <f t="shared" si="0"/>
        <v>7</v>
      </c>
      <c r="B11" s="112"/>
      <c r="C11" s="169">
        <f ca="1">IFERROR(VLOOKUP($B11,別添!$B$5:$G$29,2,FALSE),"")</f>
        <v>0</v>
      </c>
      <c r="D11" s="146">
        <f ca="1">IFERROR(VLOOKUP($B11,別添!$B$5:$G$29,4,FALSE),"")</f>
        <v>0</v>
      </c>
      <c r="E11" s="146">
        <f ca="1">IFERROR(VLOOKUP($B11,別添!$B$5:$G$29,5,FALSE),"")</f>
        <v>0</v>
      </c>
      <c r="F11" s="175" t="str">
        <f ca="1">IFERROR(VLOOKUP($B11,別添!$B$5:$G$29,6,FALSE),"")</f>
        <v/>
      </c>
      <c r="G11" s="147" t="str">
        <f ca="1">IF(M11&gt;0,実績報告書!$W$7,"")</f>
        <v/>
      </c>
      <c r="H11" s="176">
        <f ca="1">SUMIFS(別添!I$5:I$29,別添!$B$5:$B$29,$B11)</f>
        <v>0</v>
      </c>
      <c r="I11" s="150" t="str">
        <f ca="1">IFERROR(IF(COUNTIFS(別添!$B$5:$B$29,B11,別添!$J$5:$J$29,"有")&gt;0,"有",""),"")</f>
        <v/>
      </c>
      <c r="J11" s="149">
        <f ca="1">SUMIFS(別添!K$5:K$29,別添!$B$5:$B$29,$B11)</f>
        <v>0</v>
      </c>
      <c r="K11" s="151">
        <f ca="1">SUMIFS(別添!L$5:L$29,別添!$B$5:$B$29,$B11)</f>
        <v>0</v>
      </c>
      <c r="L11" s="149">
        <f ca="1">SUMIFS(別添!M$5:M$29,別添!$B$5:$B$29,$B11)</f>
        <v>0</v>
      </c>
      <c r="M11" s="151">
        <f t="shared" ca="1" si="1"/>
        <v>0</v>
      </c>
      <c r="N11" s="151">
        <f ca="1">SUMIFS(別添!O$5:O$29,別添!$B$5:$B$29,$B11)</f>
        <v>0</v>
      </c>
      <c r="O11" s="151">
        <f ca="1">SUMIFS(別添!P$5:P$29,別添!$B$5:$B$29,$B11)</f>
        <v>0</v>
      </c>
      <c r="P11" s="151">
        <f ca="1">SUMIFS(別添!Q$5:Q$29,別添!$B$5:$B$29,$B11)</f>
        <v>0</v>
      </c>
      <c r="Q11" s="151">
        <f ca="1">SUMIFS(別添!R$5:R$29,別添!$B$5:$B$29,$B11)</f>
        <v>0</v>
      </c>
      <c r="R11" s="151">
        <f t="shared" ca="1" si="2"/>
        <v>0</v>
      </c>
      <c r="S11" s="151">
        <f ca="1">SUMIFS(別添!T$5:T$29,別添!$B$5:$B$29,$B11)</f>
        <v>0</v>
      </c>
      <c r="T11" s="151">
        <f ca="1">SUMIFS(別添!U$5:U$29,別添!$B$5:$B$29,$B11)</f>
        <v>0</v>
      </c>
      <c r="U11" s="151">
        <f ca="1">SUMIFS(別添!V$5:V$29,別添!$B$5:$B$29,$B11)</f>
        <v>0</v>
      </c>
      <c r="V11" s="151">
        <f ca="1">SUMIFS(別添!W$5:W$29,別添!$B$5:$B$29,$B11)</f>
        <v>0</v>
      </c>
      <c r="W11" s="151">
        <f t="shared" ca="1" si="3"/>
        <v>0</v>
      </c>
    </row>
    <row r="12" spans="1:48" ht="21" customHeight="1">
      <c r="A12" s="168">
        <f t="shared" si="0"/>
        <v>8</v>
      </c>
      <c r="B12" s="112"/>
      <c r="C12" s="169">
        <f ca="1">IFERROR(VLOOKUP($B12,別添!$B$5:$G$29,2,FALSE),"")</f>
        <v>0</v>
      </c>
      <c r="D12" s="146">
        <f ca="1">IFERROR(VLOOKUP($B12,別添!$B$5:$G$29,4,FALSE),"")</f>
        <v>0</v>
      </c>
      <c r="E12" s="146">
        <f ca="1">IFERROR(VLOOKUP($B12,別添!$B$5:$G$29,5,FALSE),"")</f>
        <v>0</v>
      </c>
      <c r="F12" s="175" t="str">
        <f ca="1">IFERROR(VLOOKUP($B12,別添!$B$5:$G$29,6,FALSE),"")</f>
        <v/>
      </c>
      <c r="G12" s="147" t="str">
        <f ca="1">IF(M12&gt;0,実績報告書!$W$7,"")</f>
        <v/>
      </c>
      <c r="H12" s="176">
        <f ca="1">SUMIFS(別添!I$5:I$29,別添!$B$5:$B$29,$B12)</f>
        <v>0</v>
      </c>
      <c r="I12" s="150" t="str">
        <f ca="1">IFERROR(IF(COUNTIFS(別添!$B$5:$B$29,B12,別添!$J$5:$J$29,"有")&gt;0,"有",""),"")</f>
        <v/>
      </c>
      <c r="J12" s="149">
        <f ca="1">SUMIFS(別添!K$5:K$29,別添!$B$5:$B$29,$B12)</f>
        <v>0</v>
      </c>
      <c r="K12" s="151">
        <f ca="1">SUMIFS(別添!L$5:L$29,別添!$B$5:$B$29,$B12)</f>
        <v>0</v>
      </c>
      <c r="L12" s="149">
        <f ca="1">SUMIFS(別添!M$5:M$29,別添!$B$5:$B$29,$B12)</f>
        <v>0</v>
      </c>
      <c r="M12" s="151">
        <f t="shared" ca="1" si="1"/>
        <v>0</v>
      </c>
      <c r="N12" s="151">
        <f ca="1">SUMIFS(別添!O$5:O$29,別添!$B$5:$B$29,$B12)</f>
        <v>0</v>
      </c>
      <c r="O12" s="151">
        <f ca="1">SUMIFS(別添!P$5:P$29,別添!$B$5:$B$29,$B12)</f>
        <v>0</v>
      </c>
      <c r="P12" s="151">
        <f ca="1">SUMIFS(別添!Q$5:Q$29,別添!$B$5:$B$29,$B12)</f>
        <v>0</v>
      </c>
      <c r="Q12" s="151">
        <f ca="1">SUMIFS(別添!R$5:R$29,別添!$B$5:$B$29,$B12)</f>
        <v>0</v>
      </c>
      <c r="R12" s="151">
        <f t="shared" ca="1" si="2"/>
        <v>0</v>
      </c>
      <c r="S12" s="151">
        <f ca="1">SUMIFS(別添!T$5:T$29,別添!$B$5:$B$29,$B12)</f>
        <v>0</v>
      </c>
      <c r="T12" s="151">
        <f ca="1">SUMIFS(別添!U$5:U$29,別添!$B$5:$B$29,$B12)</f>
        <v>0</v>
      </c>
      <c r="U12" s="151">
        <f ca="1">SUMIFS(別添!V$5:V$29,別添!$B$5:$B$29,$B12)</f>
        <v>0</v>
      </c>
      <c r="V12" s="151">
        <f ca="1">SUMIFS(別添!W$5:W$29,別添!$B$5:$B$29,$B12)</f>
        <v>0</v>
      </c>
      <c r="W12" s="151">
        <f t="shared" ca="1" si="3"/>
        <v>0</v>
      </c>
    </row>
    <row r="13" spans="1:48" ht="21" customHeight="1">
      <c r="A13" s="168">
        <f t="shared" si="0"/>
        <v>9</v>
      </c>
      <c r="B13" s="112"/>
      <c r="C13" s="169">
        <f ca="1">IFERROR(VLOOKUP($B13,別添!$B$5:$G$29,2,FALSE),"")</f>
        <v>0</v>
      </c>
      <c r="D13" s="146">
        <f ca="1">IFERROR(VLOOKUP($B13,別添!$B$5:$G$29,4,FALSE),"")</f>
        <v>0</v>
      </c>
      <c r="E13" s="146">
        <f ca="1">IFERROR(VLOOKUP($B13,別添!$B$5:$G$29,5,FALSE),"")</f>
        <v>0</v>
      </c>
      <c r="F13" s="175" t="str">
        <f ca="1">IFERROR(VLOOKUP($B13,別添!$B$5:$G$29,6,FALSE),"")</f>
        <v/>
      </c>
      <c r="G13" s="147" t="str">
        <f ca="1">IF(M13&gt;0,実績報告書!$W$7,"")</f>
        <v/>
      </c>
      <c r="H13" s="176">
        <f ca="1">SUMIFS(別添!I$5:I$29,別添!$B$5:$B$29,$B13)</f>
        <v>0</v>
      </c>
      <c r="I13" s="150" t="str">
        <f ca="1">IFERROR(IF(COUNTIFS(別添!$B$5:$B$29,B13,別添!$J$5:$J$29,"有")&gt;0,"有",""),"")</f>
        <v/>
      </c>
      <c r="J13" s="149">
        <f ca="1">SUMIFS(別添!K$5:K$29,別添!$B$5:$B$29,$B13)</f>
        <v>0</v>
      </c>
      <c r="K13" s="151">
        <f ca="1">SUMIFS(別添!L$5:L$29,別添!$B$5:$B$29,$B13)</f>
        <v>0</v>
      </c>
      <c r="L13" s="149">
        <f ca="1">SUMIFS(別添!M$5:M$29,別添!$B$5:$B$29,$B13)</f>
        <v>0</v>
      </c>
      <c r="M13" s="151">
        <f t="shared" ca="1" si="1"/>
        <v>0</v>
      </c>
      <c r="N13" s="151">
        <f ca="1">SUMIFS(別添!O$5:O$29,別添!$B$5:$B$29,$B13)</f>
        <v>0</v>
      </c>
      <c r="O13" s="151">
        <f ca="1">SUMIFS(別添!P$5:P$29,別添!$B$5:$B$29,$B13)</f>
        <v>0</v>
      </c>
      <c r="P13" s="151">
        <f ca="1">SUMIFS(別添!Q$5:Q$29,別添!$B$5:$B$29,$B13)</f>
        <v>0</v>
      </c>
      <c r="Q13" s="151">
        <f ca="1">SUMIFS(別添!R$5:R$29,別添!$B$5:$B$29,$B13)</f>
        <v>0</v>
      </c>
      <c r="R13" s="151">
        <f t="shared" ca="1" si="2"/>
        <v>0</v>
      </c>
      <c r="S13" s="151">
        <f ca="1">SUMIFS(別添!T$5:T$29,別添!$B$5:$B$29,$B13)</f>
        <v>0</v>
      </c>
      <c r="T13" s="151">
        <f ca="1">SUMIFS(別添!U$5:U$29,別添!$B$5:$B$29,$B13)</f>
        <v>0</v>
      </c>
      <c r="U13" s="151">
        <f ca="1">SUMIFS(別添!V$5:V$29,別添!$B$5:$B$29,$B13)</f>
        <v>0</v>
      </c>
      <c r="V13" s="151">
        <f ca="1">SUMIFS(別添!W$5:W$29,別添!$B$5:$B$29,$B13)</f>
        <v>0</v>
      </c>
      <c r="W13" s="151">
        <f t="shared" ca="1" si="3"/>
        <v>0</v>
      </c>
    </row>
    <row r="14" spans="1:48" ht="21" customHeight="1">
      <c r="A14" s="168">
        <f t="shared" si="0"/>
        <v>10</v>
      </c>
      <c r="B14" s="112"/>
      <c r="C14" s="169">
        <f ca="1">IFERROR(VLOOKUP($B14,別添!$B$5:$G$29,2,FALSE),"")</f>
        <v>0</v>
      </c>
      <c r="D14" s="146">
        <f ca="1">IFERROR(VLOOKUP($B14,別添!$B$5:$G$29,4,FALSE),"")</f>
        <v>0</v>
      </c>
      <c r="E14" s="146">
        <f ca="1">IFERROR(VLOOKUP($B14,別添!$B$5:$G$29,5,FALSE),"")</f>
        <v>0</v>
      </c>
      <c r="F14" s="175" t="str">
        <f ca="1">IFERROR(VLOOKUP($B14,別添!$B$5:$G$29,6,FALSE),"")</f>
        <v/>
      </c>
      <c r="G14" s="147" t="str">
        <f ca="1">IF(M14&gt;0,実績報告書!$W$7,"")</f>
        <v/>
      </c>
      <c r="H14" s="176">
        <f ca="1">SUMIFS(別添!I$5:I$29,別添!$B$5:$B$29,$B14)</f>
        <v>0</v>
      </c>
      <c r="I14" s="150" t="str">
        <f ca="1">IFERROR(IF(COUNTIFS(別添!$B$5:$B$29,B14,別添!$J$5:$J$29,"有")&gt;0,"有",""),"")</f>
        <v/>
      </c>
      <c r="J14" s="149">
        <f ca="1">SUMIFS(別添!K$5:K$29,別添!$B$5:$B$29,$B14)</f>
        <v>0</v>
      </c>
      <c r="K14" s="151">
        <f ca="1">SUMIFS(別添!L$5:L$29,別添!$B$5:$B$29,$B14)</f>
        <v>0</v>
      </c>
      <c r="L14" s="149">
        <f ca="1">SUMIFS(別添!M$5:M$29,別添!$B$5:$B$29,$B14)</f>
        <v>0</v>
      </c>
      <c r="M14" s="151">
        <f t="shared" ca="1" si="1"/>
        <v>0</v>
      </c>
      <c r="N14" s="151">
        <f ca="1">SUMIFS(別添!O$5:O$29,別添!$B$5:$B$29,$B14)</f>
        <v>0</v>
      </c>
      <c r="O14" s="151">
        <f ca="1">SUMIFS(別添!P$5:P$29,別添!$B$5:$B$29,$B14)</f>
        <v>0</v>
      </c>
      <c r="P14" s="151">
        <f ca="1">SUMIFS(別添!Q$5:Q$29,別添!$B$5:$B$29,$B14)</f>
        <v>0</v>
      </c>
      <c r="Q14" s="151">
        <f ca="1">SUMIFS(別添!R$5:R$29,別添!$B$5:$B$29,$B14)</f>
        <v>0</v>
      </c>
      <c r="R14" s="151">
        <f t="shared" ca="1" si="2"/>
        <v>0</v>
      </c>
      <c r="S14" s="151">
        <f ca="1">SUMIFS(別添!T$5:T$29,別添!$B$5:$B$29,$B14)</f>
        <v>0</v>
      </c>
      <c r="T14" s="151">
        <f ca="1">SUMIFS(別添!U$5:U$29,別添!$B$5:$B$29,$B14)</f>
        <v>0</v>
      </c>
      <c r="U14" s="151">
        <f ca="1">SUMIFS(別添!V$5:V$29,別添!$B$5:$B$29,$B14)</f>
        <v>0</v>
      </c>
      <c r="V14" s="151">
        <f ca="1">SUMIFS(別添!W$5:W$29,別添!$B$5:$B$29,$B14)</f>
        <v>0</v>
      </c>
      <c r="W14" s="151">
        <f t="shared" ca="1" si="3"/>
        <v>0</v>
      </c>
    </row>
    <row r="15" spans="1:48" ht="21" customHeight="1">
      <c r="A15" s="168">
        <f t="shared" si="0"/>
        <v>11</v>
      </c>
      <c r="B15" s="112"/>
      <c r="C15" s="169">
        <f ca="1">IFERROR(VLOOKUP($B15,別添!$B$5:$G$29,2,FALSE),"")</f>
        <v>0</v>
      </c>
      <c r="D15" s="146">
        <f ca="1">IFERROR(VLOOKUP($B15,別添!$B$5:$G$29,4,FALSE),"")</f>
        <v>0</v>
      </c>
      <c r="E15" s="146">
        <f ca="1">IFERROR(VLOOKUP($B15,別添!$B$5:$G$29,5,FALSE),"")</f>
        <v>0</v>
      </c>
      <c r="F15" s="175" t="str">
        <f ca="1">IFERROR(VLOOKUP($B15,別添!$B$5:$G$29,6,FALSE),"")</f>
        <v/>
      </c>
      <c r="G15" s="147" t="str">
        <f ca="1">IF(M15&gt;0,実績報告書!$W$7,"")</f>
        <v/>
      </c>
      <c r="H15" s="176">
        <f ca="1">SUMIFS(別添!I$5:I$29,別添!$B$5:$B$29,$B15)</f>
        <v>0</v>
      </c>
      <c r="I15" s="150" t="str">
        <f ca="1">IFERROR(IF(COUNTIFS(別添!$B$5:$B$29,B15,別添!$J$5:$J$29,"有")&gt;0,"有",""),"")</f>
        <v/>
      </c>
      <c r="J15" s="149">
        <f ca="1">SUMIFS(別添!K$5:K$29,別添!$B$5:$B$29,$B15)</f>
        <v>0</v>
      </c>
      <c r="K15" s="151">
        <f ca="1">SUMIFS(別添!L$5:L$29,別添!$B$5:$B$29,$B15)</f>
        <v>0</v>
      </c>
      <c r="L15" s="149">
        <f ca="1">SUMIFS(別添!M$5:M$29,別添!$B$5:$B$29,$B15)</f>
        <v>0</v>
      </c>
      <c r="M15" s="151">
        <f t="shared" ca="1" si="1"/>
        <v>0</v>
      </c>
      <c r="N15" s="151">
        <f ca="1">SUMIFS(別添!O$5:O$29,別添!$B$5:$B$29,$B15)</f>
        <v>0</v>
      </c>
      <c r="O15" s="151">
        <f ca="1">SUMIFS(別添!P$5:P$29,別添!$B$5:$B$29,$B15)</f>
        <v>0</v>
      </c>
      <c r="P15" s="151">
        <f ca="1">SUMIFS(別添!Q$5:Q$29,別添!$B$5:$B$29,$B15)</f>
        <v>0</v>
      </c>
      <c r="Q15" s="151">
        <f ca="1">SUMIFS(別添!R$5:R$29,別添!$B$5:$B$29,$B15)</f>
        <v>0</v>
      </c>
      <c r="R15" s="151">
        <f t="shared" ca="1" si="2"/>
        <v>0</v>
      </c>
      <c r="S15" s="151">
        <f ca="1">SUMIFS(別添!T$5:T$29,別添!$B$5:$B$29,$B15)</f>
        <v>0</v>
      </c>
      <c r="T15" s="151">
        <f ca="1">SUMIFS(別添!U$5:U$29,別添!$B$5:$B$29,$B15)</f>
        <v>0</v>
      </c>
      <c r="U15" s="151">
        <f ca="1">SUMIFS(別添!V$5:V$29,別添!$B$5:$B$29,$B15)</f>
        <v>0</v>
      </c>
      <c r="V15" s="151">
        <f ca="1">SUMIFS(別添!W$5:W$29,別添!$B$5:$B$29,$B15)</f>
        <v>0</v>
      </c>
      <c r="W15" s="151">
        <f t="shared" ca="1" si="3"/>
        <v>0</v>
      </c>
    </row>
    <row r="16" spans="1:48" ht="21" customHeight="1">
      <c r="A16" s="168">
        <f t="shared" si="0"/>
        <v>12</v>
      </c>
      <c r="B16" s="112"/>
      <c r="C16" s="169">
        <f ca="1">IFERROR(VLOOKUP($B16,別添!$B$5:$G$29,2,FALSE),"")</f>
        <v>0</v>
      </c>
      <c r="D16" s="146">
        <f ca="1">IFERROR(VLOOKUP($B16,別添!$B$5:$G$29,4,FALSE),"")</f>
        <v>0</v>
      </c>
      <c r="E16" s="146">
        <f ca="1">IFERROR(VLOOKUP($B16,別添!$B$5:$G$29,5,FALSE),"")</f>
        <v>0</v>
      </c>
      <c r="F16" s="175" t="str">
        <f ca="1">IFERROR(VLOOKUP($B16,別添!$B$5:$G$29,6,FALSE),"")</f>
        <v/>
      </c>
      <c r="G16" s="147" t="str">
        <f ca="1">IF(M16&gt;0,実績報告書!$W$7,"")</f>
        <v/>
      </c>
      <c r="H16" s="176">
        <f ca="1">SUMIFS(別添!I$5:I$29,別添!$B$5:$B$29,$B16)</f>
        <v>0</v>
      </c>
      <c r="I16" s="150" t="str">
        <f ca="1">IFERROR(IF(COUNTIFS(別添!$B$5:$B$29,B16,別添!$J$5:$J$29,"有")&gt;0,"有",""),"")</f>
        <v/>
      </c>
      <c r="J16" s="149">
        <f ca="1">SUMIFS(別添!K$5:K$29,別添!$B$5:$B$29,$B16)</f>
        <v>0</v>
      </c>
      <c r="K16" s="151">
        <f ca="1">SUMIFS(別添!L$5:L$29,別添!$B$5:$B$29,$B16)</f>
        <v>0</v>
      </c>
      <c r="L16" s="149">
        <f ca="1">SUMIFS(別添!M$5:M$29,別添!$B$5:$B$29,$B16)</f>
        <v>0</v>
      </c>
      <c r="M16" s="151">
        <f t="shared" ca="1" si="1"/>
        <v>0</v>
      </c>
      <c r="N16" s="151">
        <f ca="1">SUMIFS(別添!O$5:O$29,別添!$B$5:$B$29,$B16)</f>
        <v>0</v>
      </c>
      <c r="O16" s="151">
        <f ca="1">SUMIFS(別添!P$5:P$29,別添!$B$5:$B$29,$B16)</f>
        <v>0</v>
      </c>
      <c r="P16" s="151">
        <f ca="1">SUMIFS(別添!Q$5:Q$29,別添!$B$5:$B$29,$B16)</f>
        <v>0</v>
      </c>
      <c r="Q16" s="151">
        <f ca="1">SUMIFS(別添!R$5:R$29,別添!$B$5:$B$29,$B16)</f>
        <v>0</v>
      </c>
      <c r="R16" s="151">
        <f t="shared" ca="1" si="2"/>
        <v>0</v>
      </c>
      <c r="S16" s="151">
        <f ca="1">SUMIFS(別添!T$5:T$29,別添!$B$5:$B$29,$B16)</f>
        <v>0</v>
      </c>
      <c r="T16" s="151">
        <f ca="1">SUMIFS(別添!U$5:U$29,別添!$B$5:$B$29,$B16)</f>
        <v>0</v>
      </c>
      <c r="U16" s="151">
        <f ca="1">SUMIFS(別添!V$5:V$29,別添!$B$5:$B$29,$B16)</f>
        <v>0</v>
      </c>
      <c r="V16" s="151">
        <f ca="1">SUMIFS(別添!W$5:W$29,別添!$B$5:$B$29,$B16)</f>
        <v>0</v>
      </c>
      <c r="W16" s="151">
        <f t="shared" ca="1" si="3"/>
        <v>0</v>
      </c>
    </row>
    <row r="17" spans="1:23" ht="21" customHeight="1">
      <c r="A17" s="168">
        <f t="shared" si="0"/>
        <v>13</v>
      </c>
      <c r="B17" s="112"/>
      <c r="C17" s="169">
        <f ca="1">IFERROR(VLOOKUP($B17,別添!$B$5:$G$29,2,FALSE),"")</f>
        <v>0</v>
      </c>
      <c r="D17" s="146">
        <f ca="1">IFERROR(VLOOKUP($B17,別添!$B$5:$G$29,4,FALSE),"")</f>
        <v>0</v>
      </c>
      <c r="E17" s="146">
        <f ca="1">IFERROR(VLOOKUP($B17,別添!$B$5:$G$29,5,FALSE),"")</f>
        <v>0</v>
      </c>
      <c r="F17" s="175" t="str">
        <f ca="1">IFERROR(VLOOKUP($B17,別添!$B$5:$G$29,6,FALSE),"")</f>
        <v/>
      </c>
      <c r="G17" s="147" t="str">
        <f ca="1">IF(M17&gt;0,実績報告書!$W$7,"")</f>
        <v/>
      </c>
      <c r="H17" s="176">
        <f ca="1">SUMIFS(別添!I$5:I$29,別添!$B$5:$B$29,$B17)</f>
        <v>0</v>
      </c>
      <c r="I17" s="150" t="str">
        <f ca="1">IFERROR(IF(COUNTIFS(別添!$B$5:$B$29,B17,別添!$J$5:$J$29,"有")&gt;0,"有",""),"")</f>
        <v/>
      </c>
      <c r="J17" s="149">
        <f ca="1">SUMIFS(別添!K$5:K$29,別添!$B$5:$B$29,$B17)</f>
        <v>0</v>
      </c>
      <c r="K17" s="151">
        <f ca="1">SUMIFS(別添!L$5:L$29,別添!$B$5:$B$29,$B17)</f>
        <v>0</v>
      </c>
      <c r="L17" s="149">
        <f ca="1">SUMIFS(別添!M$5:M$29,別添!$B$5:$B$29,$B17)</f>
        <v>0</v>
      </c>
      <c r="M17" s="151">
        <f t="shared" ca="1" si="1"/>
        <v>0</v>
      </c>
      <c r="N17" s="151">
        <f ca="1">SUMIFS(別添!O$5:O$29,別添!$B$5:$B$29,$B17)</f>
        <v>0</v>
      </c>
      <c r="O17" s="151">
        <f ca="1">SUMIFS(別添!P$5:P$29,別添!$B$5:$B$29,$B17)</f>
        <v>0</v>
      </c>
      <c r="P17" s="151">
        <f ca="1">SUMIFS(別添!Q$5:Q$29,別添!$B$5:$B$29,$B17)</f>
        <v>0</v>
      </c>
      <c r="Q17" s="151">
        <f ca="1">SUMIFS(別添!R$5:R$29,別添!$B$5:$B$29,$B17)</f>
        <v>0</v>
      </c>
      <c r="R17" s="151">
        <f t="shared" ca="1" si="2"/>
        <v>0</v>
      </c>
      <c r="S17" s="151">
        <f ca="1">SUMIFS(別添!T$5:T$29,別添!$B$5:$B$29,$B17)</f>
        <v>0</v>
      </c>
      <c r="T17" s="151">
        <f ca="1">SUMIFS(別添!U$5:U$29,別添!$B$5:$B$29,$B17)</f>
        <v>0</v>
      </c>
      <c r="U17" s="151">
        <f ca="1">SUMIFS(別添!V$5:V$29,別添!$B$5:$B$29,$B17)</f>
        <v>0</v>
      </c>
      <c r="V17" s="151">
        <f ca="1">SUMIFS(別添!W$5:W$29,別添!$B$5:$B$29,$B17)</f>
        <v>0</v>
      </c>
      <c r="W17" s="151">
        <f t="shared" ca="1" si="3"/>
        <v>0</v>
      </c>
    </row>
    <row r="18" spans="1:23" ht="21" customHeight="1">
      <c r="A18" s="168">
        <f t="shared" si="0"/>
        <v>14</v>
      </c>
      <c r="B18" s="112"/>
      <c r="C18" s="169">
        <f ca="1">IFERROR(VLOOKUP($B18,別添!$B$5:$G$29,2,FALSE),"")</f>
        <v>0</v>
      </c>
      <c r="D18" s="146">
        <f ca="1">IFERROR(VLOOKUP($B18,別添!$B$5:$G$29,4,FALSE),"")</f>
        <v>0</v>
      </c>
      <c r="E18" s="146">
        <f ca="1">IFERROR(VLOOKUP($B18,別添!$B$5:$G$29,5,FALSE),"")</f>
        <v>0</v>
      </c>
      <c r="F18" s="175" t="str">
        <f ca="1">IFERROR(VLOOKUP($B18,別添!$B$5:$G$29,6,FALSE),"")</f>
        <v/>
      </c>
      <c r="G18" s="147" t="str">
        <f ca="1">IF(M18&gt;0,実績報告書!$W$7,"")</f>
        <v/>
      </c>
      <c r="H18" s="176">
        <f ca="1">SUMIFS(別添!I$5:I$29,別添!$B$5:$B$29,$B18)</f>
        <v>0</v>
      </c>
      <c r="I18" s="150" t="str">
        <f ca="1">IFERROR(IF(COUNTIFS(別添!$B$5:$B$29,B18,別添!$J$5:$J$29,"有")&gt;0,"有",""),"")</f>
        <v/>
      </c>
      <c r="J18" s="149">
        <f ca="1">SUMIFS(別添!K$5:K$29,別添!$B$5:$B$29,$B18)</f>
        <v>0</v>
      </c>
      <c r="K18" s="151">
        <f ca="1">SUMIFS(別添!L$5:L$29,別添!$B$5:$B$29,$B18)</f>
        <v>0</v>
      </c>
      <c r="L18" s="149">
        <f ca="1">SUMIFS(別添!M$5:M$29,別添!$B$5:$B$29,$B18)</f>
        <v>0</v>
      </c>
      <c r="M18" s="151">
        <f t="shared" ca="1" si="1"/>
        <v>0</v>
      </c>
      <c r="N18" s="151">
        <f ca="1">SUMIFS(別添!O$5:O$29,別添!$B$5:$B$29,$B18)</f>
        <v>0</v>
      </c>
      <c r="O18" s="151">
        <f ca="1">SUMIFS(別添!P$5:P$29,別添!$B$5:$B$29,$B18)</f>
        <v>0</v>
      </c>
      <c r="P18" s="151">
        <f ca="1">SUMIFS(別添!Q$5:Q$29,別添!$B$5:$B$29,$B18)</f>
        <v>0</v>
      </c>
      <c r="Q18" s="151">
        <f ca="1">SUMIFS(別添!R$5:R$29,別添!$B$5:$B$29,$B18)</f>
        <v>0</v>
      </c>
      <c r="R18" s="151">
        <f t="shared" ca="1" si="2"/>
        <v>0</v>
      </c>
      <c r="S18" s="151">
        <f ca="1">SUMIFS(別添!T$5:T$29,別添!$B$5:$B$29,$B18)</f>
        <v>0</v>
      </c>
      <c r="T18" s="151">
        <f ca="1">SUMIFS(別添!U$5:U$29,別添!$B$5:$B$29,$B18)</f>
        <v>0</v>
      </c>
      <c r="U18" s="151">
        <f ca="1">SUMIFS(別添!V$5:V$29,別添!$B$5:$B$29,$B18)</f>
        <v>0</v>
      </c>
      <c r="V18" s="151">
        <f ca="1">SUMIFS(別添!W$5:W$29,別添!$B$5:$B$29,$B18)</f>
        <v>0</v>
      </c>
      <c r="W18" s="151">
        <f t="shared" ca="1" si="3"/>
        <v>0</v>
      </c>
    </row>
    <row r="19" spans="1:23" ht="21" customHeight="1">
      <c r="A19" s="168">
        <f t="shared" si="0"/>
        <v>15</v>
      </c>
      <c r="B19" s="112"/>
      <c r="C19" s="169">
        <f ca="1">IFERROR(VLOOKUP($B19,別添!$B$5:$G$29,2,FALSE),"")</f>
        <v>0</v>
      </c>
      <c r="D19" s="146">
        <f ca="1">IFERROR(VLOOKUP($B19,別添!$B$5:$G$29,4,FALSE),"")</f>
        <v>0</v>
      </c>
      <c r="E19" s="146">
        <f ca="1">IFERROR(VLOOKUP($B19,別添!$B$5:$G$29,5,FALSE),"")</f>
        <v>0</v>
      </c>
      <c r="F19" s="175" t="str">
        <f ca="1">IFERROR(VLOOKUP($B19,別添!$B$5:$G$29,6,FALSE),"")</f>
        <v/>
      </c>
      <c r="G19" s="147" t="str">
        <f ca="1">IF(M19&gt;0,実績報告書!$W$7,"")</f>
        <v/>
      </c>
      <c r="H19" s="176">
        <f ca="1">SUMIFS(別添!I$5:I$29,別添!$B$5:$B$29,$B19)</f>
        <v>0</v>
      </c>
      <c r="I19" s="150" t="str">
        <f ca="1">IFERROR(IF(COUNTIFS(別添!$B$5:$B$29,B19,別添!$J$5:$J$29,"有")&gt;0,"有",""),"")</f>
        <v/>
      </c>
      <c r="J19" s="149">
        <f ca="1">SUMIFS(別添!K$5:K$29,別添!$B$5:$B$29,$B19)</f>
        <v>0</v>
      </c>
      <c r="K19" s="151">
        <f ca="1">SUMIFS(別添!L$5:L$29,別添!$B$5:$B$29,$B19)</f>
        <v>0</v>
      </c>
      <c r="L19" s="149">
        <f ca="1">SUMIFS(別添!M$5:M$29,別添!$B$5:$B$29,$B19)</f>
        <v>0</v>
      </c>
      <c r="M19" s="151">
        <f t="shared" ca="1" si="1"/>
        <v>0</v>
      </c>
      <c r="N19" s="151">
        <f ca="1">SUMIFS(別添!O$5:O$29,別添!$B$5:$B$29,$B19)</f>
        <v>0</v>
      </c>
      <c r="O19" s="151">
        <f ca="1">SUMIFS(別添!P$5:P$29,別添!$B$5:$B$29,$B19)</f>
        <v>0</v>
      </c>
      <c r="P19" s="151">
        <f ca="1">SUMIFS(別添!Q$5:Q$29,別添!$B$5:$B$29,$B19)</f>
        <v>0</v>
      </c>
      <c r="Q19" s="151">
        <f ca="1">SUMIFS(別添!R$5:R$29,別添!$B$5:$B$29,$B19)</f>
        <v>0</v>
      </c>
      <c r="R19" s="151">
        <f t="shared" ca="1" si="2"/>
        <v>0</v>
      </c>
      <c r="S19" s="151">
        <f ca="1">SUMIFS(別添!T$5:T$29,別添!$B$5:$B$29,$B19)</f>
        <v>0</v>
      </c>
      <c r="T19" s="151">
        <f ca="1">SUMIFS(別添!U$5:U$29,別添!$B$5:$B$29,$B19)</f>
        <v>0</v>
      </c>
      <c r="U19" s="151">
        <f ca="1">SUMIFS(別添!V$5:V$29,別添!$B$5:$B$29,$B19)</f>
        <v>0</v>
      </c>
      <c r="V19" s="151">
        <f ca="1">SUMIFS(別添!W$5:W$29,別添!$B$5:$B$29,$B19)</f>
        <v>0</v>
      </c>
      <c r="W19" s="151">
        <f t="shared" ca="1" si="3"/>
        <v>0</v>
      </c>
    </row>
    <row r="20" spans="1:23" ht="21" customHeight="1">
      <c r="A20" s="168">
        <f t="shared" si="0"/>
        <v>16</v>
      </c>
      <c r="B20" s="112"/>
      <c r="C20" s="169">
        <f ca="1">IFERROR(VLOOKUP($B20,別添!$B$5:$G$29,2,FALSE),"")</f>
        <v>0</v>
      </c>
      <c r="D20" s="146">
        <f ca="1">IFERROR(VLOOKUP($B20,別添!$B$5:$G$29,4,FALSE),"")</f>
        <v>0</v>
      </c>
      <c r="E20" s="146">
        <f ca="1">IFERROR(VLOOKUP($B20,別添!$B$5:$G$29,5,FALSE),"")</f>
        <v>0</v>
      </c>
      <c r="F20" s="175" t="str">
        <f ca="1">IFERROR(VLOOKUP($B20,別添!$B$5:$G$29,6,FALSE),"")</f>
        <v/>
      </c>
      <c r="G20" s="147" t="str">
        <f ca="1">IF(M20&gt;0,実績報告書!$W$7,"")</f>
        <v/>
      </c>
      <c r="H20" s="176">
        <f ca="1">SUMIFS(別添!I$5:I$29,別添!$B$5:$B$29,$B20)</f>
        <v>0</v>
      </c>
      <c r="I20" s="150" t="str">
        <f ca="1">IFERROR(IF(COUNTIFS(別添!$B$5:$B$29,B20,別添!$J$5:$J$29,"有")&gt;0,"有",""),"")</f>
        <v/>
      </c>
      <c r="J20" s="149">
        <f ca="1">SUMIFS(別添!K$5:K$29,別添!$B$5:$B$29,$B20)</f>
        <v>0</v>
      </c>
      <c r="K20" s="151">
        <f ca="1">SUMIFS(別添!L$5:L$29,別添!$B$5:$B$29,$B20)</f>
        <v>0</v>
      </c>
      <c r="L20" s="149">
        <f ca="1">SUMIFS(別添!M$5:M$29,別添!$B$5:$B$29,$B20)</f>
        <v>0</v>
      </c>
      <c r="M20" s="151">
        <f t="shared" ref="M20:M29" ca="1" si="4">SUM(H20,J20,K20,L20)</f>
        <v>0</v>
      </c>
      <c r="N20" s="151">
        <f ca="1">SUMIFS(別添!O$5:O$29,別添!$B$5:$B$29,$B20)</f>
        <v>0</v>
      </c>
      <c r="O20" s="151">
        <f ca="1">SUMIFS(別添!P$5:P$29,別添!$B$5:$B$29,$B20)</f>
        <v>0</v>
      </c>
      <c r="P20" s="151">
        <f ca="1">SUMIFS(別添!Q$5:Q$29,別添!$B$5:$B$29,$B20)</f>
        <v>0</v>
      </c>
      <c r="Q20" s="151">
        <f ca="1">SUMIFS(別添!R$5:R$29,別添!$B$5:$B$29,$B20)</f>
        <v>0</v>
      </c>
      <c r="R20" s="151">
        <f t="shared" ca="1" si="2"/>
        <v>0</v>
      </c>
      <c r="S20" s="151">
        <f ca="1">SUMIFS(別添!T$5:T$29,別添!$B$5:$B$29,$B20)</f>
        <v>0</v>
      </c>
      <c r="T20" s="151">
        <f ca="1">SUMIFS(別添!U$5:U$29,別添!$B$5:$B$29,$B20)</f>
        <v>0</v>
      </c>
      <c r="U20" s="151">
        <f ca="1">SUMIFS(別添!V$5:V$29,別添!$B$5:$B$29,$B20)</f>
        <v>0</v>
      </c>
      <c r="V20" s="151">
        <f ca="1">SUMIFS(別添!W$5:W$29,別添!$B$5:$B$29,$B20)</f>
        <v>0</v>
      </c>
      <c r="W20" s="151">
        <f t="shared" ca="1" si="3"/>
        <v>0</v>
      </c>
    </row>
    <row r="21" spans="1:23" ht="21" customHeight="1">
      <c r="A21" s="168">
        <f t="shared" si="0"/>
        <v>17</v>
      </c>
      <c r="B21" s="112"/>
      <c r="C21" s="169">
        <f ca="1">IFERROR(VLOOKUP($B21,別添!$B$5:$G$29,2,FALSE),"")</f>
        <v>0</v>
      </c>
      <c r="D21" s="146">
        <f ca="1">IFERROR(VLOOKUP($B21,別添!$B$5:$G$29,4,FALSE),"")</f>
        <v>0</v>
      </c>
      <c r="E21" s="146">
        <f ca="1">IFERROR(VLOOKUP($B21,別添!$B$5:$G$29,5,FALSE),"")</f>
        <v>0</v>
      </c>
      <c r="F21" s="175" t="str">
        <f ca="1">IFERROR(VLOOKUP($B21,別添!$B$5:$G$29,6,FALSE),"")</f>
        <v/>
      </c>
      <c r="G21" s="147" t="str">
        <f ca="1">IF(M21&gt;0,実績報告書!$W$7,"")</f>
        <v/>
      </c>
      <c r="H21" s="176">
        <f ca="1">SUMIFS(別添!I$5:I$29,別添!$B$5:$B$29,$B21)</f>
        <v>0</v>
      </c>
      <c r="I21" s="150" t="str">
        <f ca="1">IFERROR(IF(COUNTIFS(別添!$B$5:$B$29,B21,別添!$J$5:$J$29,"有")&gt;0,"有",""),"")</f>
        <v/>
      </c>
      <c r="J21" s="149">
        <f ca="1">SUMIFS(別添!K$5:K$29,別添!$B$5:$B$29,$B21)</f>
        <v>0</v>
      </c>
      <c r="K21" s="151">
        <f ca="1">SUMIFS(別添!L$5:L$29,別添!$B$5:$B$29,$B21)</f>
        <v>0</v>
      </c>
      <c r="L21" s="149">
        <f ca="1">SUMIFS(別添!M$5:M$29,別添!$B$5:$B$29,$B21)</f>
        <v>0</v>
      </c>
      <c r="M21" s="151">
        <f t="shared" ca="1" si="4"/>
        <v>0</v>
      </c>
      <c r="N21" s="151">
        <f ca="1">SUMIFS(別添!O$5:O$29,別添!$B$5:$B$29,$B21)</f>
        <v>0</v>
      </c>
      <c r="O21" s="151">
        <f ca="1">SUMIFS(別添!P$5:P$29,別添!$B$5:$B$29,$B21)</f>
        <v>0</v>
      </c>
      <c r="P21" s="151">
        <f ca="1">SUMIFS(別添!Q$5:Q$29,別添!$B$5:$B$29,$B21)</f>
        <v>0</v>
      </c>
      <c r="Q21" s="151">
        <f ca="1">SUMIFS(別添!R$5:R$29,別添!$B$5:$B$29,$B21)</f>
        <v>0</v>
      </c>
      <c r="R21" s="151">
        <f t="shared" ca="1" si="2"/>
        <v>0</v>
      </c>
      <c r="S21" s="151">
        <f ca="1">SUMIFS(別添!T$5:T$29,別添!$B$5:$B$29,$B21)</f>
        <v>0</v>
      </c>
      <c r="T21" s="151">
        <f ca="1">SUMIFS(別添!U$5:U$29,別添!$B$5:$B$29,$B21)</f>
        <v>0</v>
      </c>
      <c r="U21" s="151">
        <f ca="1">SUMIFS(別添!V$5:V$29,別添!$B$5:$B$29,$B21)</f>
        <v>0</v>
      </c>
      <c r="V21" s="151">
        <f ca="1">SUMIFS(別添!W$5:W$29,別添!$B$5:$B$29,$B21)</f>
        <v>0</v>
      </c>
      <c r="W21" s="151">
        <f t="shared" ca="1" si="3"/>
        <v>0</v>
      </c>
    </row>
    <row r="22" spans="1:23" ht="21" customHeight="1">
      <c r="A22" s="168">
        <f t="shared" si="0"/>
        <v>18</v>
      </c>
      <c r="B22" s="112"/>
      <c r="C22" s="169">
        <f ca="1">IFERROR(VLOOKUP($B22,別添!$B$5:$G$29,2,FALSE),"")</f>
        <v>0</v>
      </c>
      <c r="D22" s="146">
        <f ca="1">IFERROR(VLOOKUP($B22,別添!$B$5:$G$29,4,FALSE),"")</f>
        <v>0</v>
      </c>
      <c r="E22" s="146">
        <f ca="1">IFERROR(VLOOKUP($B22,別添!$B$5:$G$29,5,FALSE),"")</f>
        <v>0</v>
      </c>
      <c r="F22" s="175" t="str">
        <f ca="1">IFERROR(VLOOKUP($B22,別添!$B$5:$G$29,6,FALSE),"")</f>
        <v/>
      </c>
      <c r="G22" s="147" t="str">
        <f ca="1">IF(M22&gt;0,実績報告書!$W$7,"")</f>
        <v/>
      </c>
      <c r="H22" s="176">
        <f ca="1">SUMIFS(別添!I$5:I$29,別添!$B$5:$B$29,$B22)</f>
        <v>0</v>
      </c>
      <c r="I22" s="150" t="str">
        <f ca="1">IFERROR(IF(COUNTIFS(別添!$B$5:$B$29,B22,別添!$J$5:$J$29,"有")&gt;0,"有",""),"")</f>
        <v/>
      </c>
      <c r="J22" s="149">
        <f ca="1">SUMIFS(別添!K$5:K$29,別添!$B$5:$B$29,$B22)</f>
        <v>0</v>
      </c>
      <c r="K22" s="151">
        <f ca="1">SUMIFS(別添!L$5:L$29,別添!$B$5:$B$29,$B22)</f>
        <v>0</v>
      </c>
      <c r="L22" s="149">
        <f ca="1">SUMIFS(別添!M$5:M$29,別添!$B$5:$B$29,$B22)</f>
        <v>0</v>
      </c>
      <c r="M22" s="151">
        <f t="shared" ca="1" si="4"/>
        <v>0</v>
      </c>
      <c r="N22" s="151">
        <f ca="1">SUMIFS(別添!O$5:O$29,別添!$B$5:$B$29,$B22)</f>
        <v>0</v>
      </c>
      <c r="O22" s="151">
        <f ca="1">SUMIFS(別添!P$5:P$29,別添!$B$5:$B$29,$B22)</f>
        <v>0</v>
      </c>
      <c r="P22" s="151">
        <f ca="1">SUMIFS(別添!Q$5:Q$29,別添!$B$5:$B$29,$B22)</f>
        <v>0</v>
      </c>
      <c r="Q22" s="151">
        <f ca="1">SUMIFS(別添!R$5:R$29,別添!$B$5:$B$29,$B22)</f>
        <v>0</v>
      </c>
      <c r="R22" s="151">
        <f t="shared" ca="1" si="2"/>
        <v>0</v>
      </c>
      <c r="S22" s="151">
        <f ca="1">SUMIFS(別添!T$5:T$29,別添!$B$5:$B$29,$B22)</f>
        <v>0</v>
      </c>
      <c r="T22" s="151">
        <f ca="1">SUMIFS(別添!U$5:U$29,別添!$B$5:$B$29,$B22)</f>
        <v>0</v>
      </c>
      <c r="U22" s="151">
        <f ca="1">SUMIFS(別添!V$5:V$29,別添!$B$5:$B$29,$B22)</f>
        <v>0</v>
      </c>
      <c r="V22" s="151">
        <f ca="1">SUMIFS(別添!W$5:W$29,別添!$B$5:$B$29,$B22)</f>
        <v>0</v>
      </c>
      <c r="W22" s="151">
        <f t="shared" ca="1" si="3"/>
        <v>0</v>
      </c>
    </row>
    <row r="23" spans="1:23" ht="21" customHeight="1">
      <c r="A23" s="168">
        <f t="shared" si="0"/>
        <v>19</v>
      </c>
      <c r="B23" s="112"/>
      <c r="C23" s="169">
        <f ca="1">IFERROR(VLOOKUP($B23,別添!$B$5:$G$29,2,FALSE),"")</f>
        <v>0</v>
      </c>
      <c r="D23" s="146">
        <f ca="1">IFERROR(VLOOKUP($B23,別添!$B$5:$G$29,4,FALSE),"")</f>
        <v>0</v>
      </c>
      <c r="E23" s="146">
        <f ca="1">IFERROR(VLOOKUP($B23,別添!$B$5:$G$29,5,FALSE),"")</f>
        <v>0</v>
      </c>
      <c r="F23" s="175" t="str">
        <f ca="1">IFERROR(VLOOKUP($B23,別添!$B$5:$G$29,6,FALSE),"")</f>
        <v/>
      </c>
      <c r="G23" s="147" t="str">
        <f ca="1">IF(M23&gt;0,実績報告書!$W$7,"")</f>
        <v/>
      </c>
      <c r="H23" s="176">
        <f ca="1">SUMIFS(別添!I$5:I$29,別添!$B$5:$B$29,$B23)</f>
        <v>0</v>
      </c>
      <c r="I23" s="150" t="str">
        <f ca="1">IFERROR(IF(COUNTIFS(別添!$B$5:$B$29,B23,別添!$J$5:$J$29,"有")&gt;0,"有",""),"")</f>
        <v/>
      </c>
      <c r="J23" s="149">
        <f ca="1">SUMIFS(別添!K$5:K$29,別添!$B$5:$B$29,$B23)</f>
        <v>0</v>
      </c>
      <c r="K23" s="151">
        <f ca="1">SUMIFS(別添!L$5:L$29,別添!$B$5:$B$29,$B23)</f>
        <v>0</v>
      </c>
      <c r="L23" s="149">
        <f ca="1">SUMIFS(別添!M$5:M$29,別添!$B$5:$B$29,$B23)</f>
        <v>0</v>
      </c>
      <c r="M23" s="151">
        <f t="shared" ca="1" si="4"/>
        <v>0</v>
      </c>
      <c r="N23" s="151">
        <f ca="1">SUMIFS(別添!O$5:O$29,別添!$B$5:$B$29,$B23)</f>
        <v>0</v>
      </c>
      <c r="O23" s="151">
        <f ca="1">SUMIFS(別添!P$5:P$29,別添!$B$5:$B$29,$B23)</f>
        <v>0</v>
      </c>
      <c r="P23" s="151">
        <f ca="1">SUMIFS(別添!Q$5:Q$29,別添!$B$5:$B$29,$B23)</f>
        <v>0</v>
      </c>
      <c r="Q23" s="151">
        <f ca="1">SUMIFS(別添!R$5:R$29,別添!$B$5:$B$29,$B23)</f>
        <v>0</v>
      </c>
      <c r="R23" s="151">
        <f t="shared" ca="1" si="2"/>
        <v>0</v>
      </c>
      <c r="S23" s="151">
        <f ca="1">SUMIFS(別添!T$5:T$29,別添!$B$5:$B$29,$B23)</f>
        <v>0</v>
      </c>
      <c r="T23" s="151">
        <f ca="1">SUMIFS(別添!U$5:U$29,別添!$B$5:$B$29,$B23)</f>
        <v>0</v>
      </c>
      <c r="U23" s="151">
        <f ca="1">SUMIFS(別添!V$5:V$29,別添!$B$5:$B$29,$B23)</f>
        <v>0</v>
      </c>
      <c r="V23" s="151">
        <f ca="1">SUMIFS(別添!W$5:W$29,別添!$B$5:$B$29,$B23)</f>
        <v>0</v>
      </c>
      <c r="W23" s="151">
        <f t="shared" ca="1" si="3"/>
        <v>0</v>
      </c>
    </row>
    <row r="24" spans="1:23" ht="21" customHeight="1">
      <c r="A24" s="168">
        <f t="shared" si="0"/>
        <v>20</v>
      </c>
      <c r="B24" s="112"/>
      <c r="C24" s="169">
        <f ca="1">IFERROR(VLOOKUP($B24,別添!$B$5:$G$29,2,FALSE),"")</f>
        <v>0</v>
      </c>
      <c r="D24" s="146">
        <f ca="1">IFERROR(VLOOKUP($B24,別添!$B$5:$G$29,4,FALSE),"")</f>
        <v>0</v>
      </c>
      <c r="E24" s="146">
        <f ca="1">IFERROR(VLOOKUP($B24,別添!$B$5:$G$29,5,FALSE),"")</f>
        <v>0</v>
      </c>
      <c r="F24" s="175" t="str">
        <f ca="1">IFERROR(VLOOKUP($B24,別添!$B$5:$G$29,6,FALSE),"")</f>
        <v/>
      </c>
      <c r="G24" s="147" t="str">
        <f ca="1">IF(M24&gt;0,実績報告書!$W$7,"")</f>
        <v/>
      </c>
      <c r="H24" s="176">
        <f ca="1">SUMIFS(別添!I$5:I$29,別添!$B$5:$B$29,$B24)</f>
        <v>0</v>
      </c>
      <c r="I24" s="150" t="str">
        <f ca="1">IFERROR(IF(COUNTIFS(別添!$B$5:$B$29,B24,別添!$J$5:$J$29,"有")&gt;0,"有",""),"")</f>
        <v/>
      </c>
      <c r="J24" s="149">
        <f ca="1">SUMIFS(別添!K$5:K$29,別添!$B$5:$B$29,$B24)</f>
        <v>0</v>
      </c>
      <c r="K24" s="151">
        <f ca="1">SUMIFS(別添!L$5:L$29,別添!$B$5:$B$29,$B24)</f>
        <v>0</v>
      </c>
      <c r="L24" s="149">
        <f ca="1">SUMIFS(別添!M$5:M$29,別添!$B$5:$B$29,$B24)</f>
        <v>0</v>
      </c>
      <c r="M24" s="151">
        <f t="shared" ca="1" si="4"/>
        <v>0</v>
      </c>
      <c r="N24" s="151">
        <f ca="1">SUMIFS(別添!O$5:O$29,別添!$B$5:$B$29,$B24)</f>
        <v>0</v>
      </c>
      <c r="O24" s="151">
        <f ca="1">SUMIFS(別添!P$5:P$29,別添!$B$5:$B$29,$B24)</f>
        <v>0</v>
      </c>
      <c r="P24" s="151">
        <f ca="1">SUMIFS(別添!Q$5:Q$29,別添!$B$5:$B$29,$B24)</f>
        <v>0</v>
      </c>
      <c r="Q24" s="151">
        <f ca="1">SUMIFS(別添!R$5:R$29,別添!$B$5:$B$29,$B24)</f>
        <v>0</v>
      </c>
      <c r="R24" s="151">
        <f t="shared" ca="1" si="2"/>
        <v>0</v>
      </c>
      <c r="S24" s="151">
        <f ca="1">SUMIFS(別添!T$5:T$29,別添!$B$5:$B$29,$B24)</f>
        <v>0</v>
      </c>
      <c r="T24" s="151">
        <f ca="1">SUMIFS(別添!U$5:U$29,別添!$B$5:$B$29,$B24)</f>
        <v>0</v>
      </c>
      <c r="U24" s="151">
        <f ca="1">SUMIFS(別添!V$5:V$29,別添!$B$5:$B$29,$B24)</f>
        <v>0</v>
      </c>
      <c r="V24" s="151">
        <f ca="1">SUMIFS(別添!W$5:W$29,別添!$B$5:$B$29,$B24)</f>
        <v>0</v>
      </c>
      <c r="W24" s="151">
        <f t="shared" ca="1" si="3"/>
        <v>0</v>
      </c>
    </row>
    <row r="25" spans="1:23" ht="21" customHeight="1">
      <c r="A25" s="168">
        <f t="shared" si="0"/>
        <v>21</v>
      </c>
      <c r="B25" s="112"/>
      <c r="C25" s="169">
        <f ca="1">IFERROR(VLOOKUP($B25,別添!$B$5:$G$29,2,FALSE),"")</f>
        <v>0</v>
      </c>
      <c r="D25" s="146">
        <f ca="1">IFERROR(VLOOKUP($B25,別添!$B$5:$G$29,4,FALSE),"")</f>
        <v>0</v>
      </c>
      <c r="E25" s="146">
        <f ca="1">IFERROR(VLOOKUP($B25,別添!$B$5:$G$29,5,FALSE),"")</f>
        <v>0</v>
      </c>
      <c r="F25" s="175" t="str">
        <f ca="1">IFERROR(VLOOKUP($B25,別添!$B$5:$G$29,6,FALSE),"")</f>
        <v/>
      </c>
      <c r="G25" s="147" t="str">
        <f ca="1">IF(M25&gt;0,実績報告書!$W$7,"")</f>
        <v/>
      </c>
      <c r="H25" s="176">
        <f ca="1">SUMIFS(別添!I$5:I$29,別添!$B$5:$B$29,$B25)</f>
        <v>0</v>
      </c>
      <c r="I25" s="150" t="str">
        <f ca="1">IFERROR(IF(COUNTIFS(別添!$B$5:$B$29,B25,別添!$J$5:$J$29,"有")&gt;0,"有",""),"")</f>
        <v/>
      </c>
      <c r="J25" s="149">
        <f ca="1">SUMIFS(別添!K$5:K$29,別添!$B$5:$B$29,$B25)</f>
        <v>0</v>
      </c>
      <c r="K25" s="151">
        <f ca="1">SUMIFS(別添!L$5:L$29,別添!$B$5:$B$29,$B25)</f>
        <v>0</v>
      </c>
      <c r="L25" s="149">
        <f ca="1">SUMIFS(別添!M$5:M$29,別添!$B$5:$B$29,$B25)</f>
        <v>0</v>
      </c>
      <c r="M25" s="151">
        <f t="shared" ca="1" si="4"/>
        <v>0</v>
      </c>
      <c r="N25" s="151">
        <f ca="1">SUMIFS(別添!O$5:O$29,別添!$B$5:$B$29,$B25)</f>
        <v>0</v>
      </c>
      <c r="O25" s="151">
        <f ca="1">SUMIFS(別添!P$5:P$29,別添!$B$5:$B$29,$B25)</f>
        <v>0</v>
      </c>
      <c r="P25" s="151">
        <f ca="1">SUMIFS(別添!Q$5:Q$29,別添!$B$5:$B$29,$B25)</f>
        <v>0</v>
      </c>
      <c r="Q25" s="151">
        <f ca="1">SUMIFS(別添!R$5:R$29,別添!$B$5:$B$29,$B25)</f>
        <v>0</v>
      </c>
      <c r="R25" s="151">
        <f t="shared" ca="1" si="2"/>
        <v>0</v>
      </c>
      <c r="S25" s="151">
        <f ca="1">SUMIFS(別添!T$5:T$29,別添!$B$5:$B$29,$B25)</f>
        <v>0</v>
      </c>
      <c r="T25" s="151">
        <f ca="1">SUMIFS(別添!U$5:U$29,別添!$B$5:$B$29,$B25)</f>
        <v>0</v>
      </c>
      <c r="U25" s="151">
        <f ca="1">SUMIFS(別添!V$5:V$29,別添!$B$5:$B$29,$B25)</f>
        <v>0</v>
      </c>
      <c r="V25" s="151">
        <f ca="1">SUMIFS(別添!W$5:W$29,別添!$B$5:$B$29,$B25)</f>
        <v>0</v>
      </c>
      <c r="W25" s="151">
        <f t="shared" ca="1" si="3"/>
        <v>0</v>
      </c>
    </row>
    <row r="26" spans="1:23" ht="21" customHeight="1">
      <c r="A26" s="168">
        <f t="shared" si="0"/>
        <v>22</v>
      </c>
      <c r="B26" s="112"/>
      <c r="C26" s="169">
        <f ca="1">IFERROR(VLOOKUP($B26,別添!$B$5:$G$29,2,FALSE),"")</f>
        <v>0</v>
      </c>
      <c r="D26" s="146">
        <f ca="1">IFERROR(VLOOKUP($B26,別添!$B$5:$G$29,4,FALSE),"")</f>
        <v>0</v>
      </c>
      <c r="E26" s="146">
        <f ca="1">IFERROR(VLOOKUP($B26,別添!$B$5:$G$29,5,FALSE),"")</f>
        <v>0</v>
      </c>
      <c r="F26" s="175" t="str">
        <f ca="1">IFERROR(VLOOKUP($B26,別添!$B$5:$G$29,6,FALSE),"")</f>
        <v/>
      </c>
      <c r="G26" s="147" t="str">
        <f ca="1">IF(M26&gt;0,実績報告書!$W$7,"")</f>
        <v/>
      </c>
      <c r="H26" s="176">
        <f ca="1">SUMIFS(別添!I$5:I$29,別添!$B$5:$B$29,$B26)</f>
        <v>0</v>
      </c>
      <c r="I26" s="150" t="str">
        <f ca="1">IFERROR(IF(COUNTIFS(別添!$B$5:$B$29,B26,別添!$J$5:$J$29,"有")&gt;0,"有",""),"")</f>
        <v/>
      </c>
      <c r="J26" s="149">
        <f ca="1">SUMIFS(別添!K$5:K$29,別添!$B$5:$B$29,$B26)</f>
        <v>0</v>
      </c>
      <c r="K26" s="151">
        <f ca="1">SUMIFS(別添!L$5:L$29,別添!$B$5:$B$29,$B26)</f>
        <v>0</v>
      </c>
      <c r="L26" s="149">
        <f ca="1">SUMIFS(別添!M$5:M$29,別添!$B$5:$B$29,$B26)</f>
        <v>0</v>
      </c>
      <c r="M26" s="151">
        <f t="shared" ca="1" si="4"/>
        <v>0</v>
      </c>
      <c r="N26" s="151">
        <f ca="1">SUMIFS(別添!O$5:O$29,別添!$B$5:$B$29,$B26)</f>
        <v>0</v>
      </c>
      <c r="O26" s="151">
        <f ca="1">SUMIFS(別添!P$5:P$29,別添!$B$5:$B$29,$B26)</f>
        <v>0</v>
      </c>
      <c r="P26" s="151">
        <f ca="1">SUMIFS(別添!Q$5:Q$29,別添!$B$5:$B$29,$B26)</f>
        <v>0</v>
      </c>
      <c r="Q26" s="151">
        <f ca="1">SUMIFS(別添!R$5:R$29,別添!$B$5:$B$29,$B26)</f>
        <v>0</v>
      </c>
      <c r="R26" s="151">
        <f t="shared" ca="1" si="2"/>
        <v>0</v>
      </c>
      <c r="S26" s="151">
        <f ca="1">SUMIFS(別添!T$5:T$29,別添!$B$5:$B$29,$B26)</f>
        <v>0</v>
      </c>
      <c r="T26" s="151">
        <f ca="1">SUMIFS(別添!U$5:U$29,別添!$B$5:$B$29,$B26)</f>
        <v>0</v>
      </c>
      <c r="U26" s="151">
        <f ca="1">SUMIFS(別添!V$5:V$29,別添!$B$5:$B$29,$B26)</f>
        <v>0</v>
      </c>
      <c r="V26" s="151">
        <f ca="1">SUMIFS(別添!W$5:W$29,別添!$B$5:$B$29,$B26)</f>
        <v>0</v>
      </c>
      <c r="W26" s="151">
        <f t="shared" ca="1" si="3"/>
        <v>0</v>
      </c>
    </row>
    <row r="27" spans="1:23" ht="21" customHeight="1">
      <c r="A27" s="168">
        <f t="shared" si="0"/>
        <v>23</v>
      </c>
      <c r="B27" s="112"/>
      <c r="C27" s="169">
        <f ca="1">IFERROR(VLOOKUP($B27,別添!$B$5:$G$29,2,FALSE),"")</f>
        <v>0</v>
      </c>
      <c r="D27" s="146">
        <f ca="1">IFERROR(VLOOKUP($B27,別添!$B$5:$G$29,4,FALSE),"")</f>
        <v>0</v>
      </c>
      <c r="E27" s="146">
        <f ca="1">IFERROR(VLOOKUP($B27,別添!$B$5:$G$29,5,FALSE),"")</f>
        <v>0</v>
      </c>
      <c r="F27" s="175" t="str">
        <f ca="1">IFERROR(VLOOKUP($B27,別添!$B$5:$G$29,6,FALSE),"")</f>
        <v/>
      </c>
      <c r="G27" s="147" t="str">
        <f ca="1">IF(M27&gt;0,実績報告書!$W$7,"")</f>
        <v/>
      </c>
      <c r="H27" s="176">
        <f ca="1">SUMIFS(別添!I$5:I$29,別添!$B$5:$B$29,$B27)</f>
        <v>0</v>
      </c>
      <c r="I27" s="150" t="str">
        <f ca="1">IFERROR(IF(COUNTIFS(別添!$B$5:$B$29,B27,別添!$J$5:$J$29,"有")&gt;0,"有",""),"")</f>
        <v/>
      </c>
      <c r="J27" s="149">
        <f ca="1">SUMIFS(別添!K$5:K$29,別添!$B$5:$B$29,$B27)</f>
        <v>0</v>
      </c>
      <c r="K27" s="151">
        <f ca="1">SUMIFS(別添!L$5:L$29,別添!$B$5:$B$29,$B27)</f>
        <v>0</v>
      </c>
      <c r="L27" s="149">
        <f ca="1">SUMIFS(別添!M$5:M$29,別添!$B$5:$B$29,$B27)</f>
        <v>0</v>
      </c>
      <c r="M27" s="151">
        <f t="shared" ca="1" si="4"/>
        <v>0</v>
      </c>
      <c r="N27" s="151">
        <f ca="1">SUMIFS(別添!O$5:O$29,別添!$B$5:$B$29,$B27)</f>
        <v>0</v>
      </c>
      <c r="O27" s="151">
        <f ca="1">SUMIFS(別添!P$5:P$29,別添!$B$5:$B$29,$B27)</f>
        <v>0</v>
      </c>
      <c r="P27" s="151">
        <f ca="1">SUMIFS(別添!Q$5:Q$29,別添!$B$5:$B$29,$B27)</f>
        <v>0</v>
      </c>
      <c r="Q27" s="151">
        <f ca="1">SUMIFS(別添!R$5:R$29,別添!$B$5:$B$29,$B27)</f>
        <v>0</v>
      </c>
      <c r="R27" s="151">
        <f t="shared" ca="1" si="2"/>
        <v>0</v>
      </c>
      <c r="S27" s="151">
        <f ca="1">SUMIFS(別添!T$5:T$29,別添!$B$5:$B$29,$B27)</f>
        <v>0</v>
      </c>
      <c r="T27" s="151">
        <f ca="1">SUMIFS(別添!U$5:U$29,別添!$B$5:$B$29,$B27)</f>
        <v>0</v>
      </c>
      <c r="U27" s="151">
        <f ca="1">SUMIFS(別添!V$5:V$29,別添!$B$5:$B$29,$B27)</f>
        <v>0</v>
      </c>
      <c r="V27" s="151">
        <f ca="1">SUMIFS(別添!W$5:W$29,別添!$B$5:$B$29,$B27)</f>
        <v>0</v>
      </c>
      <c r="W27" s="151">
        <f t="shared" ca="1" si="3"/>
        <v>0</v>
      </c>
    </row>
    <row r="28" spans="1:23" ht="21" customHeight="1">
      <c r="A28" s="168">
        <f t="shared" si="0"/>
        <v>24</v>
      </c>
      <c r="B28" s="112"/>
      <c r="C28" s="169">
        <f ca="1">IFERROR(VLOOKUP($B28,別添!$B$5:$G$29,2,FALSE),"")</f>
        <v>0</v>
      </c>
      <c r="D28" s="146">
        <f ca="1">IFERROR(VLOOKUP($B28,別添!$B$5:$G$29,4,FALSE),"")</f>
        <v>0</v>
      </c>
      <c r="E28" s="146">
        <f ca="1">IFERROR(VLOOKUP($B28,別添!$B$5:$G$29,5,FALSE),"")</f>
        <v>0</v>
      </c>
      <c r="F28" s="175" t="str">
        <f ca="1">IFERROR(VLOOKUP($B28,別添!$B$5:$G$29,6,FALSE),"")</f>
        <v/>
      </c>
      <c r="G28" s="147" t="str">
        <f ca="1">IF(M28&gt;0,実績報告書!$W$7,"")</f>
        <v/>
      </c>
      <c r="H28" s="176">
        <f ca="1">SUMIFS(別添!I$5:I$29,別添!$B$5:$B$29,$B28)</f>
        <v>0</v>
      </c>
      <c r="I28" s="150" t="str">
        <f ca="1">IFERROR(IF(COUNTIFS(別添!$B$5:$B$29,B28,別添!$J$5:$J$29,"有")&gt;0,"有",""),"")</f>
        <v/>
      </c>
      <c r="J28" s="149">
        <f ca="1">SUMIFS(別添!K$5:K$29,別添!$B$5:$B$29,$B28)</f>
        <v>0</v>
      </c>
      <c r="K28" s="151">
        <f ca="1">SUMIFS(別添!L$5:L$29,別添!$B$5:$B$29,$B28)</f>
        <v>0</v>
      </c>
      <c r="L28" s="149">
        <f ca="1">SUMIFS(別添!M$5:M$29,別添!$B$5:$B$29,$B28)</f>
        <v>0</v>
      </c>
      <c r="M28" s="151">
        <f t="shared" ca="1" si="4"/>
        <v>0</v>
      </c>
      <c r="N28" s="151">
        <f ca="1">SUMIFS(別添!O$5:O$29,別添!$B$5:$B$29,$B28)</f>
        <v>0</v>
      </c>
      <c r="O28" s="151">
        <f ca="1">SUMIFS(別添!P$5:P$29,別添!$B$5:$B$29,$B28)</f>
        <v>0</v>
      </c>
      <c r="P28" s="151">
        <f ca="1">SUMIFS(別添!Q$5:Q$29,別添!$B$5:$B$29,$B28)</f>
        <v>0</v>
      </c>
      <c r="Q28" s="151">
        <f ca="1">SUMIFS(別添!R$5:R$29,別添!$B$5:$B$29,$B28)</f>
        <v>0</v>
      </c>
      <c r="R28" s="151">
        <f t="shared" ca="1" si="2"/>
        <v>0</v>
      </c>
      <c r="S28" s="151">
        <f ca="1">SUMIFS(別添!T$5:T$29,別添!$B$5:$B$29,$B28)</f>
        <v>0</v>
      </c>
      <c r="T28" s="151">
        <f ca="1">SUMIFS(別添!U$5:U$29,別添!$B$5:$B$29,$B28)</f>
        <v>0</v>
      </c>
      <c r="U28" s="151">
        <f ca="1">SUMIFS(別添!V$5:V$29,別添!$B$5:$B$29,$B28)</f>
        <v>0</v>
      </c>
      <c r="V28" s="151">
        <f ca="1">SUMIFS(別添!W$5:W$29,別添!$B$5:$B$29,$B28)</f>
        <v>0</v>
      </c>
      <c r="W28" s="151">
        <f t="shared" ca="1" si="3"/>
        <v>0</v>
      </c>
    </row>
    <row r="29" spans="1:23" ht="21" customHeight="1">
      <c r="A29" s="168">
        <f t="shared" si="0"/>
        <v>25</v>
      </c>
      <c r="B29" s="112"/>
      <c r="C29" s="169">
        <f ca="1">IFERROR(VLOOKUP($B29,別添!$B$5:$G$29,2,FALSE),"")</f>
        <v>0</v>
      </c>
      <c r="D29" s="146">
        <f ca="1">IFERROR(VLOOKUP($B29,別添!$B$5:$G$29,4,FALSE),"")</f>
        <v>0</v>
      </c>
      <c r="E29" s="146">
        <f ca="1">IFERROR(VLOOKUP($B29,別添!$B$5:$G$29,5,FALSE),"")</f>
        <v>0</v>
      </c>
      <c r="F29" s="175" t="str">
        <f ca="1">IFERROR(VLOOKUP($B29,別添!$B$5:$G$29,6,FALSE),"")</f>
        <v/>
      </c>
      <c r="G29" s="147" t="str">
        <f ca="1">IF(M29&gt;0,実績報告書!$W$7,"")</f>
        <v/>
      </c>
      <c r="H29" s="176">
        <f ca="1">SUMIFS(別添!I$5:I$29,別添!$B$5:$B$29,$B29)</f>
        <v>0</v>
      </c>
      <c r="I29" s="150" t="str">
        <f ca="1">IFERROR(IF(COUNTIFS(別添!$B$5:$B$29,B29,別添!$J$5:$J$29,"有")&gt;0,"有",""),"")</f>
        <v/>
      </c>
      <c r="J29" s="149">
        <f ca="1">SUMIFS(別添!K$5:K$29,別添!$B$5:$B$29,$B29)</f>
        <v>0</v>
      </c>
      <c r="K29" s="151">
        <f ca="1">SUMIFS(別添!L$5:L$29,別添!$B$5:$B$29,$B29)</f>
        <v>0</v>
      </c>
      <c r="L29" s="149">
        <f ca="1">SUMIFS(別添!M$5:M$29,別添!$B$5:$B$29,$B29)</f>
        <v>0</v>
      </c>
      <c r="M29" s="151">
        <f t="shared" ca="1" si="4"/>
        <v>0</v>
      </c>
      <c r="N29" s="151">
        <f ca="1">SUMIFS(別添!O$5:O$29,別添!$B$5:$B$29,$B29)</f>
        <v>0</v>
      </c>
      <c r="O29" s="151">
        <f ca="1">SUMIFS(別添!P$5:P$29,別添!$B$5:$B$29,$B29)</f>
        <v>0</v>
      </c>
      <c r="P29" s="151">
        <f ca="1">SUMIFS(別添!Q$5:Q$29,別添!$B$5:$B$29,$B29)</f>
        <v>0</v>
      </c>
      <c r="Q29" s="151">
        <f ca="1">SUMIFS(別添!R$5:R$29,別添!$B$5:$B$29,$B29)</f>
        <v>0</v>
      </c>
      <c r="R29" s="151">
        <f t="shared" ca="1" si="2"/>
        <v>0</v>
      </c>
      <c r="S29" s="151">
        <f ca="1">SUMIFS(別添!T$5:T$29,別添!$B$5:$B$29,$B29)</f>
        <v>0</v>
      </c>
      <c r="T29" s="151">
        <f ca="1">SUMIFS(別添!U$5:U$29,別添!$B$5:$B$29,$B29)</f>
        <v>0</v>
      </c>
      <c r="U29" s="151">
        <f ca="1">SUMIFS(別添!V$5:V$29,別添!$B$5:$B$29,$B29)</f>
        <v>0</v>
      </c>
      <c r="V29" s="151">
        <f ca="1">SUMIFS(別添!W$5:W$29,別添!$B$5:$B$29,$B29)</f>
        <v>0</v>
      </c>
      <c r="W29" s="151">
        <f t="shared" ca="1" si="3"/>
        <v>0</v>
      </c>
    </row>
    <row r="30" spans="1:23" ht="21" customHeight="1">
      <c r="A30" s="168">
        <f t="shared" si="0"/>
        <v>26</v>
      </c>
      <c r="B30" s="112"/>
      <c r="C30" s="169">
        <f ca="1">IFERROR(VLOOKUP($B30,別添!$B$5:$G$29,2,FALSE),"")</f>
        <v>0</v>
      </c>
      <c r="D30" s="146">
        <f ca="1">IFERROR(VLOOKUP($B30,別添!$B$5:$G$29,4,FALSE),"")</f>
        <v>0</v>
      </c>
      <c r="E30" s="146">
        <f ca="1">IFERROR(VLOOKUP($B30,別添!$B$5:$G$29,5,FALSE),"")</f>
        <v>0</v>
      </c>
      <c r="F30" s="175" t="str">
        <f ca="1">IFERROR(VLOOKUP($B30,別添!$B$5:$G$29,6,FALSE),"")</f>
        <v/>
      </c>
      <c r="G30" s="147" t="str">
        <f ca="1">IF(M30&gt;0,実績報告書!$W$7,"")</f>
        <v/>
      </c>
      <c r="H30" s="176">
        <f ca="1">SUMIFS(別添!I$5:I$29,別添!$B$5:$B$29,$B30)</f>
        <v>0</v>
      </c>
      <c r="I30" s="150" t="str">
        <f ca="1">IFERROR(IF(COUNTIFS(別添!$B$5:$B$29,B30,別添!$J$5:$J$29,"有")&gt;0,"有",""),"")</f>
        <v/>
      </c>
      <c r="J30" s="149">
        <f ca="1">SUMIFS(別添!K$5:K$29,別添!$B$5:$B$29,$B30)</f>
        <v>0</v>
      </c>
      <c r="K30" s="151">
        <f ca="1">SUMIFS(別添!L$5:L$29,別添!$B$5:$B$29,$B30)</f>
        <v>0</v>
      </c>
      <c r="L30" s="149">
        <f ca="1">SUMIFS(別添!M$5:M$29,別添!$B$5:$B$29,$B30)</f>
        <v>0</v>
      </c>
      <c r="M30" s="151">
        <f t="shared" ref="M30:M93" ca="1" si="5">SUM(H30,J30,K30,L30)</f>
        <v>0</v>
      </c>
      <c r="N30" s="151">
        <f ca="1">SUMIFS(別添!O$5:O$29,別添!$B$5:$B$29,$B30)</f>
        <v>0</v>
      </c>
      <c r="O30" s="151">
        <f ca="1">SUMIFS(別添!P$5:P$29,別添!$B$5:$B$29,$B30)</f>
        <v>0</v>
      </c>
      <c r="P30" s="151">
        <f ca="1">SUMIFS(別添!Q$5:Q$29,別添!$B$5:$B$29,$B30)</f>
        <v>0</v>
      </c>
      <c r="Q30" s="151">
        <f ca="1">SUMIFS(別添!R$5:R$29,別添!$B$5:$B$29,$B30)</f>
        <v>0</v>
      </c>
      <c r="R30" s="151">
        <f t="shared" ca="1" si="2"/>
        <v>0</v>
      </c>
      <c r="S30" s="151">
        <f ca="1">SUMIFS(別添!T$5:T$29,別添!$B$5:$B$29,$B30)</f>
        <v>0</v>
      </c>
      <c r="T30" s="151">
        <f ca="1">SUMIFS(別添!U$5:U$29,別添!$B$5:$B$29,$B30)</f>
        <v>0</v>
      </c>
      <c r="U30" s="151">
        <f ca="1">SUMIFS(別添!V$5:V$29,別添!$B$5:$B$29,$B30)</f>
        <v>0</v>
      </c>
      <c r="V30" s="151">
        <f ca="1">SUMIFS(別添!W$5:W$29,別添!$B$5:$B$29,$B30)</f>
        <v>0</v>
      </c>
      <c r="W30" s="151">
        <f t="shared" ca="1" si="3"/>
        <v>0</v>
      </c>
    </row>
    <row r="31" spans="1:23" ht="21" customHeight="1">
      <c r="A31" s="168">
        <f t="shared" si="0"/>
        <v>27</v>
      </c>
      <c r="B31" s="112"/>
      <c r="C31" s="169">
        <f ca="1">IFERROR(VLOOKUP($B31,別添!$B$5:$G$29,2,FALSE),"")</f>
        <v>0</v>
      </c>
      <c r="D31" s="146">
        <f ca="1">IFERROR(VLOOKUP($B31,別添!$B$5:$G$29,4,FALSE),"")</f>
        <v>0</v>
      </c>
      <c r="E31" s="146">
        <f ca="1">IFERROR(VLOOKUP($B31,別添!$B$5:$G$29,5,FALSE),"")</f>
        <v>0</v>
      </c>
      <c r="F31" s="175" t="str">
        <f ca="1">IFERROR(VLOOKUP($B31,別添!$B$5:$G$29,6,FALSE),"")</f>
        <v/>
      </c>
      <c r="G31" s="147" t="str">
        <f ca="1">IF(M31&gt;0,実績報告書!$W$7,"")</f>
        <v/>
      </c>
      <c r="H31" s="176">
        <f ca="1">SUMIFS(別添!I$5:I$29,別添!$B$5:$B$29,$B31)</f>
        <v>0</v>
      </c>
      <c r="I31" s="150" t="str">
        <f ca="1">IFERROR(IF(COUNTIFS(別添!$B$5:$B$29,B31,別添!$J$5:$J$29,"有")&gt;0,"有",""),"")</f>
        <v/>
      </c>
      <c r="J31" s="149">
        <f ca="1">SUMIFS(別添!K$5:K$29,別添!$B$5:$B$29,$B31)</f>
        <v>0</v>
      </c>
      <c r="K31" s="151">
        <f ca="1">SUMIFS(別添!L$5:L$29,別添!$B$5:$B$29,$B31)</f>
        <v>0</v>
      </c>
      <c r="L31" s="149">
        <f ca="1">SUMIFS(別添!M$5:M$29,別添!$B$5:$B$29,$B31)</f>
        <v>0</v>
      </c>
      <c r="M31" s="151">
        <f t="shared" ca="1" si="5"/>
        <v>0</v>
      </c>
      <c r="N31" s="151">
        <f ca="1">SUMIFS(別添!O$5:O$29,別添!$B$5:$B$29,$B31)</f>
        <v>0</v>
      </c>
      <c r="O31" s="151">
        <f ca="1">SUMIFS(別添!P$5:P$29,別添!$B$5:$B$29,$B31)</f>
        <v>0</v>
      </c>
      <c r="P31" s="151">
        <f ca="1">SUMIFS(別添!Q$5:Q$29,別添!$B$5:$B$29,$B31)</f>
        <v>0</v>
      </c>
      <c r="Q31" s="151">
        <f ca="1">SUMIFS(別添!R$5:R$29,別添!$B$5:$B$29,$B31)</f>
        <v>0</v>
      </c>
      <c r="R31" s="151">
        <f t="shared" ca="1" si="2"/>
        <v>0</v>
      </c>
      <c r="S31" s="151">
        <f ca="1">SUMIFS(別添!T$5:T$29,別添!$B$5:$B$29,$B31)</f>
        <v>0</v>
      </c>
      <c r="T31" s="151">
        <f ca="1">SUMIFS(別添!U$5:U$29,別添!$B$5:$B$29,$B31)</f>
        <v>0</v>
      </c>
      <c r="U31" s="151">
        <f ca="1">SUMIFS(別添!V$5:V$29,別添!$B$5:$B$29,$B31)</f>
        <v>0</v>
      </c>
      <c r="V31" s="151">
        <f ca="1">SUMIFS(別添!W$5:W$29,別添!$B$5:$B$29,$B31)</f>
        <v>0</v>
      </c>
      <c r="W31" s="151">
        <f t="shared" ca="1" si="3"/>
        <v>0</v>
      </c>
    </row>
    <row r="32" spans="1:23" ht="21" customHeight="1">
      <c r="A32" s="168">
        <f t="shared" si="0"/>
        <v>28</v>
      </c>
      <c r="B32" s="112"/>
      <c r="C32" s="169">
        <f ca="1">IFERROR(VLOOKUP($B32,別添!$B$5:$G$29,2,FALSE),"")</f>
        <v>0</v>
      </c>
      <c r="D32" s="146">
        <f ca="1">IFERROR(VLOOKUP($B32,別添!$B$5:$G$29,4,FALSE),"")</f>
        <v>0</v>
      </c>
      <c r="E32" s="146">
        <f ca="1">IFERROR(VLOOKUP($B32,別添!$B$5:$G$29,5,FALSE),"")</f>
        <v>0</v>
      </c>
      <c r="F32" s="175" t="str">
        <f ca="1">IFERROR(VLOOKUP($B32,別添!$B$5:$G$29,6,FALSE),"")</f>
        <v/>
      </c>
      <c r="G32" s="147" t="str">
        <f ca="1">IF(M32&gt;0,実績報告書!$W$7,"")</f>
        <v/>
      </c>
      <c r="H32" s="176">
        <f ca="1">SUMIFS(別添!I$5:I$29,別添!$B$5:$B$29,$B32)</f>
        <v>0</v>
      </c>
      <c r="I32" s="150" t="str">
        <f ca="1">IFERROR(IF(COUNTIFS(別添!$B$5:$B$29,B32,別添!$J$5:$J$29,"有")&gt;0,"有",""),"")</f>
        <v/>
      </c>
      <c r="J32" s="149">
        <f ca="1">SUMIFS(別添!K$5:K$29,別添!$B$5:$B$29,$B32)</f>
        <v>0</v>
      </c>
      <c r="K32" s="151">
        <f ca="1">SUMIFS(別添!L$5:L$29,別添!$B$5:$B$29,$B32)</f>
        <v>0</v>
      </c>
      <c r="L32" s="149">
        <f ca="1">SUMIFS(別添!M$5:M$29,別添!$B$5:$B$29,$B32)</f>
        <v>0</v>
      </c>
      <c r="M32" s="151">
        <f t="shared" ca="1" si="5"/>
        <v>0</v>
      </c>
      <c r="N32" s="151">
        <f ca="1">SUMIFS(別添!O$5:O$29,別添!$B$5:$B$29,$B32)</f>
        <v>0</v>
      </c>
      <c r="O32" s="151">
        <f ca="1">SUMIFS(別添!P$5:P$29,別添!$B$5:$B$29,$B32)</f>
        <v>0</v>
      </c>
      <c r="P32" s="151">
        <f ca="1">SUMIFS(別添!Q$5:Q$29,別添!$B$5:$B$29,$B32)</f>
        <v>0</v>
      </c>
      <c r="Q32" s="151">
        <f ca="1">SUMIFS(別添!R$5:R$29,別添!$B$5:$B$29,$B32)</f>
        <v>0</v>
      </c>
      <c r="R32" s="151">
        <f t="shared" ca="1" si="2"/>
        <v>0</v>
      </c>
      <c r="S32" s="151">
        <f ca="1">SUMIFS(別添!T$5:T$29,別添!$B$5:$B$29,$B32)</f>
        <v>0</v>
      </c>
      <c r="T32" s="151">
        <f ca="1">SUMIFS(別添!U$5:U$29,別添!$B$5:$B$29,$B32)</f>
        <v>0</v>
      </c>
      <c r="U32" s="151">
        <f ca="1">SUMIFS(別添!V$5:V$29,別添!$B$5:$B$29,$B32)</f>
        <v>0</v>
      </c>
      <c r="V32" s="151">
        <f ca="1">SUMIFS(別添!W$5:W$29,別添!$B$5:$B$29,$B32)</f>
        <v>0</v>
      </c>
      <c r="W32" s="151">
        <f t="shared" ca="1" si="3"/>
        <v>0</v>
      </c>
    </row>
    <row r="33" spans="1:23" ht="21" customHeight="1">
      <c r="A33" s="168">
        <f t="shared" si="0"/>
        <v>29</v>
      </c>
      <c r="B33" s="112"/>
      <c r="C33" s="169">
        <f ca="1">IFERROR(VLOOKUP($B33,別添!$B$5:$G$29,2,FALSE),"")</f>
        <v>0</v>
      </c>
      <c r="D33" s="146">
        <f ca="1">IFERROR(VLOOKUP($B33,別添!$B$5:$G$29,4,FALSE),"")</f>
        <v>0</v>
      </c>
      <c r="E33" s="146">
        <f ca="1">IFERROR(VLOOKUP($B33,別添!$B$5:$G$29,5,FALSE),"")</f>
        <v>0</v>
      </c>
      <c r="F33" s="175" t="str">
        <f ca="1">IFERROR(VLOOKUP($B33,別添!$B$5:$G$29,6,FALSE),"")</f>
        <v/>
      </c>
      <c r="G33" s="147" t="str">
        <f ca="1">IF(M33&gt;0,実績報告書!$W$7,"")</f>
        <v/>
      </c>
      <c r="H33" s="176">
        <f ca="1">SUMIFS(別添!I$5:I$29,別添!$B$5:$B$29,$B33)</f>
        <v>0</v>
      </c>
      <c r="I33" s="150" t="str">
        <f ca="1">IFERROR(IF(COUNTIFS(別添!$B$5:$B$29,B33,別添!$J$5:$J$29,"有")&gt;0,"有",""),"")</f>
        <v/>
      </c>
      <c r="J33" s="149">
        <f ca="1">SUMIFS(別添!K$5:K$29,別添!$B$5:$B$29,$B33)</f>
        <v>0</v>
      </c>
      <c r="K33" s="151">
        <f ca="1">SUMIFS(別添!L$5:L$29,別添!$B$5:$B$29,$B33)</f>
        <v>0</v>
      </c>
      <c r="L33" s="149">
        <f ca="1">SUMIFS(別添!M$5:M$29,別添!$B$5:$B$29,$B33)</f>
        <v>0</v>
      </c>
      <c r="M33" s="151">
        <f t="shared" ca="1" si="5"/>
        <v>0</v>
      </c>
      <c r="N33" s="151">
        <f ca="1">SUMIFS(別添!O$5:O$29,別添!$B$5:$B$29,$B33)</f>
        <v>0</v>
      </c>
      <c r="O33" s="151">
        <f ca="1">SUMIFS(別添!P$5:P$29,別添!$B$5:$B$29,$B33)</f>
        <v>0</v>
      </c>
      <c r="P33" s="151">
        <f ca="1">SUMIFS(別添!Q$5:Q$29,別添!$B$5:$B$29,$B33)</f>
        <v>0</v>
      </c>
      <c r="Q33" s="151">
        <f ca="1">SUMIFS(別添!R$5:R$29,別添!$B$5:$B$29,$B33)</f>
        <v>0</v>
      </c>
      <c r="R33" s="151">
        <f t="shared" ca="1" si="2"/>
        <v>0</v>
      </c>
      <c r="S33" s="151">
        <f ca="1">SUMIFS(別添!T$5:T$29,別添!$B$5:$B$29,$B33)</f>
        <v>0</v>
      </c>
      <c r="T33" s="151">
        <f ca="1">SUMIFS(別添!U$5:U$29,別添!$B$5:$B$29,$B33)</f>
        <v>0</v>
      </c>
      <c r="U33" s="151">
        <f ca="1">SUMIFS(別添!V$5:V$29,別添!$B$5:$B$29,$B33)</f>
        <v>0</v>
      </c>
      <c r="V33" s="151">
        <f ca="1">SUMIFS(別添!W$5:W$29,別添!$B$5:$B$29,$B33)</f>
        <v>0</v>
      </c>
      <c r="W33" s="151">
        <f t="shared" ca="1" si="3"/>
        <v>0</v>
      </c>
    </row>
    <row r="34" spans="1:23" ht="21" customHeight="1">
      <c r="A34" s="168">
        <f t="shared" si="0"/>
        <v>30</v>
      </c>
      <c r="B34" s="112"/>
      <c r="C34" s="169">
        <f ca="1">IFERROR(VLOOKUP($B34,別添!$B$5:$G$29,2,FALSE),"")</f>
        <v>0</v>
      </c>
      <c r="D34" s="146">
        <f ca="1">IFERROR(VLOOKUP($B34,別添!$B$5:$G$29,4,FALSE),"")</f>
        <v>0</v>
      </c>
      <c r="E34" s="146">
        <f ca="1">IFERROR(VLOOKUP($B34,別添!$B$5:$G$29,5,FALSE),"")</f>
        <v>0</v>
      </c>
      <c r="F34" s="175" t="str">
        <f ca="1">IFERROR(VLOOKUP($B34,別添!$B$5:$G$29,6,FALSE),"")</f>
        <v/>
      </c>
      <c r="G34" s="147" t="str">
        <f ca="1">IF(M34&gt;0,実績報告書!$W$7,"")</f>
        <v/>
      </c>
      <c r="H34" s="176">
        <f ca="1">SUMIFS(別添!I$5:I$29,別添!$B$5:$B$29,$B34)</f>
        <v>0</v>
      </c>
      <c r="I34" s="150" t="str">
        <f ca="1">IFERROR(IF(COUNTIFS(別添!$B$5:$B$29,B34,別添!$J$5:$J$29,"有")&gt;0,"有",""),"")</f>
        <v/>
      </c>
      <c r="J34" s="149">
        <f ca="1">SUMIFS(別添!K$5:K$29,別添!$B$5:$B$29,$B34)</f>
        <v>0</v>
      </c>
      <c r="K34" s="151">
        <f ca="1">SUMIFS(別添!L$5:L$29,別添!$B$5:$B$29,$B34)</f>
        <v>0</v>
      </c>
      <c r="L34" s="149">
        <f ca="1">SUMIFS(別添!M$5:M$29,別添!$B$5:$B$29,$B34)</f>
        <v>0</v>
      </c>
      <c r="M34" s="151">
        <f t="shared" ca="1" si="5"/>
        <v>0</v>
      </c>
      <c r="N34" s="151">
        <f ca="1">SUMIFS(別添!O$5:O$29,別添!$B$5:$B$29,$B34)</f>
        <v>0</v>
      </c>
      <c r="O34" s="151">
        <f ca="1">SUMIFS(別添!P$5:P$29,別添!$B$5:$B$29,$B34)</f>
        <v>0</v>
      </c>
      <c r="P34" s="151">
        <f ca="1">SUMIFS(別添!Q$5:Q$29,別添!$B$5:$B$29,$B34)</f>
        <v>0</v>
      </c>
      <c r="Q34" s="151">
        <f ca="1">SUMIFS(別添!R$5:R$29,別添!$B$5:$B$29,$B34)</f>
        <v>0</v>
      </c>
      <c r="R34" s="151">
        <f t="shared" ca="1" si="2"/>
        <v>0</v>
      </c>
      <c r="S34" s="151">
        <f ca="1">SUMIFS(別添!T$5:T$29,別添!$B$5:$B$29,$B34)</f>
        <v>0</v>
      </c>
      <c r="T34" s="151">
        <f ca="1">SUMIFS(別添!U$5:U$29,別添!$B$5:$B$29,$B34)</f>
        <v>0</v>
      </c>
      <c r="U34" s="151">
        <f ca="1">SUMIFS(別添!V$5:V$29,別添!$B$5:$B$29,$B34)</f>
        <v>0</v>
      </c>
      <c r="V34" s="151">
        <f ca="1">SUMIFS(別添!W$5:W$29,別添!$B$5:$B$29,$B34)</f>
        <v>0</v>
      </c>
      <c r="W34" s="151">
        <f t="shared" ca="1" si="3"/>
        <v>0</v>
      </c>
    </row>
    <row r="35" spans="1:23" ht="21" customHeight="1">
      <c r="A35" s="168">
        <f t="shared" si="0"/>
        <v>31</v>
      </c>
      <c r="B35" s="112"/>
      <c r="C35" s="169">
        <f ca="1">IFERROR(VLOOKUP($B35,別添!$B$5:$G$29,2,FALSE),"")</f>
        <v>0</v>
      </c>
      <c r="D35" s="146">
        <f ca="1">IFERROR(VLOOKUP($B35,別添!$B$5:$G$29,4,FALSE),"")</f>
        <v>0</v>
      </c>
      <c r="E35" s="146">
        <f ca="1">IFERROR(VLOOKUP($B35,別添!$B$5:$G$29,5,FALSE),"")</f>
        <v>0</v>
      </c>
      <c r="F35" s="175" t="str">
        <f ca="1">IFERROR(VLOOKUP($B35,別添!$B$5:$G$29,6,FALSE),"")</f>
        <v/>
      </c>
      <c r="G35" s="147" t="str">
        <f ca="1">IF(M35&gt;0,実績報告書!$W$7,"")</f>
        <v/>
      </c>
      <c r="H35" s="176">
        <f ca="1">SUMIFS(別添!I$5:I$29,別添!$B$5:$B$29,$B35)</f>
        <v>0</v>
      </c>
      <c r="I35" s="150" t="str">
        <f ca="1">IFERROR(IF(COUNTIFS(別添!$B$5:$B$29,B35,別添!$J$5:$J$29,"有")&gt;0,"有",""),"")</f>
        <v/>
      </c>
      <c r="J35" s="149">
        <f ca="1">SUMIFS(別添!K$5:K$29,別添!$B$5:$B$29,$B35)</f>
        <v>0</v>
      </c>
      <c r="K35" s="151">
        <f ca="1">SUMIFS(別添!L$5:L$29,別添!$B$5:$B$29,$B35)</f>
        <v>0</v>
      </c>
      <c r="L35" s="149">
        <f ca="1">SUMIFS(別添!M$5:M$29,別添!$B$5:$B$29,$B35)</f>
        <v>0</v>
      </c>
      <c r="M35" s="151">
        <f t="shared" ca="1" si="5"/>
        <v>0</v>
      </c>
      <c r="N35" s="151">
        <f ca="1">SUMIFS(別添!O$5:O$29,別添!$B$5:$B$29,$B35)</f>
        <v>0</v>
      </c>
      <c r="O35" s="151">
        <f ca="1">SUMIFS(別添!P$5:P$29,別添!$B$5:$B$29,$B35)</f>
        <v>0</v>
      </c>
      <c r="P35" s="151">
        <f ca="1">SUMIFS(別添!Q$5:Q$29,別添!$B$5:$B$29,$B35)</f>
        <v>0</v>
      </c>
      <c r="Q35" s="151">
        <f ca="1">SUMIFS(別添!R$5:R$29,別添!$B$5:$B$29,$B35)</f>
        <v>0</v>
      </c>
      <c r="R35" s="151">
        <f t="shared" ca="1" si="2"/>
        <v>0</v>
      </c>
      <c r="S35" s="151">
        <f ca="1">SUMIFS(別添!T$5:T$29,別添!$B$5:$B$29,$B35)</f>
        <v>0</v>
      </c>
      <c r="T35" s="151">
        <f ca="1">SUMIFS(別添!U$5:U$29,別添!$B$5:$B$29,$B35)</f>
        <v>0</v>
      </c>
      <c r="U35" s="151">
        <f ca="1">SUMIFS(別添!V$5:V$29,別添!$B$5:$B$29,$B35)</f>
        <v>0</v>
      </c>
      <c r="V35" s="151">
        <f ca="1">SUMIFS(別添!W$5:W$29,別添!$B$5:$B$29,$B35)</f>
        <v>0</v>
      </c>
      <c r="W35" s="151">
        <f t="shared" ca="1" si="3"/>
        <v>0</v>
      </c>
    </row>
    <row r="36" spans="1:23" ht="21" customHeight="1">
      <c r="A36" s="168">
        <f t="shared" si="0"/>
        <v>32</v>
      </c>
      <c r="B36" s="112"/>
      <c r="C36" s="169">
        <f ca="1">IFERROR(VLOOKUP($B36,別添!$B$5:$G$29,2,FALSE),"")</f>
        <v>0</v>
      </c>
      <c r="D36" s="146">
        <f ca="1">IFERROR(VLOOKUP($B36,別添!$B$5:$G$29,4,FALSE),"")</f>
        <v>0</v>
      </c>
      <c r="E36" s="146">
        <f ca="1">IFERROR(VLOOKUP($B36,別添!$B$5:$G$29,5,FALSE),"")</f>
        <v>0</v>
      </c>
      <c r="F36" s="175" t="str">
        <f ca="1">IFERROR(VLOOKUP($B36,別添!$B$5:$G$29,6,FALSE),"")</f>
        <v/>
      </c>
      <c r="G36" s="147" t="str">
        <f ca="1">IF(M36&gt;0,実績報告書!$W$7,"")</f>
        <v/>
      </c>
      <c r="H36" s="176">
        <f ca="1">SUMIFS(別添!I$5:I$29,別添!$B$5:$B$29,$B36)</f>
        <v>0</v>
      </c>
      <c r="I36" s="150" t="str">
        <f ca="1">IFERROR(IF(COUNTIFS(別添!$B$5:$B$29,B36,別添!$J$5:$J$29,"有")&gt;0,"有",""),"")</f>
        <v/>
      </c>
      <c r="J36" s="149">
        <f ca="1">SUMIFS(別添!K$5:K$29,別添!$B$5:$B$29,$B36)</f>
        <v>0</v>
      </c>
      <c r="K36" s="151">
        <f ca="1">SUMIFS(別添!L$5:L$29,別添!$B$5:$B$29,$B36)</f>
        <v>0</v>
      </c>
      <c r="L36" s="149">
        <f ca="1">SUMIFS(別添!M$5:M$29,別添!$B$5:$B$29,$B36)</f>
        <v>0</v>
      </c>
      <c r="M36" s="151">
        <f t="shared" ca="1" si="5"/>
        <v>0</v>
      </c>
      <c r="N36" s="151">
        <f ca="1">SUMIFS(別添!O$5:O$29,別添!$B$5:$B$29,$B36)</f>
        <v>0</v>
      </c>
      <c r="O36" s="151">
        <f ca="1">SUMIFS(別添!P$5:P$29,別添!$B$5:$B$29,$B36)</f>
        <v>0</v>
      </c>
      <c r="P36" s="151">
        <f ca="1">SUMIFS(別添!Q$5:Q$29,別添!$B$5:$B$29,$B36)</f>
        <v>0</v>
      </c>
      <c r="Q36" s="151">
        <f ca="1">SUMIFS(別添!R$5:R$29,別添!$B$5:$B$29,$B36)</f>
        <v>0</v>
      </c>
      <c r="R36" s="151">
        <f t="shared" ca="1" si="2"/>
        <v>0</v>
      </c>
      <c r="S36" s="151">
        <f ca="1">SUMIFS(別添!T$5:T$29,別添!$B$5:$B$29,$B36)</f>
        <v>0</v>
      </c>
      <c r="T36" s="151">
        <f ca="1">SUMIFS(別添!U$5:U$29,別添!$B$5:$B$29,$B36)</f>
        <v>0</v>
      </c>
      <c r="U36" s="151">
        <f ca="1">SUMIFS(別添!V$5:V$29,別添!$B$5:$B$29,$B36)</f>
        <v>0</v>
      </c>
      <c r="V36" s="151">
        <f ca="1">SUMIFS(別添!W$5:W$29,別添!$B$5:$B$29,$B36)</f>
        <v>0</v>
      </c>
      <c r="W36" s="151">
        <f t="shared" ca="1" si="3"/>
        <v>0</v>
      </c>
    </row>
    <row r="37" spans="1:23" ht="21" customHeight="1">
      <c r="A37" s="168">
        <f t="shared" si="0"/>
        <v>33</v>
      </c>
      <c r="B37" s="112"/>
      <c r="C37" s="169">
        <f ca="1">IFERROR(VLOOKUP($B37,別添!$B$5:$G$29,2,FALSE),"")</f>
        <v>0</v>
      </c>
      <c r="D37" s="146">
        <f ca="1">IFERROR(VLOOKUP($B37,別添!$B$5:$G$29,4,FALSE),"")</f>
        <v>0</v>
      </c>
      <c r="E37" s="146">
        <f ca="1">IFERROR(VLOOKUP($B37,別添!$B$5:$G$29,5,FALSE),"")</f>
        <v>0</v>
      </c>
      <c r="F37" s="175" t="str">
        <f ca="1">IFERROR(VLOOKUP($B37,別添!$B$5:$G$29,6,FALSE),"")</f>
        <v/>
      </c>
      <c r="G37" s="147" t="str">
        <f ca="1">IF(M37&gt;0,実績報告書!$W$7,"")</f>
        <v/>
      </c>
      <c r="H37" s="176">
        <f ca="1">SUMIFS(別添!I$5:I$29,別添!$B$5:$B$29,$B37)</f>
        <v>0</v>
      </c>
      <c r="I37" s="150" t="str">
        <f ca="1">IFERROR(IF(COUNTIFS(別添!$B$5:$B$29,B37,別添!$J$5:$J$29,"有")&gt;0,"有",""),"")</f>
        <v/>
      </c>
      <c r="J37" s="149">
        <f ca="1">SUMIFS(別添!K$5:K$29,別添!$B$5:$B$29,$B37)</f>
        <v>0</v>
      </c>
      <c r="K37" s="151">
        <f ca="1">SUMIFS(別添!L$5:L$29,別添!$B$5:$B$29,$B37)</f>
        <v>0</v>
      </c>
      <c r="L37" s="149">
        <f ca="1">SUMIFS(別添!M$5:M$29,別添!$B$5:$B$29,$B37)</f>
        <v>0</v>
      </c>
      <c r="M37" s="151">
        <f t="shared" ca="1" si="5"/>
        <v>0</v>
      </c>
      <c r="N37" s="151">
        <f ca="1">SUMIFS(別添!O$5:O$29,別添!$B$5:$B$29,$B37)</f>
        <v>0</v>
      </c>
      <c r="O37" s="151">
        <f ca="1">SUMIFS(別添!P$5:P$29,別添!$B$5:$B$29,$B37)</f>
        <v>0</v>
      </c>
      <c r="P37" s="151">
        <f ca="1">SUMIFS(別添!Q$5:Q$29,別添!$B$5:$B$29,$B37)</f>
        <v>0</v>
      </c>
      <c r="Q37" s="151">
        <f ca="1">SUMIFS(別添!R$5:R$29,別添!$B$5:$B$29,$B37)</f>
        <v>0</v>
      </c>
      <c r="R37" s="151">
        <f t="shared" ca="1" si="2"/>
        <v>0</v>
      </c>
      <c r="S37" s="151">
        <f ca="1">SUMIFS(別添!T$5:T$29,別添!$B$5:$B$29,$B37)</f>
        <v>0</v>
      </c>
      <c r="T37" s="151">
        <f ca="1">SUMIFS(別添!U$5:U$29,別添!$B$5:$B$29,$B37)</f>
        <v>0</v>
      </c>
      <c r="U37" s="151">
        <f ca="1">SUMIFS(別添!V$5:V$29,別添!$B$5:$B$29,$B37)</f>
        <v>0</v>
      </c>
      <c r="V37" s="151">
        <f ca="1">SUMIFS(別添!W$5:W$29,別添!$B$5:$B$29,$B37)</f>
        <v>0</v>
      </c>
      <c r="W37" s="151">
        <f t="shared" ca="1" si="3"/>
        <v>0</v>
      </c>
    </row>
    <row r="38" spans="1:23" ht="21" customHeight="1">
      <c r="A38" s="168">
        <f t="shared" si="0"/>
        <v>34</v>
      </c>
      <c r="B38" s="112"/>
      <c r="C38" s="169">
        <f ca="1">IFERROR(VLOOKUP($B38,別添!$B$5:$G$29,2,FALSE),"")</f>
        <v>0</v>
      </c>
      <c r="D38" s="146">
        <f ca="1">IFERROR(VLOOKUP($B38,別添!$B$5:$G$29,4,FALSE),"")</f>
        <v>0</v>
      </c>
      <c r="E38" s="146">
        <f ca="1">IFERROR(VLOOKUP($B38,別添!$B$5:$G$29,5,FALSE),"")</f>
        <v>0</v>
      </c>
      <c r="F38" s="175" t="str">
        <f ca="1">IFERROR(VLOOKUP($B38,別添!$B$5:$G$29,6,FALSE),"")</f>
        <v/>
      </c>
      <c r="G38" s="147" t="str">
        <f ca="1">IF(M38&gt;0,実績報告書!$W$7,"")</f>
        <v/>
      </c>
      <c r="H38" s="176">
        <f ca="1">SUMIFS(別添!I$5:I$29,別添!$B$5:$B$29,$B38)</f>
        <v>0</v>
      </c>
      <c r="I38" s="150" t="str">
        <f ca="1">IFERROR(IF(COUNTIFS(別添!$B$5:$B$29,B38,別添!$J$5:$J$29,"有")&gt;0,"有",""),"")</f>
        <v/>
      </c>
      <c r="J38" s="149">
        <f ca="1">SUMIFS(別添!K$5:K$29,別添!$B$5:$B$29,$B38)</f>
        <v>0</v>
      </c>
      <c r="K38" s="151">
        <f ca="1">SUMIFS(別添!L$5:L$29,別添!$B$5:$B$29,$B38)</f>
        <v>0</v>
      </c>
      <c r="L38" s="149">
        <f ca="1">SUMIFS(別添!M$5:M$29,別添!$B$5:$B$29,$B38)</f>
        <v>0</v>
      </c>
      <c r="M38" s="151">
        <f t="shared" ca="1" si="5"/>
        <v>0</v>
      </c>
      <c r="N38" s="151">
        <f ca="1">SUMIFS(別添!O$5:O$29,別添!$B$5:$B$29,$B38)</f>
        <v>0</v>
      </c>
      <c r="O38" s="151">
        <f ca="1">SUMIFS(別添!P$5:P$29,別添!$B$5:$B$29,$B38)</f>
        <v>0</v>
      </c>
      <c r="P38" s="151">
        <f ca="1">SUMIFS(別添!Q$5:Q$29,別添!$B$5:$B$29,$B38)</f>
        <v>0</v>
      </c>
      <c r="Q38" s="151">
        <f ca="1">SUMIFS(別添!R$5:R$29,別添!$B$5:$B$29,$B38)</f>
        <v>0</v>
      </c>
      <c r="R38" s="151">
        <f t="shared" ca="1" si="2"/>
        <v>0</v>
      </c>
      <c r="S38" s="151">
        <f ca="1">SUMIFS(別添!T$5:T$29,別添!$B$5:$B$29,$B38)</f>
        <v>0</v>
      </c>
      <c r="T38" s="151">
        <f ca="1">SUMIFS(別添!U$5:U$29,別添!$B$5:$B$29,$B38)</f>
        <v>0</v>
      </c>
      <c r="U38" s="151">
        <f ca="1">SUMIFS(別添!V$5:V$29,別添!$B$5:$B$29,$B38)</f>
        <v>0</v>
      </c>
      <c r="V38" s="151">
        <f ca="1">SUMIFS(別添!W$5:W$29,別添!$B$5:$B$29,$B38)</f>
        <v>0</v>
      </c>
      <c r="W38" s="151">
        <f t="shared" ca="1" si="3"/>
        <v>0</v>
      </c>
    </row>
    <row r="39" spans="1:23" ht="21" customHeight="1">
      <c r="A39" s="168">
        <f t="shared" si="0"/>
        <v>35</v>
      </c>
      <c r="B39" s="112"/>
      <c r="C39" s="169">
        <f ca="1">IFERROR(VLOOKUP($B39,別添!$B$5:$G$29,2,FALSE),"")</f>
        <v>0</v>
      </c>
      <c r="D39" s="146">
        <f ca="1">IFERROR(VLOOKUP($B39,別添!$B$5:$G$29,4,FALSE),"")</f>
        <v>0</v>
      </c>
      <c r="E39" s="146">
        <f ca="1">IFERROR(VLOOKUP($B39,別添!$B$5:$G$29,5,FALSE),"")</f>
        <v>0</v>
      </c>
      <c r="F39" s="175" t="str">
        <f ca="1">IFERROR(VLOOKUP($B39,別添!$B$5:$G$29,6,FALSE),"")</f>
        <v/>
      </c>
      <c r="G39" s="147" t="str">
        <f ca="1">IF(M39&gt;0,実績報告書!$W$7,"")</f>
        <v/>
      </c>
      <c r="H39" s="176">
        <f ca="1">SUMIFS(別添!I$5:I$29,別添!$B$5:$B$29,$B39)</f>
        <v>0</v>
      </c>
      <c r="I39" s="150" t="str">
        <f ca="1">IFERROR(IF(COUNTIFS(別添!$B$5:$B$29,B39,別添!$J$5:$J$29,"有")&gt;0,"有",""),"")</f>
        <v/>
      </c>
      <c r="J39" s="149">
        <f ca="1">SUMIFS(別添!K$5:K$29,別添!$B$5:$B$29,$B39)</f>
        <v>0</v>
      </c>
      <c r="K39" s="151">
        <f ca="1">SUMIFS(別添!L$5:L$29,別添!$B$5:$B$29,$B39)</f>
        <v>0</v>
      </c>
      <c r="L39" s="149">
        <f ca="1">SUMIFS(別添!M$5:M$29,別添!$B$5:$B$29,$B39)</f>
        <v>0</v>
      </c>
      <c r="M39" s="151">
        <f t="shared" ca="1" si="5"/>
        <v>0</v>
      </c>
      <c r="N39" s="151">
        <f ca="1">SUMIFS(別添!O$5:O$29,別添!$B$5:$B$29,$B39)</f>
        <v>0</v>
      </c>
      <c r="O39" s="151">
        <f ca="1">SUMIFS(別添!P$5:P$29,別添!$B$5:$B$29,$B39)</f>
        <v>0</v>
      </c>
      <c r="P39" s="151">
        <f ca="1">SUMIFS(別添!Q$5:Q$29,別添!$B$5:$B$29,$B39)</f>
        <v>0</v>
      </c>
      <c r="Q39" s="151">
        <f ca="1">SUMIFS(別添!R$5:R$29,別添!$B$5:$B$29,$B39)</f>
        <v>0</v>
      </c>
      <c r="R39" s="151">
        <f t="shared" ca="1" si="2"/>
        <v>0</v>
      </c>
      <c r="S39" s="151">
        <f ca="1">SUMIFS(別添!T$5:T$29,別添!$B$5:$B$29,$B39)</f>
        <v>0</v>
      </c>
      <c r="T39" s="151">
        <f ca="1">SUMIFS(別添!U$5:U$29,別添!$B$5:$B$29,$B39)</f>
        <v>0</v>
      </c>
      <c r="U39" s="151">
        <f ca="1">SUMIFS(別添!V$5:V$29,別添!$B$5:$B$29,$B39)</f>
        <v>0</v>
      </c>
      <c r="V39" s="151">
        <f ca="1">SUMIFS(別添!W$5:W$29,別添!$B$5:$B$29,$B39)</f>
        <v>0</v>
      </c>
      <c r="W39" s="151">
        <f t="shared" ca="1" si="3"/>
        <v>0</v>
      </c>
    </row>
    <row r="40" spans="1:23" ht="21" customHeight="1">
      <c r="A40" s="168">
        <f t="shared" si="0"/>
        <v>36</v>
      </c>
      <c r="B40" s="112"/>
      <c r="C40" s="169">
        <f ca="1">IFERROR(VLOOKUP($B40,別添!$B$5:$G$29,2,FALSE),"")</f>
        <v>0</v>
      </c>
      <c r="D40" s="146">
        <f ca="1">IFERROR(VLOOKUP($B40,別添!$B$5:$G$29,4,FALSE),"")</f>
        <v>0</v>
      </c>
      <c r="E40" s="146">
        <f ca="1">IFERROR(VLOOKUP($B40,別添!$B$5:$G$29,5,FALSE),"")</f>
        <v>0</v>
      </c>
      <c r="F40" s="175" t="str">
        <f ca="1">IFERROR(VLOOKUP($B40,別添!$B$5:$G$29,6,FALSE),"")</f>
        <v/>
      </c>
      <c r="G40" s="147" t="str">
        <f ca="1">IF(M40&gt;0,実績報告書!$W$7,"")</f>
        <v/>
      </c>
      <c r="H40" s="176">
        <f ca="1">SUMIFS(別添!I$5:I$29,別添!$B$5:$B$29,$B40)</f>
        <v>0</v>
      </c>
      <c r="I40" s="150" t="str">
        <f ca="1">IFERROR(IF(COUNTIFS(別添!$B$5:$B$29,B40,別添!$J$5:$J$29,"有")&gt;0,"有",""),"")</f>
        <v/>
      </c>
      <c r="J40" s="149">
        <f ca="1">SUMIFS(別添!K$5:K$29,別添!$B$5:$B$29,$B40)</f>
        <v>0</v>
      </c>
      <c r="K40" s="151">
        <f ca="1">SUMIFS(別添!L$5:L$29,別添!$B$5:$B$29,$B40)</f>
        <v>0</v>
      </c>
      <c r="L40" s="149">
        <f ca="1">SUMIFS(別添!M$5:M$29,別添!$B$5:$B$29,$B40)</f>
        <v>0</v>
      </c>
      <c r="M40" s="151">
        <f t="shared" ca="1" si="5"/>
        <v>0</v>
      </c>
      <c r="N40" s="151">
        <f ca="1">SUMIFS(別添!O$5:O$29,別添!$B$5:$B$29,$B40)</f>
        <v>0</v>
      </c>
      <c r="O40" s="151">
        <f ca="1">SUMIFS(別添!P$5:P$29,別添!$B$5:$B$29,$B40)</f>
        <v>0</v>
      </c>
      <c r="P40" s="151">
        <f ca="1">SUMIFS(別添!Q$5:Q$29,別添!$B$5:$B$29,$B40)</f>
        <v>0</v>
      </c>
      <c r="Q40" s="151">
        <f ca="1">SUMIFS(別添!R$5:R$29,別添!$B$5:$B$29,$B40)</f>
        <v>0</v>
      </c>
      <c r="R40" s="151">
        <f t="shared" ca="1" si="2"/>
        <v>0</v>
      </c>
      <c r="S40" s="151">
        <f ca="1">SUMIFS(別添!T$5:T$29,別添!$B$5:$B$29,$B40)</f>
        <v>0</v>
      </c>
      <c r="T40" s="151">
        <f ca="1">SUMIFS(別添!U$5:U$29,別添!$B$5:$B$29,$B40)</f>
        <v>0</v>
      </c>
      <c r="U40" s="151">
        <f ca="1">SUMIFS(別添!V$5:V$29,別添!$B$5:$B$29,$B40)</f>
        <v>0</v>
      </c>
      <c r="V40" s="151">
        <f ca="1">SUMIFS(別添!W$5:W$29,別添!$B$5:$B$29,$B40)</f>
        <v>0</v>
      </c>
      <c r="W40" s="151">
        <f t="shared" ca="1" si="3"/>
        <v>0</v>
      </c>
    </row>
    <row r="41" spans="1:23" ht="21" customHeight="1">
      <c r="A41" s="168">
        <f t="shared" si="0"/>
        <v>37</v>
      </c>
      <c r="B41" s="112"/>
      <c r="C41" s="169">
        <f ca="1">IFERROR(VLOOKUP($B41,別添!$B$5:$G$29,2,FALSE),"")</f>
        <v>0</v>
      </c>
      <c r="D41" s="146">
        <f ca="1">IFERROR(VLOOKUP($B41,別添!$B$5:$G$29,4,FALSE),"")</f>
        <v>0</v>
      </c>
      <c r="E41" s="146">
        <f ca="1">IFERROR(VLOOKUP($B41,別添!$B$5:$G$29,5,FALSE),"")</f>
        <v>0</v>
      </c>
      <c r="F41" s="175" t="str">
        <f ca="1">IFERROR(VLOOKUP($B41,別添!$B$5:$G$29,6,FALSE),"")</f>
        <v/>
      </c>
      <c r="G41" s="147" t="str">
        <f ca="1">IF(M41&gt;0,実績報告書!$W$7,"")</f>
        <v/>
      </c>
      <c r="H41" s="176">
        <f ca="1">SUMIFS(別添!I$5:I$29,別添!$B$5:$B$29,$B41)</f>
        <v>0</v>
      </c>
      <c r="I41" s="150" t="str">
        <f ca="1">IFERROR(IF(COUNTIFS(別添!$B$5:$B$29,B41,別添!$J$5:$J$29,"有")&gt;0,"有",""),"")</f>
        <v/>
      </c>
      <c r="J41" s="149">
        <f ca="1">SUMIFS(別添!K$5:K$29,別添!$B$5:$B$29,$B41)</f>
        <v>0</v>
      </c>
      <c r="K41" s="151">
        <f ca="1">SUMIFS(別添!L$5:L$29,別添!$B$5:$B$29,$B41)</f>
        <v>0</v>
      </c>
      <c r="L41" s="149">
        <f ca="1">SUMIFS(別添!M$5:M$29,別添!$B$5:$B$29,$B41)</f>
        <v>0</v>
      </c>
      <c r="M41" s="151">
        <f t="shared" ca="1" si="5"/>
        <v>0</v>
      </c>
      <c r="N41" s="151">
        <f ca="1">SUMIFS(別添!O$5:O$29,別添!$B$5:$B$29,$B41)</f>
        <v>0</v>
      </c>
      <c r="O41" s="151">
        <f ca="1">SUMIFS(別添!P$5:P$29,別添!$B$5:$B$29,$B41)</f>
        <v>0</v>
      </c>
      <c r="P41" s="151">
        <f ca="1">SUMIFS(別添!Q$5:Q$29,別添!$B$5:$B$29,$B41)</f>
        <v>0</v>
      </c>
      <c r="Q41" s="151">
        <f ca="1">SUMIFS(別添!R$5:R$29,別添!$B$5:$B$29,$B41)</f>
        <v>0</v>
      </c>
      <c r="R41" s="151">
        <f t="shared" ca="1" si="2"/>
        <v>0</v>
      </c>
      <c r="S41" s="151">
        <f ca="1">SUMIFS(別添!T$5:T$29,別添!$B$5:$B$29,$B41)</f>
        <v>0</v>
      </c>
      <c r="T41" s="151">
        <f ca="1">SUMIFS(別添!U$5:U$29,別添!$B$5:$B$29,$B41)</f>
        <v>0</v>
      </c>
      <c r="U41" s="151">
        <f ca="1">SUMIFS(別添!V$5:V$29,別添!$B$5:$B$29,$B41)</f>
        <v>0</v>
      </c>
      <c r="V41" s="151">
        <f ca="1">SUMIFS(別添!W$5:W$29,別添!$B$5:$B$29,$B41)</f>
        <v>0</v>
      </c>
      <c r="W41" s="151">
        <f t="shared" ca="1" si="3"/>
        <v>0</v>
      </c>
    </row>
    <row r="42" spans="1:23" ht="21" customHeight="1">
      <c r="A42" s="168">
        <f t="shared" si="0"/>
        <v>38</v>
      </c>
      <c r="B42" s="112"/>
      <c r="C42" s="169">
        <f ca="1">IFERROR(VLOOKUP($B42,別添!$B$5:$G$29,2,FALSE),"")</f>
        <v>0</v>
      </c>
      <c r="D42" s="146">
        <f ca="1">IFERROR(VLOOKUP($B42,別添!$B$5:$G$29,4,FALSE),"")</f>
        <v>0</v>
      </c>
      <c r="E42" s="146">
        <f ca="1">IFERROR(VLOOKUP($B42,別添!$B$5:$G$29,5,FALSE),"")</f>
        <v>0</v>
      </c>
      <c r="F42" s="175" t="str">
        <f ca="1">IFERROR(VLOOKUP($B42,別添!$B$5:$G$29,6,FALSE),"")</f>
        <v/>
      </c>
      <c r="G42" s="147" t="str">
        <f ca="1">IF(M42&gt;0,実績報告書!$W$7,"")</f>
        <v/>
      </c>
      <c r="H42" s="176">
        <f ca="1">SUMIFS(別添!I$5:I$29,別添!$B$5:$B$29,$B42)</f>
        <v>0</v>
      </c>
      <c r="I42" s="150" t="str">
        <f ca="1">IFERROR(IF(COUNTIFS(別添!$B$5:$B$29,B42,別添!$J$5:$J$29,"有")&gt;0,"有",""),"")</f>
        <v/>
      </c>
      <c r="J42" s="149">
        <f ca="1">SUMIFS(別添!K$5:K$29,別添!$B$5:$B$29,$B42)</f>
        <v>0</v>
      </c>
      <c r="K42" s="151">
        <f ca="1">SUMIFS(別添!L$5:L$29,別添!$B$5:$B$29,$B42)</f>
        <v>0</v>
      </c>
      <c r="L42" s="149">
        <f ca="1">SUMIFS(別添!M$5:M$29,別添!$B$5:$B$29,$B42)</f>
        <v>0</v>
      </c>
      <c r="M42" s="151">
        <f t="shared" ca="1" si="5"/>
        <v>0</v>
      </c>
      <c r="N42" s="151">
        <f ca="1">SUMIFS(別添!O$5:O$29,別添!$B$5:$B$29,$B42)</f>
        <v>0</v>
      </c>
      <c r="O42" s="151">
        <f ca="1">SUMIFS(別添!P$5:P$29,別添!$B$5:$B$29,$B42)</f>
        <v>0</v>
      </c>
      <c r="P42" s="151">
        <f ca="1">SUMIFS(別添!Q$5:Q$29,別添!$B$5:$B$29,$B42)</f>
        <v>0</v>
      </c>
      <c r="Q42" s="151">
        <f ca="1">SUMIFS(別添!R$5:R$29,別添!$B$5:$B$29,$B42)</f>
        <v>0</v>
      </c>
      <c r="R42" s="151">
        <f t="shared" ca="1" si="2"/>
        <v>0</v>
      </c>
      <c r="S42" s="151">
        <f ca="1">SUMIFS(別添!T$5:T$29,別添!$B$5:$B$29,$B42)</f>
        <v>0</v>
      </c>
      <c r="T42" s="151">
        <f ca="1">SUMIFS(別添!U$5:U$29,別添!$B$5:$B$29,$B42)</f>
        <v>0</v>
      </c>
      <c r="U42" s="151">
        <f ca="1">SUMIFS(別添!V$5:V$29,別添!$B$5:$B$29,$B42)</f>
        <v>0</v>
      </c>
      <c r="V42" s="151">
        <f ca="1">SUMIFS(別添!W$5:W$29,別添!$B$5:$B$29,$B42)</f>
        <v>0</v>
      </c>
      <c r="W42" s="151">
        <f t="shared" ca="1" si="3"/>
        <v>0</v>
      </c>
    </row>
    <row r="43" spans="1:23" ht="21" customHeight="1">
      <c r="A43" s="168">
        <f t="shared" si="0"/>
        <v>39</v>
      </c>
      <c r="B43" s="112"/>
      <c r="C43" s="169">
        <f ca="1">IFERROR(VLOOKUP($B43,別添!$B$5:$G$29,2,FALSE),"")</f>
        <v>0</v>
      </c>
      <c r="D43" s="146">
        <f ca="1">IFERROR(VLOOKUP($B43,別添!$B$5:$G$29,4,FALSE),"")</f>
        <v>0</v>
      </c>
      <c r="E43" s="146">
        <f ca="1">IFERROR(VLOOKUP($B43,別添!$B$5:$G$29,5,FALSE),"")</f>
        <v>0</v>
      </c>
      <c r="F43" s="175" t="str">
        <f ca="1">IFERROR(VLOOKUP($B43,別添!$B$5:$G$29,6,FALSE),"")</f>
        <v/>
      </c>
      <c r="G43" s="147" t="str">
        <f ca="1">IF(M43&gt;0,実績報告書!$W$7,"")</f>
        <v/>
      </c>
      <c r="H43" s="176">
        <f ca="1">SUMIFS(別添!I$5:I$29,別添!$B$5:$B$29,$B43)</f>
        <v>0</v>
      </c>
      <c r="I43" s="150" t="str">
        <f ca="1">IFERROR(IF(COUNTIFS(別添!$B$5:$B$29,B43,別添!$J$5:$J$29,"有")&gt;0,"有",""),"")</f>
        <v/>
      </c>
      <c r="J43" s="149">
        <f ca="1">SUMIFS(別添!K$5:K$29,別添!$B$5:$B$29,$B43)</f>
        <v>0</v>
      </c>
      <c r="K43" s="151">
        <f ca="1">SUMIFS(別添!L$5:L$29,別添!$B$5:$B$29,$B43)</f>
        <v>0</v>
      </c>
      <c r="L43" s="149">
        <f ca="1">SUMIFS(別添!M$5:M$29,別添!$B$5:$B$29,$B43)</f>
        <v>0</v>
      </c>
      <c r="M43" s="151">
        <f t="shared" ca="1" si="5"/>
        <v>0</v>
      </c>
      <c r="N43" s="151">
        <f ca="1">SUMIFS(別添!O$5:O$29,別添!$B$5:$B$29,$B43)</f>
        <v>0</v>
      </c>
      <c r="O43" s="151">
        <f ca="1">SUMIFS(別添!P$5:P$29,別添!$B$5:$B$29,$B43)</f>
        <v>0</v>
      </c>
      <c r="P43" s="151">
        <f ca="1">SUMIFS(別添!Q$5:Q$29,別添!$B$5:$B$29,$B43)</f>
        <v>0</v>
      </c>
      <c r="Q43" s="151">
        <f ca="1">SUMIFS(別添!R$5:R$29,別添!$B$5:$B$29,$B43)</f>
        <v>0</v>
      </c>
      <c r="R43" s="151">
        <f t="shared" ca="1" si="2"/>
        <v>0</v>
      </c>
      <c r="S43" s="151">
        <f ca="1">SUMIFS(別添!T$5:T$29,別添!$B$5:$B$29,$B43)</f>
        <v>0</v>
      </c>
      <c r="T43" s="151">
        <f ca="1">SUMIFS(別添!U$5:U$29,別添!$B$5:$B$29,$B43)</f>
        <v>0</v>
      </c>
      <c r="U43" s="151">
        <f ca="1">SUMIFS(別添!V$5:V$29,別添!$B$5:$B$29,$B43)</f>
        <v>0</v>
      </c>
      <c r="V43" s="151">
        <f ca="1">SUMIFS(別添!W$5:W$29,別添!$B$5:$B$29,$B43)</f>
        <v>0</v>
      </c>
      <c r="W43" s="151">
        <f t="shared" ca="1" si="3"/>
        <v>0</v>
      </c>
    </row>
    <row r="44" spans="1:23" ht="21" customHeight="1">
      <c r="A44" s="168">
        <f t="shared" si="0"/>
        <v>40</v>
      </c>
      <c r="B44" s="112"/>
      <c r="C44" s="169">
        <f ca="1">IFERROR(VLOOKUP($B44,別添!$B$5:$G$29,2,FALSE),"")</f>
        <v>0</v>
      </c>
      <c r="D44" s="146">
        <f ca="1">IFERROR(VLOOKUP($B44,別添!$B$5:$G$29,4,FALSE),"")</f>
        <v>0</v>
      </c>
      <c r="E44" s="146">
        <f ca="1">IFERROR(VLOOKUP($B44,別添!$B$5:$G$29,5,FALSE),"")</f>
        <v>0</v>
      </c>
      <c r="F44" s="175" t="str">
        <f ca="1">IFERROR(VLOOKUP($B44,別添!$B$5:$G$29,6,FALSE),"")</f>
        <v/>
      </c>
      <c r="G44" s="147" t="str">
        <f ca="1">IF(M44&gt;0,実績報告書!$W$7,"")</f>
        <v/>
      </c>
      <c r="H44" s="176">
        <f ca="1">SUMIFS(別添!I$5:I$29,別添!$B$5:$B$29,$B44)</f>
        <v>0</v>
      </c>
      <c r="I44" s="150" t="str">
        <f ca="1">IFERROR(IF(COUNTIFS(別添!$B$5:$B$29,B44,別添!$J$5:$J$29,"有")&gt;0,"有",""),"")</f>
        <v/>
      </c>
      <c r="J44" s="149">
        <f ca="1">SUMIFS(別添!K$5:K$29,別添!$B$5:$B$29,$B44)</f>
        <v>0</v>
      </c>
      <c r="K44" s="151">
        <f ca="1">SUMIFS(別添!L$5:L$29,別添!$B$5:$B$29,$B44)</f>
        <v>0</v>
      </c>
      <c r="L44" s="149">
        <f ca="1">SUMIFS(別添!M$5:M$29,別添!$B$5:$B$29,$B44)</f>
        <v>0</v>
      </c>
      <c r="M44" s="151">
        <f t="shared" ca="1" si="5"/>
        <v>0</v>
      </c>
      <c r="N44" s="151">
        <f ca="1">SUMIFS(別添!O$5:O$29,別添!$B$5:$B$29,$B44)</f>
        <v>0</v>
      </c>
      <c r="O44" s="151">
        <f ca="1">SUMIFS(別添!P$5:P$29,別添!$B$5:$B$29,$B44)</f>
        <v>0</v>
      </c>
      <c r="P44" s="151">
        <f ca="1">SUMIFS(別添!Q$5:Q$29,別添!$B$5:$B$29,$B44)</f>
        <v>0</v>
      </c>
      <c r="Q44" s="151">
        <f ca="1">SUMIFS(別添!R$5:R$29,別添!$B$5:$B$29,$B44)</f>
        <v>0</v>
      </c>
      <c r="R44" s="151">
        <f t="shared" ca="1" si="2"/>
        <v>0</v>
      </c>
      <c r="S44" s="151">
        <f ca="1">SUMIFS(別添!T$5:T$29,別添!$B$5:$B$29,$B44)</f>
        <v>0</v>
      </c>
      <c r="T44" s="151">
        <f ca="1">SUMIFS(別添!U$5:U$29,別添!$B$5:$B$29,$B44)</f>
        <v>0</v>
      </c>
      <c r="U44" s="151">
        <f ca="1">SUMIFS(別添!V$5:V$29,別添!$B$5:$B$29,$B44)</f>
        <v>0</v>
      </c>
      <c r="V44" s="151">
        <f ca="1">SUMIFS(別添!W$5:W$29,別添!$B$5:$B$29,$B44)</f>
        <v>0</v>
      </c>
      <c r="W44" s="151">
        <f t="shared" ca="1" si="3"/>
        <v>0</v>
      </c>
    </row>
    <row r="45" spans="1:23" ht="21" customHeight="1">
      <c r="A45" s="168">
        <f t="shared" si="0"/>
        <v>41</v>
      </c>
      <c r="B45" s="112"/>
      <c r="C45" s="169">
        <f ca="1">IFERROR(VLOOKUP($B45,別添!$B$5:$G$29,2,FALSE),"")</f>
        <v>0</v>
      </c>
      <c r="D45" s="146">
        <f ca="1">IFERROR(VLOOKUP($B45,別添!$B$5:$G$29,4,FALSE),"")</f>
        <v>0</v>
      </c>
      <c r="E45" s="146">
        <f ca="1">IFERROR(VLOOKUP($B45,別添!$B$5:$G$29,5,FALSE),"")</f>
        <v>0</v>
      </c>
      <c r="F45" s="175" t="str">
        <f ca="1">IFERROR(VLOOKUP($B45,別添!$B$5:$G$29,6,FALSE),"")</f>
        <v/>
      </c>
      <c r="G45" s="147" t="str">
        <f ca="1">IF(M45&gt;0,実績報告書!$W$7,"")</f>
        <v/>
      </c>
      <c r="H45" s="176">
        <f ca="1">SUMIFS(別添!I$5:I$29,別添!$B$5:$B$29,$B45)</f>
        <v>0</v>
      </c>
      <c r="I45" s="150" t="str">
        <f ca="1">IFERROR(IF(COUNTIFS(別添!$B$5:$B$29,B45,別添!$J$5:$J$29,"有")&gt;0,"有",""),"")</f>
        <v/>
      </c>
      <c r="J45" s="149">
        <f ca="1">SUMIFS(別添!K$5:K$29,別添!$B$5:$B$29,$B45)</f>
        <v>0</v>
      </c>
      <c r="K45" s="151">
        <f ca="1">SUMIFS(別添!L$5:L$29,別添!$B$5:$B$29,$B45)</f>
        <v>0</v>
      </c>
      <c r="L45" s="149">
        <f ca="1">SUMIFS(別添!M$5:M$29,別添!$B$5:$B$29,$B45)</f>
        <v>0</v>
      </c>
      <c r="M45" s="151">
        <f t="shared" ca="1" si="5"/>
        <v>0</v>
      </c>
      <c r="N45" s="151">
        <f ca="1">SUMIFS(別添!O$5:O$29,別添!$B$5:$B$29,$B45)</f>
        <v>0</v>
      </c>
      <c r="O45" s="151">
        <f ca="1">SUMIFS(別添!P$5:P$29,別添!$B$5:$B$29,$B45)</f>
        <v>0</v>
      </c>
      <c r="P45" s="151">
        <f ca="1">SUMIFS(別添!Q$5:Q$29,別添!$B$5:$B$29,$B45)</f>
        <v>0</v>
      </c>
      <c r="Q45" s="151">
        <f ca="1">SUMIFS(別添!R$5:R$29,別添!$B$5:$B$29,$B45)</f>
        <v>0</v>
      </c>
      <c r="R45" s="151">
        <f t="shared" ca="1" si="2"/>
        <v>0</v>
      </c>
      <c r="S45" s="151">
        <f ca="1">SUMIFS(別添!T$5:T$29,別添!$B$5:$B$29,$B45)</f>
        <v>0</v>
      </c>
      <c r="T45" s="151">
        <f ca="1">SUMIFS(別添!U$5:U$29,別添!$B$5:$B$29,$B45)</f>
        <v>0</v>
      </c>
      <c r="U45" s="151">
        <f ca="1">SUMIFS(別添!V$5:V$29,別添!$B$5:$B$29,$B45)</f>
        <v>0</v>
      </c>
      <c r="V45" s="151">
        <f ca="1">SUMIFS(別添!W$5:W$29,別添!$B$5:$B$29,$B45)</f>
        <v>0</v>
      </c>
      <c r="W45" s="151">
        <f t="shared" ca="1" si="3"/>
        <v>0</v>
      </c>
    </row>
    <row r="46" spans="1:23" ht="21" customHeight="1">
      <c r="A46" s="168">
        <f t="shared" si="0"/>
        <v>42</v>
      </c>
      <c r="B46" s="112"/>
      <c r="C46" s="169">
        <f ca="1">IFERROR(VLOOKUP($B46,別添!$B$5:$G$29,2,FALSE),"")</f>
        <v>0</v>
      </c>
      <c r="D46" s="146">
        <f ca="1">IFERROR(VLOOKUP($B46,別添!$B$5:$G$29,4,FALSE),"")</f>
        <v>0</v>
      </c>
      <c r="E46" s="146">
        <f ca="1">IFERROR(VLOOKUP($B46,別添!$B$5:$G$29,5,FALSE),"")</f>
        <v>0</v>
      </c>
      <c r="F46" s="175" t="str">
        <f ca="1">IFERROR(VLOOKUP($B46,別添!$B$5:$G$29,6,FALSE),"")</f>
        <v/>
      </c>
      <c r="G46" s="147" t="str">
        <f ca="1">IF(M46&gt;0,実績報告書!$W$7,"")</f>
        <v/>
      </c>
      <c r="H46" s="176">
        <f ca="1">SUMIFS(別添!I$5:I$29,別添!$B$5:$B$29,$B46)</f>
        <v>0</v>
      </c>
      <c r="I46" s="150" t="str">
        <f ca="1">IFERROR(IF(COUNTIFS(別添!$B$5:$B$29,B46,別添!$J$5:$J$29,"有")&gt;0,"有",""),"")</f>
        <v/>
      </c>
      <c r="J46" s="149">
        <f ca="1">SUMIFS(別添!K$5:K$29,別添!$B$5:$B$29,$B46)</f>
        <v>0</v>
      </c>
      <c r="K46" s="151">
        <f ca="1">SUMIFS(別添!L$5:L$29,別添!$B$5:$B$29,$B46)</f>
        <v>0</v>
      </c>
      <c r="L46" s="149">
        <f ca="1">SUMIFS(別添!M$5:M$29,別添!$B$5:$B$29,$B46)</f>
        <v>0</v>
      </c>
      <c r="M46" s="151">
        <f t="shared" ca="1" si="5"/>
        <v>0</v>
      </c>
      <c r="N46" s="151">
        <f ca="1">SUMIFS(別添!O$5:O$29,別添!$B$5:$B$29,$B46)</f>
        <v>0</v>
      </c>
      <c r="O46" s="151">
        <f ca="1">SUMIFS(別添!P$5:P$29,別添!$B$5:$B$29,$B46)</f>
        <v>0</v>
      </c>
      <c r="P46" s="151">
        <f ca="1">SUMIFS(別添!Q$5:Q$29,別添!$B$5:$B$29,$B46)</f>
        <v>0</v>
      </c>
      <c r="Q46" s="151">
        <f ca="1">SUMIFS(別添!R$5:R$29,別添!$B$5:$B$29,$B46)</f>
        <v>0</v>
      </c>
      <c r="R46" s="151">
        <f t="shared" ca="1" si="2"/>
        <v>0</v>
      </c>
      <c r="S46" s="151">
        <f ca="1">SUMIFS(別添!T$5:T$29,別添!$B$5:$B$29,$B46)</f>
        <v>0</v>
      </c>
      <c r="T46" s="151">
        <f ca="1">SUMIFS(別添!U$5:U$29,別添!$B$5:$B$29,$B46)</f>
        <v>0</v>
      </c>
      <c r="U46" s="151">
        <f ca="1">SUMIFS(別添!V$5:V$29,別添!$B$5:$B$29,$B46)</f>
        <v>0</v>
      </c>
      <c r="V46" s="151">
        <f ca="1">SUMIFS(別添!W$5:W$29,別添!$B$5:$B$29,$B46)</f>
        <v>0</v>
      </c>
      <c r="W46" s="151">
        <f t="shared" ca="1" si="3"/>
        <v>0</v>
      </c>
    </row>
    <row r="47" spans="1:23" ht="21" customHeight="1">
      <c r="A47" s="168">
        <f t="shared" si="0"/>
        <v>43</v>
      </c>
      <c r="B47" s="112"/>
      <c r="C47" s="169">
        <f ca="1">IFERROR(VLOOKUP($B47,別添!$B$5:$G$29,2,FALSE),"")</f>
        <v>0</v>
      </c>
      <c r="D47" s="146">
        <f ca="1">IFERROR(VLOOKUP($B47,別添!$B$5:$G$29,4,FALSE),"")</f>
        <v>0</v>
      </c>
      <c r="E47" s="146">
        <f ca="1">IFERROR(VLOOKUP($B47,別添!$B$5:$G$29,5,FALSE),"")</f>
        <v>0</v>
      </c>
      <c r="F47" s="175" t="str">
        <f ca="1">IFERROR(VLOOKUP($B47,別添!$B$5:$G$29,6,FALSE),"")</f>
        <v/>
      </c>
      <c r="G47" s="147" t="str">
        <f ca="1">IF(M47&gt;0,実績報告書!$W$7,"")</f>
        <v/>
      </c>
      <c r="H47" s="176">
        <f ca="1">SUMIFS(別添!I$5:I$29,別添!$B$5:$B$29,$B47)</f>
        <v>0</v>
      </c>
      <c r="I47" s="150" t="str">
        <f ca="1">IFERROR(IF(COUNTIFS(別添!$B$5:$B$29,B47,別添!$J$5:$J$29,"有")&gt;0,"有",""),"")</f>
        <v/>
      </c>
      <c r="J47" s="149">
        <f ca="1">SUMIFS(別添!K$5:K$29,別添!$B$5:$B$29,$B47)</f>
        <v>0</v>
      </c>
      <c r="K47" s="151">
        <f ca="1">SUMIFS(別添!L$5:L$29,別添!$B$5:$B$29,$B47)</f>
        <v>0</v>
      </c>
      <c r="L47" s="149">
        <f ca="1">SUMIFS(別添!M$5:M$29,別添!$B$5:$B$29,$B47)</f>
        <v>0</v>
      </c>
      <c r="M47" s="151">
        <f t="shared" ca="1" si="5"/>
        <v>0</v>
      </c>
      <c r="N47" s="151">
        <f ca="1">SUMIFS(別添!O$5:O$29,別添!$B$5:$B$29,$B47)</f>
        <v>0</v>
      </c>
      <c r="O47" s="151">
        <f ca="1">SUMIFS(別添!P$5:P$29,別添!$B$5:$B$29,$B47)</f>
        <v>0</v>
      </c>
      <c r="P47" s="151">
        <f ca="1">SUMIFS(別添!Q$5:Q$29,別添!$B$5:$B$29,$B47)</f>
        <v>0</v>
      </c>
      <c r="Q47" s="151">
        <f ca="1">SUMIFS(別添!R$5:R$29,別添!$B$5:$B$29,$B47)</f>
        <v>0</v>
      </c>
      <c r="R47" s="151">
        <f t="shared" ca="1" si="2"/>
        <v>0</v>
      </c>
      <c r="S47" s="151">
        <f ca="1">SUMIFS(別添!T$5:T$29,別添!$B$5:$B$29,$B47)</f>
        <v>0</v>
      </c>
      <c r="T47" s="151">
        <f ca="1">SUMIFS(別添!U$5:U$29,別添!$B$5:$B$29,$B47)</f>
        <v>0</v>
      </c>
      <c r="U47" s="151">
        <f ca="1">SUMIFS(別添!V$5:V$29,別添!$B$5:$B$29,$B47)</f>
        <v>0</v>
      </c>
      <c r="V47" s="151">
        <f ca="1">SUMIFS(別添!W$5:W$29,別添!$B$5:$B$29,$B47)</f>
        <v>0</v>
      </c>
      <c r="W47" s="151">
        <f t="shared" ca="1" si="3"/>
        <v>0</v>
      </c>
    </row>
    <row r="48" spans="1:23" ht="21" customHeight="1">
      <c r="A48" s="168">
        <f t="shared" si="0"/>
        <v>44</v>
      </c>
      <c r="B48" s="112"/>
      <c r="C48" s="169">
        <f ca="1">IFERROR(VLOOKUP($B48,別添!$B$5:$G$29,2,FALSE),"")</f>
        <v>0</v>
      </c>
      <c r="D48" s="146">
        <f ca="1">IFERROR(VLOOKUP($B48,別添!$B$5:$G$29,4,FALSE),"")</f>
        <v>0</v>
      </c>
      <c r="E48" s="146">
        <f ca="1">IFERROR(VLOOKUP($B48,別添!$B$5:$G$29,5,FALSE),"")</f>
        <v>0</v>
      </c>
      <c r="F48" s="175" t="str">
        <f ca="1">IFERROR(VLOOKUP($B48,別添!$B$5:$G$29,6,FALSE),"")</f>
        <v/>
      </c>
      <c r="G48" s="147" t="str">
        <f ca="1">IF(M48&gt;0,実績報告書!$W$7,"")</f>
        <v/>
      </c>
      <c r="H48" s="176">
        <f ca="1">SUMIFS(別添!I$5:I$29,別添!$B$5:$B$29,$B48)</f>
        <v>0</v>
      </c>
      <c r="I48" s="150" t="str">
        <f ca="1">IFERROR(IF(COUNTIFS(別添!$B$5:$B$29,B48,別添!$J$5:$J$29,"有")&gt;0,"有",""),"")</f>
        <v/>
      </c>
      <c r="J48" s="149">
        <f ca="1">SUMIFS(別添!K$5:K$29,別添!$B$5:$B$29,$B48)</f>
        <v>0</v>
      </c>
      <c r="K48" s="151">
        <f ca="1">SUMIFS(別添!L$5:L$29,別添!$B$5:$B$29,$B48)</f>
        <v>0</v>
      </c>
      <c r="L48" s="149">
        <f ca="1">SUMIFS(別添!M$5:M$29,別添!$B$5:$B$29,$B48)</f>
        <v>0</v>
      </c>
      <c r="M48" s="151">
        <f t="shared" ca="1" si="5"/>
        <v>0</v>
      </c>
      <c r="N48" s="151">
        <f ca="1">SUMIFS(別添!O$5:O$29,別添!$B$5:$B$29,$B48)</f>
        <v>0</v>
      </c>
      <c r="O48" s="151">
        <f ca="1">SUMIFS(別添!P$5:P$29,別添!$B$5:$B$29,$B48)</f>
        <v>0</v>
      </c>
      <c r="P48" s="151">
        <f ca="1">SUMIFS(別添!Q$5:Q$29,別添!$B$5:$B$29,$B48)</f>
        <v>0</v>
      </c>
      <c r="Q48" s="151">
        <f ca="1">SUMIFS(別添!R$5:R$29,別添!$B$5:$B$29,$B48)</f>
        <v>0</v>
      </c>
      <c r="R48" s="151">
        <f t="shared" ca="1" si="2"/>
        <v>0</v>
      </c>
      <c r="S48" s="151">
        <f ca="1">SUMIFS(別添!T$5:T$29,別添!$B$5:$B$29,$B48)</f>
        <v>0</v>
      </c>
      <c r="T48" s="151">
        <f ca="1">SUMIFS(別添!U$5:U$29,別添!$B$5:$B$29,$B48)</f>
        <v>0</v>
      </c>
      <c r="U48" s="151">
        <f ca="1">SUMIFS(別添!V$5:V$29,別添!$B$5:$B$29,$B48)</f>
        <v>0</v>
      </c>
      <c r="V48" s="151">
        <f ca="1">SUMIFS(別添!W$5:W$29,別添!$B$5:$B$29,$B48)</f>
        <v>0</v>
      </c>
      <c r="W48" s="151">
        <f t="shared" ca="1" si="3"/>
        <v>0</v>
      </c>
    </row>
    <row r="49" spans="1:23" ht="21" customHeight="1">
      <c r="A49" s="168">
        <f t="shared" si="0"/>
        <v>45</v>
      </c>
      <c r="B49" s="112"/>
      <c r="C49" s="169">
        <f ca="1">IFERROR(VLOOKUP($B49,別添!$B$5:$G$29,2,FALSE),"")</f>
        <v>0</v>
      </c>
      <c r="D49" s="146">
        <f ca="1">IFERROR(VLOOKUP($B49,別添!$B$5:$G$29,4,FALSE),"")</f>
        <v>0</v>
      </c>
      <c r="E49" s="146">
        <f ca="1">IFERROR(VLOOKUP($B49,別添!$B$5:$G$29,5,FALSE),"")</f>
        <v>0</v>
      </c>
      <c r="F49" s="175" t="str">
        <f ca="1">IFERROR(VLOOKUP($B49,別添!$B$5:$G$29,6,FALSE),"")</f>
        <v/>
      </c>
      <c r="G49" s="147" t="str">
        <f ca="1">IF(M49&gt;0,実績報告書!$W$7,"")</f>
        <v/>
      </c>
      <c r="H49" s="176">
        <f ca="1">SUMIFS(別添!I$5:I$29,別添!$B$5:$B$29,$B49)</f>
        <v>0</v>
      </c>
      <c r="I49" s="150" t="str">
        <f ca="1">IFERROR(IF(COUNTIFS(別添!$B$5:$B$29,B49,別添!$J$5:$J$29,"有")&gt;0,"有",""),"")</f>
        <v/>
      </c>
      <c r="J49" s="149">
        <f ca="1">SUMIFS(別添!K$5:K$29,別添!$B$5:$B$29,$B49)</f>
        <v>0</v>
      </c>
      <c r="K49" s="151">
        <f ca="1">SUMIFS(別添!L$5:L$29,別添!$B$5:$B$29,$B49)</f>
        <v>0</v>
      </c>
      <c r="L49" s="149">
        <f ca="1">SUMIFS(別添!M$5:M$29,別添!$B$5:$B$29,$B49)</f>
        <v>0</v>
      </c>
      <c r="M49" s="151">
        <f t="shared" ca="1" si="5"/>
        <v>0</v>
      </c>
      <c r="N49" s="151">
        <f ca="1">SUMIFS(別添!O$5:O$29,別添!$B$5:$B$29,$B49)</f>
        <v>0</v>
      </c>
      <c r="O49" s="151">
        <f ca="1">SUMIFS(別添!P$5:P$29,別添!$B$5:$B$29,$B49)</f>
        <v>0</v>
      </c>
      <c r="P49" s="151">
        <f ca="1">SUMIFS(別添!Q$5:Q$29,別添!$B$5:$B$29,$B49)</f>
        <v>0</v>
      </c>
      <c r="Q49" s="151">
        <f ca="1">SUMIFS(別添!R$5:R$29,別添!$B$5:$B$29,$B49)</f>
        <v>0</v>
      </c>
      <c r="R49" s="151">
        <f t="shared" ca="1" si="2"/>
        <v>0</v>
      </c>
      <c r="S49" s="151">
        <f ca="1">SUMIFS(別添!T$5:T$29,別添!$B$5:$B$29,$B49)</f>
        <v>0</v>
      </c>
      <c r="T49" s="151">
        <f ca="1">SUMIFS(別添!U$5:U$29,別添!$B$5:$B$29,$B49)</f>
        <v>0</v>
      </c>
      <c r="U49" s="151">
        <f ca="1">SUMIFS(別添!V$5:V$29,別添!$B$5:$B$29,$B49)</f>
        <v>0</v>
      </c>
      <c r="V49" s="151">
        <f ca="1">SUMIFS(別添!W$5:W$29,別添!$B$5:$B$29,$B49)</f>
        <v>0</v>
      </c>
      <c r="W49" s="151">
        <f t="shared" ca="1" si="3"/>
        <v>0</v>
      </c>
    </row>
    <row r="50" spans="1:23" ht="21" customHeight="1">
      <c r="A50" s="168">
        <f t="shared" si="0"/>
        <v>46</v>
      </c>
      <c r="B50" s="112"/>
      <c r="C50" s="169">
        <f ca="1">IFERROR(VLOOKUP($B50,別添!$B$5:$G$29,2,FALSE),"")</f>
        <v>0</v>
      </c>
      <c r="D50" s="146">
        <f ca="1">IFERROR(VLOOKUP($B50,別添!$B$5:$G$29,4,FALSE),"")</f>
        <v>0</v>
      </c>
      <c r="E50" s="146">
        <f ca="1">IFERROR(VLOOKUP($B50,別添!$B$5:$G$29,5,FALSE),"")</f>
        <v>0</v>
      </c>
      <c r="F50" s="175" t="str">
        <f ca="1">IFERROR(VLOOKUP($B50,別添!$B$5:$G$29,6,FALSE),"")</f>
        <v/>
      </c>
      <c r="G50" s="147" t="str">
        <f ca="1">IF(M50&gt;0,実績報告書!$W$7,"")</f>
        <v/>
      </c>
      <c r="H50" s="176">
        <f ca="1">SUMIFS(別添!I$5:I$29,別添!$B$5:$B$29,$B50)</f>
        <v>0</v>
      </c>
      <c r="I50" s="150" t="str">
        <f ca="1">IFERROR(IF(COUNTIFS(別添!$B$5:$B$29,B50,別添!$J$5:$J$29,"有")&gt;0,"有",""),"")</f>
        <v/>
      </c>
      <c r="J50" s="149">
        <f ca="1">SUMIFS(別添!K$5:K$29,別添!$B$5:$B$29,$B50)</f>
        <v>0</v>
      </c>
      <c r="K50" s="151">
        <f ca="1">SUMIFS(別添!L$5:L$29,別添!$B$5:$B$29,$B50)</f>
        <v>0</v>
      </c>
      <c r="L50" s="149">
        <f ca="1">SUMIFS(別添!M$5:M$29,別添!$B$5:$B$29,$B50)</f>
        <v>0</v>
      </c>
      <c r="M50" s="151">
        <f t="shared" ca="1" si="5"/>
        <v>0</v>
      </c>
      <c r="N50" s="151">
        <f ca="1">SUMIFS(別添!O$5:O$29,別添!$B$5:$B$29,$B50)</f>
        <v>0</v>
      </c>
      <c r="O50" s="151">
        <f ca="1">SUMIFS(別添!P$5:P$29,別添!$B$5:$B$29,$B50)</f>
        <v>0</v>
      </c>
      <c r="P50" s="151">
        <f ca="1">SUMIFS(別添!Q$5:Q$29,別添!$B$5:$B$29,$B50)</f>
        <v>0</v>
      </c>
      <c r="Q50" s="151">
        <f ca="1">SUMIFS(別添!R$5:R$29,別添!$B$5:$B$29,$B50)</f>
        <v>0</v>
      </c>
      <c r="R50" s="151">
        <f t="shared" ca="1" si="2"/>
        <v>0</v>
      </c>
      <c r="S50" s="151">
        <f ca="1">SUMIFS(別添!T$5:T$29,別添!$B$5:$B$29,$B50)</f>
        <v>0</v>
      </c>
      <c r="T50" s="151">
        <f ca="1">SUMIFS(別添!U$5:U$29,別添!$B$5:$B$29,$B50)</f>
        <v>0</v>
      </c>
      <c r="U50" s="151">
        <f ca="1">SUMIFS(別添!V$5:V$29,別添!$B$5:$B$29,$B50)</f>
        <v>0</v>
      </c>
      <c r="V50" s="151">
        <f ca="1">SUMIFS(別添!W$5:W$29,別添!$B$5:$B$29,$B50)</f>
        <v>0</v>
      </c>
      <c r="W50" s="151">
        <f t="shared" ca="1" si="3"/>
        <v>0</v>
      </c>
    </row>
    <row r="51" spans="1:23" ht="21" customHeight="1">
      <c r="A51" s="168">
        <f t="shared" si="0"/>
        <v>47</v>
      </c>
      <c r="B51" s="112"/>
      <c r="C51" s="169">
        <f ca="1">IFERROR(VLOOKUP($B51,別添!$B$5:$G$29,2,FALSE),"")</f>
        <v>0</v>
      </c>
      <c r="D51" s="146">
        <f ca="1">IFERROR(VLOOKUP($B51,別添!$B$5:$G$29,4,FALSE),"")</f>
        <v>0</v>
      </c>
      <c r="E51" s="146">
        <f ca="1">IFERROR(VLOOKUP($B51,別添!$B$5:$G$29,5,FALSE),"")</f>
        <v>0</v>
      </c>
      <c r="F51" s="175" t="str">
        <f ca="1">IFERROR(VLOOKUP($B51,別添!$B$5:$G$29,6,FALSE),"")</f>
        <v/>
      </c>
      <c r="G51" s="147" t="str">
        <f ca="1">IF(M51&gt;0,実績報告書!$W$7,"")</f>
        <v/>
      </c>
      <c r="H51" s="176">
        <f ca="1">SUMIFS(別添!I$5:I$29,別添!$B$5:$B$29,$B51)</f>
        <v>0</v>
      </c>
      <c r="I51" s="150" t="str">
        <f ca="1">IFERROR(IF(COUNTIFS(別添!$B$5:$B$29,B51,別添!$J$5:$J$29,"有")&gt;0,"有",""),"")</f>
        <v/>
      </c>
      <c r="J51" s="149">
        <f ca="1">SUMIFS(別添!K$5:K$29,別添!$B$5:$B$29,$B51)</f>
        <v>0</v>
      </c>
      <c r="K51" s="151">
        <f ca="1">SUMIFS(別添!L$5:L$29,別添!$B$5:$B$29,$B51)</f>
        <v>0</v>
      </c>
      <c r="L51" s="149">
        <f ca="1">SUMIFS(別添!M$5:M$29,別添!$B$5:$B$29,$B51)</f>
        <v>0</v>
      </c>
      <c r="M51" s="151">
        <f t="shared" ca="1" si="5"/>
        <v>0</v>
      </c>
      <c r="N51" s="151">
        <f ca="1">SUMIFS(別添!O$5:O$29,別添!$B$5:$B$29,$B51)</f>
        <v>0</v>
      </c>
      <c r="O51" s="151">
        <f ca="1">SUMIFS(別添!P$5:P$29,別添!$B$5:$B$29,$B51)</f>
        <v>0</v>
      </c>
      <c r="P51" s="151">
        <f ca="1">SUMIFS(別添!Q$5:Q$29,別添!$B$5:$B$29,$B51)</f>
        <v>0</v>
      </c>
      <c r="Q51" s="151">
        <f ca="1">SUMIFS(別添!R$5:R$29,別添!$B$5:$B$29,$B51)</f>
        <v>0</v>
      </c>
      <c r="R51" s="151">
        <f t="shared" ca="1" si="2"/>
        <v>0</v>
      </c>
      <c r="S51" s="151">
        <f ca="1">SUMIFS(別添!T$5:T$29,別添!$B$5:$B$29,$B51)</f>
        <v>0</v>
      </c>
      <c r="T51" s="151">
        <f ca="1">SUMIFS(別添!U$5:U$29,別添!$B$5:$B$29,$B51)</f>
        <v>0</v>
      </c>
      <c r="U51" s="151">
        <f ca="1">SUMIFS(別添!V$5:V$29,別添!$B$5:$B$29,$B51)</f>
        <v>0</v>
      </c>
      <c r="V51" s="151">
        <f ca="1">SUMIFS(別添!W$5:W$29,別添!$B$5:$B$29,$B51)</f>
        <v>0</v>
      </c>
      <c r="W51" s="151">
        <f t="shared" ca="1" si="3"/>
        <v>0</v>
      </c>
    </row>
    <row r="52" spans="1:23" ht="21" customHeight="1">
      <c r="A52" s="168">
        <f t="shared" si="0"/>
        <v>48</v>
      </c>
      <c r="B52" s="112"/>
      <c r="C52" s="169">
        <f ca="1">IFERROR(VLOOKUP($B52,別添!$B$5:$G$29,2,FALSE),"")</f>
        <v>0</v>
      </c>
      <c r="D52" s="146">
        <f ca="1">IFERROR(VLOOKUP($B52,別添!$B$5:$G$29,4,FALSE),"")</f>
        <v>0</v>
      </c>
      <c r="E52" s="146">
        <f ca="1">IFERROR(VLOOKUP($B52,別添!$B$5:$G$29,5,FALSE),"")</f>
        <v>0</v>
      </c>
      <c r="F52" s="175" t="str">
        <f ca="1">IFERROR(VLOOKUP($B52,別添!$B$5:$G$29,6,FALSE),"")</f>
        <v/>
      </c>
      <c r="G52" s="147" t="str">
        <f ca="1">IF(M52&gt;0,実績報告書!$W$7,"")</f>
        <v/>
      </c>
      <c r="H52" s="176">
        <f ca="1">SUMIFS(別添!I$5:I$29,別添!$B$5:$B$29,$B52)</f>
        <v>0</v>
      </c>
      <c r="I52" s="150" t="str">
        <f ca="1">IFERROR(IF(COUNTIFS(別添!$B$5:$B$29,B52,別添!$J$5:$J$29,"有")&gt;0,"有",""),"")</f>
        <v/>
      </c>
      <c r="J52" s="149">
        <f ca="1">SUMIFS(別添!K$5:K$29,別添!$B$5:$B$29,$B52)</f>
        <v>0</v>
      </c>
      <c r="K52" s="151">
        <f ca="1">SUMIFS(別添!L$5:L$29,別添!$B$5:$B$29,$B52)</f>
        <v>0</v>
      </c>
      <c r="L52" s="149">
        <f ca="1">SUMIFS(別添!M$5:M$29,別添!$B$5:$B$29,$B52)</f>
        <v>0</v>
      </c>
      <c r="M52" s="151">
        <f t="shared" ca="1" si="5"/>
        <v>0</v>
      </c>
      <c r="N52" s="151">
        <f ca="1">SUMIFS(別添!O$5:O$29,別添!$B$5:$B$29,$B52)</f>
        <v>0</v>
      </c>
      <c r="O52" s="151">
        <f ca="1">SUMIFS(別添!P$5:P$29,別添!$B$5:$B$29,$B52)</f>
        <v>0</v>
      </c>
      <c r="P52" s="151">
        <f ca="1">SUMIFS(別添!Q$5:Q$29,別添!$B$5:$B$29,$B52)</f>
        <v>0</v>
      </c>
      <c r="Q52" s="151">
        <f ca="1">SUMIFS(別添!R$5:R$29,別添!$B$5:$B$29,$B52)</f>
        <v>0</v>
      </c>
      <c r="R52" s="151">
        <f t="shared" ca="1" si="2"/>
        <v>0</v>
      </c>
      <c r="S52" s="151">
        <f ca="1">SUMIFS(別添!T$5:T$29,別添!$B$5:$B$29,$B52)</f>
        <v>0</v>
      </c>
      <c r="T52" s="151">
        <f ca="1">SUMIFS(別添!U$5:U$29,別添!$B$5:$B$29,$B52)</f>
        <v>0</v>
      </c>
      <c r="U52" s="151">
        <f ca="1">SUMIFS(別添!V$5:V$29,別添!$B$5:$B$29,$B52)</f>
        <v>0</v>
      </c>
      <c r="V52" s="151">
        <f ca="1">SUMIFS(別添!W$5:W$29,別添!$B$5:$B$29,$B52)</f>
        <v>0</v>
      </c>
      <c r="W52" s="151">
        <f t="shared" ca="1" si="3"/>
        <v>0</v>
      </c>
    </row>
    <row r="53" spans="1:23" ht="21" customHeight="1">
      <c r="A53" s="168">
        <f t="shared" si="0"/>
        <v>49</v>
      </c>
      <c r="B53" s="112"/>
      <c r="C53" s="169">
        <f ca="1">IFERROR(VLOOKUP($B53,別添!$B$5:$G$29,2,FALSE),"")</f>
        <v>0</v>
      </c>
      <c r="D53" s="146">
        <f ca="1">IFERROR(VLOOKUP($B53,別添!$B$5:$G$29,4,FALSE),"")</f>
        <v>0</v>
      </c>
      <c r="E53" s="146">
        <f ca="1">IFERROR(VLOOKUP($B53,別添!$B$5:$G$29,5,FALSE),"")</f>
        <v>0</v>
      </c>
      <c r="F53" s="175" t="str">
        <f ca="1">IFERROR(VLOOKUP($B53,別添!$B$5:$G$29,6,FALSE),"")</f>
        <v/>
      </c>
      <c r="G53" s="147" t="str">
        <f ca="1">IF(M53&gt;0,実績報告書!$W$7,"")</f>
        <v/>
      </c>
      <c r="H53" s="176">
        <f ca="1">SUMIFS(別添!I$5:I$29,別添!$B$5:$B$29,$B53)</f>
        <v>0</v>
      </c>
      <c r="I53" s="150" t="str">
        <f ca="1">IFERROR(IF(COUNTIFS(別添!$B$5:$B$29,B53,別添!$J$5:$J$29,"有")&gt;0,"有",""),"")</f>
        <v/>
      </c>
      <c r="J53" s="149">
        <f ca="1">SUMIFS(別添!K$5:K$29,別添!$B$5:$B$29,$B53)</f>
        <v>0</v>
      </c>
      <c r="K53" s="151">
        <f ca="1">SUMIFS(別添!L$5:L$29,別添!$B$5:$B$29,$B53)</f>
        <v>0</v>
      </c>
      <c r="L53" s="149">
        <f ca="1">SUMIFS(別添!M$5:M$29,別添!$B$5:$B$29,$B53)</f>
        <v>0</v>
      </c>
      <c r="M53" s="151">
        <f t="shared" ca="1" si="5"/>
        <v>0</v>
      </c>
      <c r="N53" s="151">
        <f ca="1">SUMIFS(別添!O$5:O$29,別添!$B$5:$B$29,$B53)</f>
        <v>0</v>
      </c>
      <c r="O53" s="151">
        <f ca="1">SUMIFS(別添!P$5:P$29,別添!$B$5:$B$29,$B53)</f>
        <v>0</v>
      </c>
      <c r="P53" s="151">
        <f ca="1">SUMIFS(別添!Q$5:Q$29,別添!$B$5:$B$29,$B53)</f>
        <v>0</v>
      </c>
      <c r="Q53" s="151">
        <f ca="1">SUMIFS(別添!R$5:R$29,別添!$B$5:$B$29,$B53)</f>
        <v>0</v>
      </c>
      <c r="R53" s="151">
        <f t="shared" ca="1" si="2"/>
        <v>0</v>
      </c>
      <c r="S53" s="151">
        <f ca="1">SUMIFS(別添!T$5:T$29,別添!$B$5:$B$29,$B53)</f>
        <v>0</v>
      </c>
      <c r="T53" s="151">
        <f ca="1">SUMIFS(別添!U$5:U$29,別添!$B$5:$B$29,$B53)</f>
        <v>0</v>
      </c>
      <c r="U53" s="151">
        <f ca="1">SUMIFS(別添!V$5:V$29,別添!$B$5:$B$29,$B53)</f>
        <v>0</v>
      </c>
      <c r="V53" s="151">
        <f ca="1">SUMIFS(別添!W$5:W$29,別添!$B$5:$B$29,$B53)</f>
        <v>0</v>
      </c>
      <c r="W53" s="151">
        <f t="shared" ca="1" si="3"/>
        <v>0</v>
      </c>
    </row>
    <row r="54" spans="1:23" ht="21" customHeight="1">
      <c r="A54" s="168">
        <f t="shared" si="0"/>
        <v>50</v>
      </c>
      <c r="B54" s="112"/>
      <c r="C54" s="169">
        <f ca="1">IFERROR(VLOOKUP($B54,別添!$B$5:$G$29,2,FALSE),"")</f>
        <v>0</v>
      </c>
      <c r="D54" s="146">
        <f ca="1">IFERROR(VLOOKUP($B54,別添!$B$5:$G$29,4,FALSE),"")</f>
        <v>0</v>
      </c>
      <c r="E54" s="146">
        <f ca="1">IFERROR(VLOOKUP($B54,別添!$B$5:$G$29,5,FALSE),"")</f>
        <v>0</v>
      </c>
      <c r="F54" s="175" t="str">
        <f ca="1">IFERROR(VLOOKUP($B54,別添!$B$5:$G$29,6,FALSE),"")</f>
        <v/>
      </c>
      <c r="G54" s="147" t="str">
        <f ca="1">IF(M54&gt;0,実績報告書!$W$7,"")</f>
        <v/>
      </c>
      <c r="H54" s="176">
        <f ca="1">SUMIFS(別添!I$5:I$29,別添!$B$5:$B$29,$B54)</f>
        <v>0</v>
      </c>
      <c r="I54" s="150" t="str">
        <f ca="1">IFERROR(IF(COUNTIFS(別添!$B$5:$B$29,B54,別添!$J$5:$J$29,"有")&gt;0,"有",""),"")</f>
        <v/>
      </c>
      <c r="J54" s="149">
        <f ca="1">SUMIFS(別添!K$5:K$29,別添!$B$5:$B$29,$B54)</f>
        <v>0</v>
      </c>
      <c r="K54" s="151">
        <f ca="1">SUMIFS(別添!L$5:L$29,別添!$B$5:$B$29,$B54)</f>
        <v>0</v>
      </c>
      <c r="L54" s="149">
        <f ca="1">SUMIFS(別添!M$5:M$29,別添!$B$5:$B$29,$B54)</f>
        <v>0</v>
      </c>
      <c r="M54" s="151">
        <f t="shared" ca="1" si="5"/>
        <v>0</v>
      </c>
      <c r="N54" s="151">
        <f ca="1">SUMIFS(別添!O$5:O$29,別添!$B$5:$B$29,$B54)</f>
        <v>0</v>
      </c>
      <c r="O54" s="151">
        <f ca="1">SUMIFS(別添!P$5:P$29,別添!$B$5:$B$29,$B54)</f>
        <v>0</v>
      </c>
      <c r="P54" s="151">
        <f ca="1">SUMIFS(別添!Q$5:Q$29,別添!$B$5:$B$29,$B54)</f>
        <v>0</v>
      </c>
      <c r="Q54" s="151">
        <f ca="1">SUMIFS(別添!R$5:R$29,別添!$B$5:$B$29,$B54)</f>
        <v>0</v>
      </c>
      <c r="R54" s="151">
        <f t="shared" ca="1" si="2"/>
        <v>0</v>
      </c>
      <c r="S54" s="151">
        <f ca="1">SUMIFS(別添!T$5:T$29,別添!$B$5:$B$29,$B54)</f>
        <v>0</v>
      </c>
      <c r="T54" s="151">
        <f ca="1">SUMIFS(別添!U$5:U$29,別添!$B$5:$B$29,$B54)</f>
        <v>0</v>
      </c>
      <c r="U54" s="151">
        <f ca="1">SUMIFS(別添!V$5:V$29,別添!$B$5:$B$29,$B54)</f>
        <v>0</v>
      </c>
      <c r="V54" s="151">
        <f ca="1">SUMIFS(別添!W$5:W$29,別添!$B$5:$B$29,$B54)</f>
        <v>0</v>
      </c>
      <c r="W54" s="151">
        <f t="shared" ca="1" si="3"/>
        <v>0</v>
      </c>
    </row>
    <row r="55" spans="1:23" ht="21" customHeight="1">
      <c r="A55" s="168">
        <f t="shared" si="0"/>
        <v>51</v>
      </c>
      <c r="B55" s="112"/>
      <c r="C55" s="169">
        <f ca="1">IFERROR(VLOOKUP($B55,別添!$B$5:$G$29,2,FALSE),"")</f>
        <v>0</v>
      </c>
      <c r="D55" s="146">
        <f ca="1">IFERROR(VLOOKUP($B55,別添!$B$5:$G$29,4,FALSE),"")</f>
        <v>0</v>
      </c>
      <c r="E55" s="146">
        <f ca="1">IFERROR(VLOOKUP($B55,別添!$B$5:$G$29,5,FALSE),"")</f>
        <v>0</v>
      </c>
      <c r="F55" s="175" t="str">
        <f ca="1">IFERROR(VLOOKUP($B55,別添!$B$5:$G$29,6,FALSE),"")</f>
        <v/>
      </c>
      <c r="G55" s="147" t="str">
        <f ca="1">IF(M55&gt;0,実績報告書!$W$7,"")</f>
        <v/>
      </c>
      <c r="H55" s="176">
        <f ca="1">SUMIFS(別添!I$5:I$29,別添!$B$5:$B$29,$B55)</f>
        <v>0</v>
      </c>
      <c r="I55" s="150" t="str">
        <f ca="1">IFERROR(IF(COUNTIFS(別添!$B$5:$B$29,B55,別添!$J$5:$J$29,"有")&gt;0,"有",""),"")</f>
        <v/>
      </c>
      <c r="J55" s="149">
        <f ca="1">SUMIFS(別添!K$5:K$29,別添!$B$5:$B$29,$B55)</f>
        <v>0</v>
      </c>
      <c r="K55" s="151">
        <f ca="1">SUMIFS(別添!L$5:L$29,別添!$B$5:$B$29,$B55)</f>
        <v>0</v>
      </c>
      <c r="L55" s="149">
        <f ca="1">SUMIFS(別添!M$5:M$29,別添!$B$5:$B$29,$B55)</f>
        <v>0</v>
      </c>
      <c r="M55" s="151">
        <f t="shared" ca="1" si="5"/>
        <v>0</v>
      </c>
      <c r="N55" s="151">
        <f ca="1">SUMIFS(別添!O$5:O$29,別添!$B$5:$B$29,$B55)</f>
        <v>0</v>
      </c>
      <c r="O55" s="151">
        <f ca="1">SUMIFS(別添!P$5:P$29,別添!$B$5:$B$29,$B55)</f>
        <v>0</v>
      </c>
      <c r="P55" s="151">
        <f ca="1">SUMIFS(別添!Q$5:Q$29,別添!$B$5:$B$29,$B55)</f>
        <v>0</v>
      </c>
      <c r="Q55" s="151">
        <f ca="1">SUMIFS(別添!R$5:R$29,別添!$B$5:$B$29,$B55)</f>
        <v>0</v>
      </c>
      <c r="R55" s="151">
        <f t="shared" ca="1" si="2"/>
        <v>0</v>
      </c>
      <c r="S55" s="151">
        <f ca="1">SUMIFS(別添!T$5:T$29,別添!$B$5:$B$29,$B55)</f>
        <v>0</v>
      </c>
      <c r="T55" s="151">
        <f ca="1">SUMIFS(別添!U$5:U$29,別添!$B$5:$B$29,$B55)</f>
        <v>0</v>
      </c>
      <c r="U55" s="151">
        <f ca="1">SUMIFS(別添!V$5:V$29,別添!$B$5:$B$29,$B55)</f>
        <v>0</v>
      </c>
      <c r="V55" s="151">
        <f ca="1">SUMIFS(別添!W$5:W$29,別添!$B$5:$B$29,$B55)</f>
        <v>0</v>
      </c>
      <c r="W55" s="151">
        <f t="shared" ca="1" si="3"/>
        <v>0</v>
      </c>
    </row>
    <row r="56" spans="1:23" ht="21" customHeight="1">
      <c r="A56" s="168">
        <f t="shared" si="0"/>
        <v>52</v>
      </c>
      <c r="B56" s="112"/>
      <c r="C56" s="169">
        <f ca="1">IFERROR(VLOOKUP($B56,別添!$B$5:$G$29,2,FALSE),"")</f>
        <v>0</v>
      </c>
      <c r="D56" s="146">
        <f ca="1">IFERROR(VLOOKUP($B56,別添!$B$5:$G$29,4,FALSE),"")</f>
        <v>0</v>
      </c>
      <c r="E56" s="146">
        <f ca="1">IFERROR(VLOOKUP($B56,別添!$B$5:$G$29,5,FALSE),"")</f>
        <v>0</v>
      </c>
      <c r="F56" s="175" t="str">
        <f ca="1">IFERROR(VLOOKUP($B56,別添!$B$5:$G$29,6,FALSE),"")</f>
        <v/>
      </c>
      <c r="G56" s="147" t="str">
        <f ca="1">IF(M56&gt;0,実績報告書!$W$7,"")</f>
        <v/>
      </c>
      <c r="H56" s="176">
        <f ca="1">SUMIFS(別添!I$5:I$29,別添!$B$5:$B$29,$B56)</f>
        <v>0</v>
      </c>
      <c r="I56" s="150" t="str">
        <f ca="1">IFERROR(IF(COUNTIFS(別添!$B$5:$B$29,B56,別添!$J$5:$J$29,"有")&gt;0,"有",""),"")</f>
        <v/>
      </c>
      <c r="J56" s="149">
        <f ca="1">SUMIFS(別添!K$5:K$29,別添!$B$5:$B$29,$B56)</f>
        <v>0</v>
      </c>
      <c r="K56" s="151">
        <f ca="1">SUMIFS(別添!L$5:L$29,別添!$B$5:$B$29,$B56)</f>
        <v>0</v>
      </c>
      <c r="L56" s="149">
        <f ca="1">SUMIFS(別添!M$5:M$29,別添!$B$5:$B$29,$B56)</f>
        <v>0</v>
      </c>
      <c r="M56" s="151">
        <f t="shared" ca="1" si="5"/>
        <v>0</v>
      </c>
      <c r="N56" s="151">
        <f ca="1">SUMIFS(別添!O$5:O$29,別添!$B$5:$B$29,$B56)</f>
        <v>0</v>
      </c>
      <c r="O56" s="151">
        <f ca="1">SUMIFS(別添!P$5:P$29,別添!$B$5:$B$29,$B56)</f>
        <v>0</v>
      </c>
      <c r="P56" s="151">
        <f ca="1">SUMIFS(別添!Q$5:Q$29,別添!$B$5:$B$29,$B56)</f>
        <v>0</v>
      </c>
      <c r="Q56" s="151">
        <f ca="1">SUMIFS(別添!R$5:R$29,別添!$B$5:$B$29,$B56)</f>
        <v>0</v>
      </c>
      <c r="R56" s="151">
        <f t="shared" ca="1" si="2"/>
        <v>0</v>
      </c>
      <c r="S56" s="151">
        <f ca="1">SUMIFS(別添!T$5:T$29,別添!$B$5:$B$29,$B56)</f>
        <v>0</v>
      </c>
      <c r="T56" s="151">
        <f ca="1">SUMIFS(別添!U$5:U$29,別添!$B$5:$B$29,$B56)</f>
        <v>0</v>
      </c>
      <c r="U56" s="151">
        <f ca="1">SUMIFS(別添!V$5:V$29,別添!$B$5:$B$29,$B56)</f>
        <v>0</v>
      </c>
      <c r="V56" s="151">
        <f ca="1">SUMIFS(別添!W$5:W$29,別添!$B$5:$B$29,$B56)</f>
        <v>0</v>
      </c>
      <c r="W56" s="151">
        <f t="shared" ca="1" si="3"/>
        <v>0</v>
      </c>
    </row>
    <row r="57" spans="1:23" ht="21" customHeight="1">
      <c r="A57" s="168">
        <f t="shared" si="0"/>
        <v>53</v>
      </c>
      <c r="B57" s="112"/>
      <c r="C57" s="169">
        <f ca="1">IFERROR(VLOOKUP($B57,別添!$B$5:$G$29,2,FALSE),"")</f>
        <v>0</v>
      </c>
      <c r="D57" s="146">
        <f ca="1">IFERROR(VLOOKUP($B57,別添!$B$5:$G$29,4,FALSE),"")</f>
        <v>0</v>
      </c>
      <c r="E57" s="146">
        <f ca="1">IFERROR(VLOOKUP($B57,別添!$B$5:$G$29,5,FALSE),"")</f>
        <v>0</v>
      </c>
      <c r="F57" s="175" t="str">
        <f ca="1">IFERROR(VLOOKUP($B57,別添!$B$5:$G$29,6,FALSE),"")</f>
        <v/>
      </c>
      <c r="G57" s="147" t="str">
        <f ca="1">IF(M57&gt;0,実績報告書!$W$7,"")</f>
        <v/>
      </c>
      <c r="H57" s="176">
        <f ca="1">SUMIFS(別添!I$5:I$29,別添!$B$5:$B$29,$B57)</f>
        <v>0</v>
      </c>
      <c r="I57" s="150" t="str">
        <f ca="1">IFERROR(IF(COUNTIFS(別添!$B$5:$B$29,B57,別添!$J$5:$J$29,"有")&gt;0,"有",""),"")</f>
        <v/>
      </c>
      <c r="J57" s="149">
        <f ca="1">SUMIFS(別添!K$5:K$29,別添!$B$5:$B$29,$B57)</f>
        <v>0</v>
      </c>
      <c r="K57" s="151">
        <f ca="1">SUMIFS(別添!L$5:L$29,別添!$B$5:$B$29,$B57)</f>
        <v>0</v>
      </c>
      <c r="L57" s="149">
        <f ca="1">SUMIFS(別添!M$5:M$29,別添!$B$5:$B$29,$B57)</f>
        <v>0</v>
      </c>
      <c r="M57" s="151">
        <f t="shared" ca="1" si="5"/>
        <v>0</v>
      </c>
      <c r="N57" s="151">
        <f ca="1">SUMIFS(別添!O$5:O$29,別添!$B$5:$B$29,$B57)</f>
        <v>0</v>
      </c>
      <c r="O57" s="151">
        <f ca="1">SUMIFS(別添!P$5:P$29,別添!$B$5:$B$29,$B57)</f>
        <v>0</v>
      </c>
      <c r="P57" s="151">
        <f ca="1">SUMIFS(別添!Q$5:Q$29,別添!$B$5:$B$29,$B57)</f>
        <v>0</v>
      </c>
      <c r="Q57" s="151">
        <f ca="1">SUMIFS(別添!R$5:R$29,別添!$B$5:$B$29,$B57)</f>
        <v>0</v>
      </c>
      <c r="R57" s="151">
        <f t="shared" ca="1" si="2"/>
        <v>0</v>
      </c>
      <c r="S57" s="151">
        <f ca="1">SUMIFS(別添!T$5:T$29,別添!$B$5:$B$29,$B57)</f>
        <v>0</v>
      </c>
      <c r="T57" s="151">
        <f ca="1">SUMIFS(別添!U$5:U$29,別添!$B$5:$B$29,$B57)</f>
        <v>0</v>
      </c>
      <c r="U57" s="151">
        <f ca="1">SUMIFS(別添!V$5:V$29,別添!$B$5:$B$29,$B57)</f>
        <v>0</v>
      </c>
      <c r="V57" s="151">
        <f ca="1">SUMIFS(別添!W$5:W$29,別添!$B$5:$B$29,$B57)</f>
        <v>0</v>
      </c>
      <c r="W57" s="151">
        <f t="shared" ca="1" si="3"/>
        <v>0</v>
      </c>
    </row>
    <row r="58" spans="1:23" ht="21" customHeight="1">
      <c r="A58" s="168">
        <f t="shared" si="0"/>
        <v>54</v>
      </c>
      <c r="B58" s="112"/>
      <c r="C58" s="169">
        <f ca="1">IFERROR(VLOOKUP($B58,別添!$B$5:$G$29,2,FALSE),"")</f>
        <v>0</v>
      </c>
      <c r="D58" s="146">
        <f ca="1">IFERROR(VLOOKUP($B58,別添!$B$5:$G$29,4,FALSE),"")</f>
        <v>0</v>
      </c>
      <c r="E58" s="146">
        <f ca="1">IFERROR(VLOOKUP($B58,別添!$B$5:$G$29,5,FALSE),"")</f>
        <v>0</v>
      </c>
      <c r="F58" s="175" t="str">
        <f ca="1">IFERROR(VLOOKUP($B58,別添!$B$5:$G$29,6,FALSE),"")</f>
        <v/>
      </c>
      <c r="G58" s="147" t="str">
        <f ca="1">IF(M58&gt;0,実績報告書!$W$7,"")</f>
        <v/>
      </c>
      <c r="H58" s="176">
        <f ca="1">SUMIFS(別添!I$5:I$29,別添!$B$5:$B$29,$B58)</f>
        <v>0</v>
      </c>
      <c r="I58" s="150" t="str">
        <f ca="1">IFERROR(IF(COUNTIFS(別添!$B$5:$B$29,B58,別添!$J$5:$J$29,"有")&gt;0,"有",""),"")</f>
        <v/>
      </c>
      <c r="J58" s="149">
        <f ca="1">SUMIFS(別添!K$5:K$29,別添!$B$5:$B$29,$B58)</f>
        <v>0</v>
      </c>
      <c r="K58" s="151">
        <f ca="1">SUMIFS(別添!L$5:L$29,別添!$B$5:$B$29,$B58)</f>
        <v>0</v>
      </c>
      <c r="L58" s="149">
        <f ca="1">SUMIFS(別添!M$5:M$29,別添!$B$5:$B$29,$B58)</f>
        <v>0</v>
      </c>
      <c r="M58" s="151">
        <f t="shared" ca="1" si="5"/>
        <v>0</v>
      </c>
      <c r="N58" s="151">
        <f ca="1">SUMIFS(別添!O$5:O$29,別添!$B$5:$B$29,$B58)</f>
        <v>0</v>
      </c>
      <c r="O58" s="151">
        <f ca="1">SUMIFS(別添!P$5:P$29,別添!$B$5:$B$29,$B58)</f>
        <v>0</v>
      </c>
      <c r="P58" s="151">
        <f ca="1">SUMIFS(別添!Q$5:Q$29,別添!$B$5:$B$29,$B58)</f>
        <v>0</v>
      </c>
      <c r="Q58" s="151">
        <f ca="1">SUMIFS(別添!R$5:R$29,別添!$B$5:$B$29,$B58)</f>
        <v>0</v>
      </c>
      <c r="R58" s="151">
        <f t="shared" ca="1" si="2"/>
        <v>0</v>
      </c>
      <c r="S58" s="151">
        <f ca="1">SUMIFS(別添!T$5:T$29,別添!$B$5:$B$29,$B58)</f>
        <v>0</v>
      </c>
      <c r="T58" s="151">
        <f ca="1">SUMIFS(別添!U$5:U$29,別添!$B$5:$B$29,$B58)</f>
        <v>0</v>
      </c>
      <c r="U58" s="151">
        <f ca="1">SUMIFS(別添!V$5:V$29,別添!$B$5:$B$29,$B58)</f>
        <v>0</v>
      </c>
      <c r="V58" s="151">
        <f ca="1">SUMIFS(別添!W$5:W$29,別添!$B$5:$B$29,$B58)</f>
        <v>0</v>
      </c>
      <c r="W58" s="151">
        <f t="shared" ca="1" si="3"/>
        <v>0</v>
      </c>
    </row>
    <row r="59" spans="1:23" ht="21" customHeight="1">
      <c r="A59" s="168">
        <f t="shared" si="0"/>
        <v>55</v>
      </c>
      <c r="B59" s="112"/>
      <c r="C59" s="169">
        <f ca="1">IFERROR(VLOOKUP($B59,別添!$B$5:$G$29,2,FALSE),"")</f>
        <v>0</v>
      </c>
      <c r="D59" s="146">
        <f ca="1">IFERROR(VLOOKUP($B59,別添!$B$5:$G$29,4,FALSE),"")</f>
        <v>0</v>
      </c>
      <c r="E59" s="146">
        <f ca="1">IFERROR(VLOOKUP($B59,別添!$B$5:$G$29,5,FALSE),"")</f>
        <v>0</v>
      </c>
      <c r="F59" s="175" t="str">
        <f ca="1">IFERROR(VLOOKUP($B59,別添!$B$5:$G$29,6,FALSE),"")</f>
        <v/>
      </c>
      <c r="G59" s="147" t="str">
        <f ca="1">IF(M59&gt;0,実績報告書!$W$7,"")</f>
        <v/>
      </c>
      <c r="H59" s="176">
        <f ca="1">SUMIFS(別添!I$5:I$29,別添!$B$5:$B$29,$B59)</f>
        <v>0</v>
      </c>
      <c r="I59" s="150" t="str">
        <f ca="1">IFERROR(IF(COUNTIFS(別添!$B$5:$B$29,B59,別添!$J$5:$J$29,"有")&gt;0,"有",""),"")</f>
        <v/>
      </c>
      <c r="J59" s="149">
        <f ca="1">SUMIFS(別添!K$5:K$29,別添!$B$5:$B$29,$B59)</f>
        <v>0</v>
      </c>
      <c r="K59" s="151">
        <f ca="1">SUMIFS(別添!L$5:L$29,別添!$B$5:$B$29,$B59)</f>
        <v>0</v>
      </c>
      <c r="L59" s="149">
        <f ca="1">SUMIFS(別添!M$5:M$29,別添!$B$5:$B$29,$B59)</f>
        <v>0</v>
      </c>
      <c r="M59" s="151">
        <f t="shared" ca="1" si="5"/>
        <v>0</v>
      </c>
      <c r="N59" s="151">
        <f ca="1">SUMIFS(別添!O$5:O$29,別添!$B$5:$B$29,$B59)</f>
        <v>0</v>
      </c>
      <c r="O59" s="151">
        <f ca="1">SUMIFS(別添!P$5:P$29,別添!$B$5:$B$29,$B59)</f>
        <v>0</v>
      </c>
      <c r="P59" s="151">
        <f ca="1">SUMIFS(別添!Q$5:Q$29,別添!$B$5:$B$29,$B59)</f>
        <v>0</v>
      </c>
      <c r="Q59" s="151">
        <f ca="1">SUMIFS(別添!R$5:R$29,別添!$B$5:$B$29,$B59)</f>
        <v>0</v>
      </c>
      <c r="R59" s="151">
        <f t="shared" ca="1" si="2"/>
        <v>0</v>
      </c>
      <c r="S59" s="151">
        <f ca="1">SUMIFS(別添!T$5:T$29,別添!$B$5:$B$29,$B59)</f>
        <v>0</v>
      </c>
      <c r="T59" s="151">
        <f ca="1">SUMIFS(別添!U$5:U$29,別添!$B$5:$B$29,$B59)</f>
        <v>0</v>
      </c>
      <c r="U59" s="151">
        <f ca="1">SUMIFS(別添!V$5:V$29,別添!$B$5:$B$29,$B59)</f>
        <v>0</v>
      </c>
      <c r="V59" s="151">
        <f ca="1">SUMIFS(別添!W$5:W$29,別添!$B$5:$B$29,$B59)</f>
        <v>0</v>
      </c>
      <c r="W59" s="151">
        <f t="shared" ca="1" si="3"/>
        <v>0</v>
      </c>
    </row>
    <row r="60" spans="1:23" ht="21" customHeight="1">
      <c r="A60" s="168">
        <f t="shared" si="0"/>
        <v>56</v>
      </c>
      <c r="B60" s="112"/>
      <c r="C60" s="169">
        <f ca="1">IFERROR(VLOOKUP($B60,別添!$B$5:$G$29,2,FALSE),"")</f>
        <v>0</v>
      </c>
      <c r="D60" s="146">
        <f ca="1">IFERROR(VLOOKUP($B60,別添!$B$5:$G$29,4,FALSE),"")</f>
        <v>0</v>
      </c>
      <c r="E60" s="146">
        <f ca="1">IFERROR(VLOOKUP($B60,別添!$B$5:$G$29,5,FALSE),"")</f>
        <v>0</v>
      </c>
      <c r="F60" s="175" t="str">
        <f ca="1">IFERROR(VLOOKUP($B60,別添!$B$5:$G$29,6,FALSE),"")</f>
        <v/>
      </c>
      <c r="G60" s="147" t="str">
        <f ca="1">IF(M60&gt;0,実績報告書!$W$7,"")</f>
        <v/>
      </c>
      <c r="H60" s="176">
        <f ca="1">SUMIFS(別添!I$5:I$29,別添!$B$5:$B$29,$B60)</f>
        <v>0</v>
      </c>
      <c r="I60" s="150" t="str">
        <f ca="1">IFERROR(IF(COUNTIFS(別添!$B$5:$B$29,B60,別添!$J$5:$J$29,"有")&gt;0,"有",""),"")</f>
        <v/>
      </c>
      <c r="J60" s="149">
        <f ca="1">SUMIFS(別添!K$5:K$29,別添!$B$5:$B$29,$B60)</f>
        <v>0</v>
      </c>
      <c r="K60" s="151">
        <f ca="1">SUMIFS(別添!L$5:L$29,別添!$B$5:$B$29,$B60)</f>
        <v>0</v>
      </c>
      <c r="L60" s="149">
        <f ca="1">SUMIFS(別添!M$5:M$29,別添!$B$5:$B$29,$B60)</f>
        <v>0</v>
      </c>
      <c r="M60" s="151">
        <f t="shared" ca="1" si="5"/>
        <v>0</v>
      </c>
      <c r="N60" s="151">
        <f ca="1">SUMIFS(別添!O$5:O$29,別添!$B$5:$B$29,$B60)</f>
        <v>0</v>
      </c>
      <c r="O60" s="151">
        <f ca="1">SUMIFS(別添!P$5:P$29,別添!$B$5:$B$29,$B60)</f>
        <v>0</v>
      </c>
      <c r="P60" s="151">
        <f ca="1">SUMIFS(別添!Q$5:Q$29,別添!$B$5:$B$29,$B60)</f>
        <v>0</v>
      </c>
      <c r="Q60" s="151">
        <f ca="1">SUMIFS(別添!R$5:R$29,別添!$B$5:$B$29,$B60)</f>
        <v>0</v>
      </c>
      <c r="R60" s="151">
        <f t="shared" ca="1" si="2"/>
        <v>0</v>
      </c>
      <c r="S60" s="151">
        <f ca="1">SUMIFS(別添!T$5:T$29,別添!$B$5:$B$29,$B60)</f>
        <v>0</v>
      </c>
      <c r="T60" s="151">
        <f ca="1">SUMIFS(別添!U$5:U$29,別添!$B$5:$B$29,$B60)</f>
        <v>0</v>
      </c>
      <c r="U60" s="151">
        <f ca="1">SUMIFS(別添!V$5:V$29,別添!$B$5:$B$29,$B60)</f>
        <v>0</v>
      </c>
      <c r="V60" s="151">
        <f ca="1">SUMIFS(別添!W$5:W$29,別添!$B$5:$B$29,$B60)</f>
        <v>0</v>
      </c>
      <c r="W60" s="151">
        <f t="shared" ca="1" si="3"/>
        <v>0</v>
      </c>
    </row>
    <row r="61" spans="1:23" ht="21" customHeight="1">
      <c r="A61" s="168">
        <f t="shared" si="0"/>
        <v>57</v>
      </c>
      <c r="B61" s="112"/>
      <c r="C61" s="169">
        <f ca="1">IFERROR(VLOOKUP($B61,別添!$B$5:$G$29,2,FALSE),"")</f>
        <v>0</v>
      </c>
      <c r="D61" s="146">
        <f ca="1">IFERROR(VLOOKUP($B61,別添!$B$5:$G$29,4,FALSE),"")</f>
        <v>0</v>
      </c>
      <c r="E61" s="146">
        <f ca="1">IFERROR(VLOOKUP($B61,別添!$B$5:$G$29,5,FALSE),"")</f>
        <v>0</v>
      </c>
      <c r="F61" s="175" t="str">
        <f ca="1">IFERROR(VLOOKUP($B61,別添!$B$5:$G$29,6,FALSE),"")</f>
        <v/>
      </c>
      <c r="G61" s="147" t="str">
        <f ca="1">IF(M61&gt;0,実績報告書!$W$7,"")</f>
        <v/>
      </c>
      <c r="H61" s="176">
        <f ca="1">SUMIFS(別添!I$5:I$29,別添!$B$5:$B$29,$B61)</f>
        <v>0</v>
      </c>
      <c r="I61" s="150" t="str">
        <f ca="1">IFERROR(IF(COUNTIFS(別添!$B$5:$B$29,B61,別添!$J$5:$J$29,"有")&gt;0,"有",""),"")</f>
        <v/>
      </c>
      <c r="J61" s="149">
        <f ca="1">SUMIFS(別添!K$5:K$29,別添!$B$5:$B$29,$B61)</f>
        <v>0</v>
      </c>
      <c r="K61" s="151">
        <f ca="1">SUMIFS(別添!L$5:L$29,別添!$B$5:$B$29,$B61)</f>
        <v>0</v>
      </c>
      <c r="L61" s="149">
        <f ca="1">SUMIFS(別添!M$5:M$29,別添!$B$5:$B$29,$B61)</f>
        <v>0</v>
      </c>
      <c r="M61" s="151">
        <f t="shared" ca="1" si="5"/>
        <v>0</v>
      </c>
      <c r="N61" s="151">
        <f ca="1">SUMIFS(別添!O$5:O$29,別添!$B$5:$B$29,$B61)</f>
        <v>0</v>
      </c>
      <c r="O61" s="151">
        <f ca="1">SUMIFS(別添!P$5:P$29,別添!$B$5:$B$29,$B61)</f>
        <v>0</v>
      </c>
      <c r="P61" s="151">
        <f ca="1">SUMIFS(別添!Q$5:Q$29,別添!$B$5:$B$29,$B61)</f>
        <v>0</v>
      </c>
      <c r="Q61" s="151">
        <f ca="1">SUMIFS(別添!R$5:R$29,別添!$B$5:$B$29,$B61)</f>
        <v>0</v>
      </c>
      <c r="R61" s="151">
        <f t="shared" ca="1" si="2"/>
        <v>0</v>
      </c>
      <c r="S61" s="151">
        <f ca="1">SUMIFS(別添!T$5:T$29,別添!$B$5:$B$29,$B61)</f>
        <v>0</v>
      </c>
      <c r="T61" s="151">
        <f ca="1">SUMIFS(別添!U$5:U$29,別添!$B$5:$B$29,$B61)</f>
        <v>0</v>
      </c>
      <c r="U61" s="151">
        <f ca="1">SUMIFS(別添!V$5:V$29,別添!$B$5:$B$29,$B61)</f>
        <v>0</v>
      </c>
      <c r="V61" s="151">
        <f ca="1">SUMIFS(別添!W$5:W$29,別添!$B$5:$B$29,$B61)</f>
        <v>0</v>
      </c>
      <c r="W61" s="151">
        <f t="shared" ca="1" si="3"/>
        <v>0</v>
      </c>
    </row>
    <row r="62" spans="1:23" ht="21" customHeight="1">
      <c r="A62" s="168">
        <f t="shared" si="0"/>
        <v>58</v>
      </c>
      <c r="B62" s="112"/>
      <c r="C62" s="169">
        <f ca="1">IFERROR(VLOOKUP($B62,別添!$B$5:$G$29,2,FALSE),"")</f>
        <v>0</v>
      </c>
      <c r="D62" s="146">
        <f ca="1">IFERROR(VLOOKUP($B62,別添!$B$5:$G$29,4,FALSE),"")</f>
        <v>0</v>
      </c>
      <c r="E62" s="146">
        <f ca="1">IFERROR(VLOOKUP($B62,別添!$B$5:$G$29,5,FALSE),"")</f>
        <v>0</v>
      </c>
      <c r="F62" s="175" t="str">
        <f ca="1">IFERROR(VLOOKUP($B62,別添!$B$5:$G$29,6,FALSE),"")</f>
        <v/>
      </c>
      <c r="G62" s="147" t="str">
        <f ca="1">IF(M62&gt;0,実績報告書!$W$7,"")</f>
        <v/>
      </c>
      <c r="H62" s="176">
        <f ca="1">SUMIFS(別添!I$5:I$29,別添!$B$5:$B$29,$B62)</f>
        <v>0</v>
      </c>
      <c r="I62" s="150" t="str">
        <f ca="1">IFERROR(IF(COUNTIFS(別添!$B$5:$B$29,B62,別添!$J$5:$J$29,"有")&gt;0,"有",""),"")</f>
        <v/>
      </c>
      <c r="J62" s="149">
        <f ca="1">SUMIFS(別添!K$5:K$29,別添!$B$5:$B$29,$B62)</f>
        <v>0</v>
      </c>
      <c r="K62" s="151">
        <f ca="1">SUMIFS(別添!L$5:L$29,別添!$B$5:$B$29,$B62)</f>
        <v>0</v>
      </c>
      <c r="L62" s="149">
        <f ca="1">SUMIFS(別添!M$5:M$29,別添!$B$5:$B$29,$B62)</f>
        <v>0</v>
      </c>
      <c r="M62" s="151">
        <f t="shared" ca="1" si="5"/>
        <v>0</v>
      </c>
      <c r="N62" s="151">
        <f ca="1">SUMIFS(別添!O$5:O$29,別添!$B$5:$B$29,$B62)</f>
        <v>0</v>
      </c>
      <c r="O62" s="151">
        <f ca="1">SUMIFS(別添!P$5:P$29,別添!$B$5:$B$29,$B62)</f>
        <v>0</v>
      </c>
      <c r="P62" s="151">
        <f ca="1">SUMIFS(別添!Q$5:Q$29,別添!$B$5:$B$29,$B62)</f>
        <v>0</v>
      </c>
      <c r="Q62" s="151">
        <f ca="1">SUMIFS(別添!R$5:R$29,別添!$B$5:$B$29,$B62)</f>
        <v>0</v>
      </c>
      <c r="R62" s="151">
        <f t="shared" ca="1" si="2"/>
        <v>0</v>
      </c>
      <c r="S62" s="151">
        <f ca="1">SUMIFS(別添!T$5:T$29,別添!$B$5:$B$29,$B62)</f>
        <v>0</v>
      </c>
      <c r="T62" s="151">
        <f ca="1">SUMIFS(別添!U$5:U$29,別添!$B$5:$B$29,$B62)</f>
        <v>0</v>
      </c>
      <c r="U62" s="151">
        <f ca="1">SUMIFS(別添!V$5:V$29,別添!$B$5:$B$29,$B62)</f>
        <v>0</v>
      </c>
      <c r="V62" s="151">
        <f ca="1">SUMIFS(別添!W$5:W$29,別添!$B$5:$B$29,$B62)</f>
        <v>0</v>
      </c>
      <c r="W62" s="151">
        <f t="shared" ca="1" si="3"/>
        <v>0</v>
      </c>
    </row>
    <row r="63" spans="1:23" ht="21" customHeight="1">
      <c r="A63" s="168">
        <f t="shared" si="0"/>
        <v>59</v>
      </c>
      <c r="B63" s="112"/>
      <c r="C63" s="169">
        <f ca="1">IFERROR(VLOOKUP($B63,別添!$B$5:$G$29,2,FALSE),"")</f>
        <v>0</v>
      </c>
      <c r="D63" s="146">
        <f ca="1">IFERROR(VLOOKUP($B63,別添!$B$5:$G$29,4,FALSE),"")</f>
        <v>0</v>
      </c>
      <c r="E63" s="146">
        <f ca="1">IFERROR(VLOOKUP($B63,別添!$B$5:$G$29,5,FALSE),"")</f>
        <v>0</v>
      </c>
      <c r="F63" s="175" t="str">
        <f ca="1">IFERROR(VLOOKUP($B63,別添!$B$5:$G$29,6,FALSE),"")</f>
        <v/>
      </c>
      <c r="G63" s="147" t="str">
        <f ca="1">IF(M63&gt;0,実績報告書!$W$7,"")</f>
        <v/>
      </c>
      <c r="H63" s="176">
        <f ca="1">SUMIFS(別添!I$5:I$29,別添!$B$5:$B$29,$B63)</f>
        <v>0</v>
      </c>
      <c r="I63" s="150" t="str">
        <f ca="1">IFERROR(IF(COUNTIFS(別添!$B$5:$B$29,B63,別添!$J$5:$J$29,"有")&gt;0,"有",""),"")</f>
        <v/>
      </c>
      <c r="J63" s="149">
        <f ca="1">SUMIFS(別添!K$5:K$29,別添!$B$5:$B$29,$B63)</f>
        <v>0</v>
      </c>
      <c r="K63" s="151">
        <f ca="1">SUMIFS(別添!L$5:L$29,別添!$B$5:$B$29,$B63)</f>
        <v>0</v>
      </c>
      <c r="L63" s="149">
        <f ca="1">SUMIFS(別添!M$5:M$29,別添!$B$5:$B$29,$B63)</f>
        <v>0</v>
      </c>
      <c r="M63" s="151">
        <f t="shared" ca="1" si="5"/>
        <v>0</v>
      </c>
      <c r="N63" s="151">
        <f ca="1">SUMIFS(別添!O$5:O$29,別添!$B$5:$B$29,$B63)</f>
        <v>0</v>
      </c>
      <c r="O63" s="151">
        <f ca="1">SUMIFS(別添!P$5:P$29,別添!$B$5:$B$29,$B63)</f>
        <v>0</v>
      </c>
      <c r="P63" s="151">
        <f ca="1">SUMIFS(別添!Q$5:Q$29,別添!$B$5:$B$29,$B63)</f>
        <v>0</v>
      </c>
      <c r="Q63" s="151">
        <f ca="1">SUMIFS(別添!R$5:R$29,別添!$B$5:$B$29,$B63)</f>
        <v>0</v>
      </c>
      <c r="R63" s="151">
        <f t="shared" ca="1" si="2"/>
        <v>0</v>
      </c>
      <c r="S63" s="151">
        <f ca="1">SUMIFS(別添!T$5:T$29,別添!$B$5:$B$29,$B63)</f>
        <v>0</v>
      </c>
      <c r="T63" s="151">
        <f ca="1">SUMIFS(別添!U$5:U$29,別添!$B$5:$B$29,$B63)</f>
        <v>0</v>
      </c>
      <c r="U63" s="151">
        <f ca="1">SUMIFS(別添!V$5:V$29,別添!$B$5:$B$29,$B63)</f>
        <v>0</v>
      </c>
      <c r="V63" s="151">
        <f ca="1">SUMIFS(別添!W$5:W$29,別添!$B$5:$B$29,$B63)</f>
        <v>0</v>
      </c>
      <c r="W63" s="151">
        <f t="shared" ca="1" si="3"/>
        <v>0</v>
      </c>
    </row>
    <row r="64" spans="1:23" ht="21" customHeight="1">
      <c r="A64" s="168">
        <f t="shared" si="0"/>
        <v>60</v>
      </c>
      <c r="B64" s="112"/>
      <c r="C64" s="169">
        <f ca="1">IFERROR(VLOOKUP($B64,別添!$B$5:$G$29,2,FALSE),"")</f>
        <v>0</v>
      </c>
      <c r="D64" s="146">
        <f ca="1">IFERROR(VLOOKUP($B64,別添!$B$5:$G$29,4,FALSE),"")</f>
        <v>0</v>
      </c>
      <c r="E64" s="146">
        <f ca="1">IFERROR(VLOOKUP($B64,別添!$B$5:$G$29,5,FALSE),"")</f>
        <v>0</v>
      </c>
      <c r="F64" s="175" t="str">
        <f ca="1">IFERROR(VLOOKUP($B64,別添!$B$5:$G$29,6,FALSE),"")</f>
        <v/>
      </c>
      <c r="G64" s="147" t="str">
        <f ca="1">IF(M64&gt;0,実績報告書!$W$7,"")</f>
        <v/>
      </c>
      <c r="H64" s="176">
        <f ca="1">SUMIFS(別添!I$5:I$29,別添!$B$5:$B$29,$B64)</f>
        <v>0</v>
      </c>
      <c r="I64" s="150" t="str">
        <f ca="1">IFERROR(IF(COUNTIFS(別添!$B$5:$B$29,B64,別添!$J$5:$J$29,"有")&gt;0,"有",""),"")</f>
        <v/>
      </c>
      <c r="J64" s="149">
        <f ca="1">SUMIFS(別添!K$5:K$29,別添!$B$5:$B$29,$B64)</f>
        <v>0</v>
      </c>
      <c r="K64" s="151">
        <f ca="1">SUMIFS(別添!L$5:L$29,別添!$B$5:$B$29,$B64)</f>
        <v>0</v>
      </c>
      <c r="L64" s="149">
        <f ca="1">SUMIFS(別添!M$5:M$29,別添!$B$5:$B$29,$B64)</f>
        <v>0</v>
      </c>
      <c r="M64" s="151">
        <f t="shared" ca="1" si="5"/>
        <v>0</v>
      </c>
      <c r="N64" s="151">
        <f ca="1">SUMIFS(別添!O$5:O$29,別添!$B$5:$B$29,$B64)</f>
        <v>0</v>
      </c>
      <c r="O64" s="151">
        <f ca="1">SUMIFS(別添!P$5:P$29,別添!$B$5:$B$29,$B64)</f>
        <v>0</v>
      </c>
      <c r="P64" s="151">
        <f ca="1">SUMIFS(別添!Q$5:Q$29,別添!$B$5:$B$29,$B64)</f>
        <v>0</v>
      </c>
      <c r="Q64" s="151">
        <f ca="1">SUMIFS(別添!R$5:R$29,別添!$B$5:$B$29,$B64)</f>
        <v>0</v>
      </c>
      <c r="R64" s="151">
        <f t="shared" ca="1" si="2"/>
        <v>0</v>
      </c>
      <c r="S64" s="151">
        <f ca="1">SUMIFS(別添!T$5:T$29,別添!$B$5:$B$29,$B64)</f>
        <v>0</v>
      </c>
      <c r="T64" s="151">
        <f ca="1">SUMIFS(別添!U$5:U$29,別添!$B$5:$B$29,$B64)</f>
        <v>0</v>
      </c>
      <c r="U64" s="151">
        <f ca="1">SUMIFS(別添!V$5:V$29,別添!$B$5:$B$29,$B64)</f>
        <v>0</v>
      </c>
      <c r="V64" s="151">
        <f ca="1">SUMIFS(別添!W$5:W$29,別添!$B$5:$B$29,$B64)</f>
        <v>0</v>
      </c>
      <c r="W64" s="151">
        <f t="shared" ca="1" si="3"/>
        <v>0</v>
      </c>
    </row>
    <row r="65" spans="1:23" ht="21" customHeight="1">
      <c r="A65" s="168">
        <f t="shared" si="0"/>
        <v>61</v>
      </c>
      <c r="B65" s="112"/>
      <c r="C65" s="169">
        <f ca="1">IFERROR(VLOOKUP($B65,別添!$B$5:$G$29,2,FALSE),"")</f>
        <v>0</v>
      </c>
      <c r="D65" s="146">
        <f ca="1">IFERROR(VLOOKUP($B65,別添!$B$5:$G$29,4,FALSE),"")</f>
        <v>0</v>
      </c>
      <c r="E65" s="146">
        <f ca="1">IFERROR(VLOOKUP($B65,別添!$B$5:$G$29,5,FALSE),"")</f>
        <v>0</v>
      </c>
      <c r="F65" s="175" t="str">
        <f ca="1">IFERROR(VLOOKUP($B65,別添!$B$5:$G$29,6,FALSE),"")</f>
        <v/>
      </c>
      <c r="G65" s="147" t="str">
        <f ca="1">IF(M65&gt;0,実績報告書!$W$7,"")</f>
        <v/>
      </c>
      <c r="H65" s="176">
        <f ca="1">SUMIFS(別添!I$5:I$29,別添!$B$5:$B$29,$B65)</f>
        <v>0</v>
      </c>
      <c r="I65" s="150" t="str">
        <f ca="1">IFERROR(IF(COUNTIFS(別添!$B$5:$B$29,B65,別添!$J$5:$J$29,"有")&gt;0,"有",""),"")</f>
        <v/>
      </c>
      <c r="J65" s="149">
        <f ca="1">SUMIFS(別添!K$5:K$29,別添!$B$5:$B$29,$B65)</f>
        <v>0</v>
      </c>
      <c r="K65" s="151">
        <f ca="1">SUMIFS(別添!L$5:L$29,別添!$B$5:$B$29,$B65)</f>
        <v>0</v>
      </c>
      <c r="L65" s="149">
        <f ca="1">SUMIFS(別添!M$5:M$29,別添!$B$5:$B$29,$B65)</f>
        <v>0</v>
      </c>
      <c r="M65" s="151">
        <f t="shared" ca="1" si="5"/>
        <v>0</v>
      </c>
      <c r="N65" s="151">
        <f ca="1">SUMIFS(別添!O$5:O$29,別添!$B$5:$B$29,$B65)</f>
        <v>0</v>
      </c>
      <c r="O65" s="151">
        <f ca="1">SUMIFS(別添!P$5:P$29,別添!$B$5:$B$29,$B65)</f>
        <v>0</v>
      </c>
      <c r="P65" s="151">
        <f ca="1">SUMIFS(別添!Q$5:Q$29,別添!$B$5:$B$29,$B65)</f>
        <v>0</v>
      </c>
      <c r="Q65" s="151">
        <f ca="1">SUMIFS(別添!R$5:R$29,別添!$B$5:$B$29,$B65)</f>
        <v>0</v>
      </c>
      <c r="R65" s="151">
        <f t="shared" ca="1" si="2"/>
        <v>0</v>
      </c>
      <c r="S65" s="151">
        <f ca="1">SUMIFS(別添!T$5:T$29,別添!$B$5:$B$29,$B65)</f>
        <v>0</v>
      </c>
      <c r="T65" s="151">
        <f ca="1">SUMIFS(別添!U$5:U$29,別添!$B$5:$B$29,$B65)</f>
        <v>0</v>
      </c>
      <c r="U65" s="151">
        <f ca="1">SUMIFS(別添!V$5:V$29,別添!$B$5:$B$29,$B65)</f>
        <v>0</v>
      </c>
      <c r="V65" s="151">
        <f ca="1">SUMIFS(別添!W$5:W$29,別添!$B$5:$B$29,$B65)</f>
        <v>0</v>
      </c>
      <c r="W65" s="151">
        <f t="shared" ca="1" si="3"/>
        <v>0</v>
      </c>
    </row>
    <row r="66" spans="1:23" ht="21" customHeight="1">
      <c r="A66" s="168">
        <f t="shared" si="0"/>
        <v>62</v>
      </c>
      <c r="B66" s="112"/>
      <c r="C66" s="169">
        <f ca="1">IFERROR(VLOOKUP($B66,別添!$B$5:$G$29,2,FALSE),"")</f>
        <v>0</v>
      </c>
      <c r="D66" s="146">
        <f ca="1">IFERROR(VLOOKUP($B66,別添!$B$5:$G$29,4,FALSE),"")</f>
        <v>0</v>
      </c>
      <c r="E66" s="146">
        <f ca="1">IFERROR(VLOOKUP($B66,別添!$B$5:$G$29,5,FALSE),"")</f>
        <v>0</v>
      </c>
      <c r="F66" s="175" t="str">
        <f ca="1">IFERROR(VLOOKUP($B66,別添!$B$5:$G$29,6,FALSE),"")</f>
        <v/>
      </c>
      <c r="G66" s="147" t="str">
        <f ca="1">IF(M66&gt;0,実績報告書!$W$7,"")</f>
        <v/>
      </c>
      <c r="H66" s="176">
        <f ca="1">SUMIFS(別添!I$5:I$29,別添!$B$5:$B$29,$B66)</f>
        <v>0</v>
      </c>
      <c r="I66" s="150" t="str">
        <f ca="1">IFERROR(IF(COUNTIFS(別添!$B$5:$B$29,B66,別添!$J$5:$J$29,"有")&gt;0,"有",""),"")</f>
        <v/>
      </c>
      <c r="J66" s="149">
        <f ca="1">SUMIFS(別添!K$5:K$29,別添!$B$5:$B$29,$B66)</f>
        <v>0</v>
      </c>
      <c r="K66" s="151">
        <f ca="1">SUMIFS(別添!L$5:L$29,別添!$B$5:$B$29,$B66)</f>
        <v>0</v>
      </c>
      <c r="L66" s="149">
        <f ca="1">SUMIFS(別添!M$5:M$29,別添!$B$5:$B$29,$B66)</f>
        <v>0</v>
      </c>
      <c r="M66" s="151">
        <f t="shared" ca="1" si="5"/>
        <v>0</v>
      </c>
      <c r="N66" s="151">
        <f ca="1">SUMIFS(別添!O$5:O$29,別添!$B$5:$B$29,$B66)</f>
        <v>0</v>
      </c>
      <c r="O66" s="151">
        <f ca="1">SUMIFS(別添!P$5:P$29,別添!$B$5:$B$29,$B66)</f>
        <v>0</v>
      </c>
      <c r="P66" s="151">
        <f ca="1">SUMIFS(別添!Q$5:Q$29,別添!$B$5:$B$29,$B66)</f>
        <v>0</v>
      </c>
      <c r="Q66" s="151">
        <f ca="1">SUMIFS(別添!R$5:R$29,別添!$B$5:$B$29,$B66)</f>
        <v>0</v>
      </c>
      <c r="R66" s="151">
        <f t="shared" ca="1" si="2"/>
        <v>0</v>
      </c>
      <c r="S66" s="151">
        <f ca="1">SUMIFS(別添!T$5:T$29,別添!$B$5:$B$29,$B66)</f>
        <v>0</v>
      </c>
      <c r="T66" s="151">
        <f ca="1">SUMIFS(別添!U$5:U$29,別添!$B$5:$B$29,$B66)</f>
        <v>0</v>
      </c>
      <c r="U66" s="151">
        <f ca="1">SUMIFS(別添!V$5:V$29,別添!$B$5:$B$29,$B66)</f>
        <v>0</v>
      </c>
      <c r="V66" s="151">
        <f ca="1">SUMIFS(別添!W$5:W$29,別添!$B$5:$B$29,$B66)</f>
        <v>0</v>
      </c>
      <c r="W66" s="151">
        <f t="shared" ca="1" si="3"/>
        <v>0</v>
      </c>
    </row>
    <row r="67" spans="1:23" ht="21" customHeight="1">
      <c r="A67" s="168">
        <f t="shared" si="0"/>
        <v>63</v>
      </c>
      <c r="B67" s="112"/>
      <c r="C67" s="169">
        <f ca="1">IFERROR(VLOOKUP($B67,別添!$B$5:$G$29,2,FALSE),"")</f>
        <v>0</v>
      </c>
      <c r="D67" s="146">
        <f ca="1">IFERROR(VLOOKUP($B67,別添!$B$5:$G$29,4,FALSE),"")</f>
        <v>0</v>
      </c>
      <c r="E67" s="146">
        <f ca="1">IFERROR(VLOOKUP($B67,別添!$B$5:$G$29,5,FALSE),"")</f>
        <v>0</v>
      </c>
      <c r="F67" s="175" t="str">
        <f ca="1">IFERROR(VLOOKUP($B67,別添!$B$5:$G$29,6,FALSE),"")</f>
        <v/>
      </c>
      <c r="G67" s="147" t="str">
        <f ca="1">IF(M67&gt;0,実績報告書!$W$7,"")</f>
        <v/>
      </c>
      <c r="H67" s="176">
        <f ca="1">SUMIFS(別添!I$5:I$29,別添!$B$5:$B$29,$B67)</f>
        <v>0</v>
      </c>
      <c r="I67" s="150" t="str">
        <f ca="1">IFERROR(IF(COUNTIFS(別添!$B$5:$B$29,B67,別添!$J$5:$J$29,"有")&gt;0,"有",""),"")</f>
        <v/>
      </c>
      <c r="J67" s="149">
        <f ca="1">SUMIFS(別添!K$5:K$29,別添!$B$5:$B$29,$B67)</f>
        <v>0</v>
      </c>
      <c r="K67" s="151">
        <f ca="1">SUMIFS(別添!L$5:L$29,別添!$B$5:$B$29,$B67)</f>
        <v>0</v>
      </c>
      <c r="L67" s="149">
        <f ca="1">SUMIFS(別添!M$5:M$29,別添!$B$5:$B$29,$B67)</f>
        <v>0</v>
      </c>
      <c r="M67" s="151">
        <f t="shared" ca="1" si="5"/>
        <v>0</v>
      </c>
      <c r="N67" s="151">
        <f ca="1">SUMIFS(別添!O$5:O$29,別添!$B$5:$B$29,$B67)</f>
        <v>0</v>
      </c>
      <c r="O67" s="151">
        <f ca="1">SUMIFS(別添!P$5:P$29,別添!$B$5:$B$29,$B67)</f>
        <v>0</v>
      </c>
      <c r="P67" s="151">
        <f ca="1">SUMIFS(別添!Q$5:Q$29,別添!$B$5:$B$29,$B67)</f>
        <v>0</v>
      </c>
      <c r="Q67" s="151">
        <f ca="1">SUMIFS(別添!R$5:R$29,別添!$B$5:$B$29,$B67)</f>
        <v>0</v>
      </c>
      <c r="R67" s="151">
        <f t="shared" ca="1" si="2"/>
        <v>0</v>
      </c>
      <c r="S67" s="151">
        <f ca="1">SUMIFS(別添!T$5:T$29,別添!$B$5:$B$29,$B67)</f>
        <v>0</v>
      </c>
      <c r="T67" s="151">
        <f ca="1">SUMIFS(別添!U$5:U$29,別添!$B$5:$B$29,$B67)</f>
        <v>0</v>
      </c>
      <c r="U67" s="151">
        <f ca="1">SUMIFS(別添!V$5:V$29,別添!$B$5:$B$29,$B67)</f>
        <v>0</v>
      </c>
      <c r="V67" s="151">
        <f ca="1">SUMIFS(別添!W$5:W$29,別添!$B$5:$B$29,$B67)</f>
        <v>0</v>
      </c>
      <c r="W67" s="151">
        <f t="shared" ca="1" si="3"/>
        <v>0</v>
      </c>
    </row>
    <row r="68" spans="1:23" ht="21" customHeight="1">
      <c r="A68" s="168">
        <f t="shared" si="0"/>
        <v>64</v>
      </c>
      <c r="B68" s="112"/>
      <c r="C68" s="169">
        <f ca="1">IFERROR(VLOOKUP($B68,別添!$B$5:$G$29,2,FALSE),"")</f>
        <v>0</v>
      </c>
      <c r="D68" s="146">
        <f ca="1">IFERROR(VLOOKUP($B68,別添!$B$5:$G$29,4,FALSE),"")</f>
        <v>0</v>
      </c>
      <c r="E68" s="146">
        <f ca="1">IFERROR(VLOOKUP($B68,別添!$B$5:$G$29,5,FALSE),"")</f>
        <v>0</v>
      </c>
      <c r="F68" s="175" t="str">
        <f ca="1">IFERROR(VLOOKUP($B68,別添!$B$5:$G$29,6,FALSE),"")</f>
        <v/>
      </c>
      <c r="G68" s="147" t="str">
        <f ca="1">IF(M68&gt;0,実績報告書!$W$7,"")</f>
        <v/>
      </c>
      <c r="H68" s="176">
        <f ca="1">SUMIFS(別添!I$5:I$29,別添!$B$5:$B$29,$B68)</f>
        <v>0</v>
      </c>
      <c r="I68" s="150" t="str">
        <f ca="1">IFERROR(IF(COUNTIFS(別添!$B$5:$B$29,B68,別添!$J$5:$J$29,"有")&gt;0,"有",""),"")</f>
        <v/>
      </c>
      <c r="J68" s="149">
        <f ca="1">SUMIFS(別添!K$5:K$29,別添!$B$5:$B$29,$B68)</f>
        <v>0</v>
      </c>
      <c r="K68" s="151">
        <f ca="1">SUMIFS(別添!L$5:L$29,別添!$B$5:$B$29,$B68)</f>
        <v>0</v>
      </c>
      <c r="L68" s="149">
        <f ca="1">SUMIFS(別添!M$5:M$29,別添!$B$5:$B$29,$B68)</f>
        <v>0</v>
      </c>
      <c r="M68" s="151">
        <f t="shared" ca="1" si="5"/>
        <v>0</v>
      </c>
      <c r="N68" s="151">
        <f ca="1">SUMIFS(別添!O$5:O$29,別添!$B$5:$B$29,$B68)</f>
        <v>0</v>
      </c>
      <c r="O68" s="151">
        <f ca="1">SUMIFS(別添!P$5:P$29,別添!$B$5:$B$29,$B68)</f>
        <v>0</v>
      </c>
      <c r="P68" s="151">
        <f ca="1">SUMIFS(別添!Q$5:Q$29,別添!$B$5:$B$29,$B68)</f>
        <v>0</v>
      </c>
      <c r="Q68" s="151">
        <f ca="1">SUMIFS(別添!R$5:R$29,別添!$B$5:$B$29,$B68)</f>
        <v>0</v>
      </c>
      <c r="R68" s="151">
        <f t="shared" ca="1" si="2"/>
        <v>0</v>
      </c>
      <c r="S68" s="151">
        <f ca="1">SUMIFS(別添!T$5:T$29,別添!$B$5:$B$29,$B68)</f>
        <v>0</v>
      </c>
      <c r="T68" s="151">
        <f ca="1">SUMIFS(別添!U$5:U$29,別添!$B$5:$B$29,$B68)</f>
        <v>0</v>
      </c>
      <c r="U68" s="151">
        <f ca="1">SUMIFS(別添!V$5:V$29,別添!$B$5:$B$29,$B68)</f>
        <v>0</v>
      </c>
      <c r="V68" s="151">
        <f ca="1">SUMIFS(別添!W$5:W$29,別添!$B$5:$B$29,$B68)</f>
        <v>0</v>
      </c>
      <c r="W68" s="151">
        <f t="shared" ca="1" si="3"/>
        <v>0</v>
      </c>
    </row>
    <row r="69" spans="1:23" ht="21" customHeight="1">
      <c r="A69" s="168">
        <f t="shared" si="0"/>
        <v>65</v>
      </c>
      <c r="B69" s="112"/>
      <c r="C69" s="169">
        <f ca="1">IFERROR(VLOOKUP($B69,別添!$B$5:$G$29,2,FALSE),"")</f>
        <v>0</v>
      </c>
      <c r="D69" s="146">
        <f ca="1">IFERROR(VLOOKUP($B69,別添!$B$5:$G$29,4,FALSE),"")</f>
        <v>0</v>
      </c>
      <c r="E69" s="146">
        <f ca="1">IFERROR(VLOOKUP($B69,別添!$B$5:$G$29,5,FALSE),"")</f>
        <v>0</v>
      </c>
      <c r="F69" s="175" t="str">
        <f ca="1">IFERROR(VLOOKUP($B69,別添!$B$5:$G$29,6,FALSE),"")</f>
        <v/>
      </c>
      <c r="G69" s="147" t="str">
        <f ca="1">IF(M69&gt;0,実績報告書!$W$7,"")</f>
        <v/>
      </c>
      <c r="H69" s="176">
        <f ca="1">SUMIFS(別添!I$5:I$29,別添!$B$5:$B$29,$B69)</f>
        <v>0</v>
      </c>
      <c r="I69" s="150" t="str">
        <f ca="1">IFERROR(IF(COUNTIFS(別添!$B$5:$B$29,B69,別添!$J$5:$J$29,"有")&gt;0,"有",""),"")</f>
        <v/>
      </c>
      <c r="J69" s="149">
        <f ca="1">SUMIFS(別添!K$5:K$29,別添!$B$5:$B$29,$B69)</f>
        <v>0</v>
      </c>
      <c r="K69" s="151">
        <f ca="1">SUMIFS(別添!L$5:L$29,別添!$B$5:$B$29,$B69)</f>
        <v>0</v>
      </c>
      <c r="L69" s="149">
        <f ca="1">SUMIFS(別添!M$5:M$29,別添!$B$5:$B$29,$B69)</f>
        <v>0</v>
      </c>
      <c r="M69" s="151">
        <f t="shared" ca="1" si="5"/>
        <v>0</v>
      </c>
      <c r="N69" s="151">
        <f ca="1">SUMIFS(別添!O$5:O$29,別添!$B$5:$B$29,$B69)</f>
        <v>0</v>
      </c>
      <c r="O69" s="151">
        <f ca="1">SUMIFS(別添!P$5:P$29,別添!$B$5:$B$29,$B69)</f>
        <v>0</v>
      </c>
      <c r="P69" s="151">
        <f ca="1">SUMIFS(別添!Q$5:Q$29,別添!$B$5:$B$29,$B69)</f>
        <v>0</v>
      </c>
      <c r="Q69" s="151">
        <f ca="1">SUMIFS(別添!R$5:R$29,別添!$B$5:$B$29,$B69)</f>
        <v>0</v>
      </c>
      <c r="R69" s="151">
        <f t="shared" ca="1" si="2"/>
        <v>0</v>
      </c>
      <c r="S69" s="151">
        <f ca="1">SUMIFS(別添!T$5:T$29,別添!$B$5:$B$29,$B69)</f>
        <v>0</v>
      </c>
      <c r="T69" s="151">
        <f ca="1">SUMIFS(別添!U$5:U$29,別添!$B$5:$B$29,$B69)</f>
        <v>0</v>
      </c>
      <c r="U69" s="151">
        <f ca="1">SUMIFS(別添!V$5:V$29,別添!$B$5:$B$29,$B69)</f>
        <v>0</v>
      </c>
      <c r="V69" s="151">
        <f ca="1">SUMIFS(別添!W$5:W$29,別添!$B$5:$B$29,$B69)</f>
        <v>0</v>
      </c>
      <c r="W69" s="151">
        <f t="shared" ca="1" si="3"/>
        <v>0</v>
      </c>
    </row>
    <row r="70" spans="1:23" ht="21" customHeight="1">
      <c r="A70" s="168">
        <f t="shared" ref="A70:A104" si="6">ROW()-4</f>
        <v>66</v>
      </c>
      <c r="B70" s="112"/>
      <c r="C70" s="169">
        <f ca="1">IFERROR(VLOOKUP($B70,別添!$B$5:$G$29,2,FALSE),"")</f>
        <v>0</v>
      </c>
      <c r="D70" s="146">
        <f ca="1">IFERROR(VLOOKUP($B70,別添!$B$5:$G$29,4,FALSE),"")</f>
        <v>0</v>
      </c>
      <c r="E70" s="146">
        <f ca="1">IFERROR(VLOOKUP($B70,別添!$B$5:$G$29,5,FALSE),"")</f>
        <v>0</v>
      </c>
      <c r="F70" s="175" t="str">
        <f ca="1">IFERROR(VLOOKUP($B70,別添!$B$5:$G$29,6,FALSE),"")</f>
        <v/>
      </c>
      <c r="G70" s="147" t="str">
        <f ca="1">IF(M70&gt;0,実績報告書!$W$7,"")</f>
        <v/>
      </c>
      <c r="H70" s="176">
        <f ca="1">SUMIFS(別添!I$5:I$29,別添!$B$5:$B$29,$B70)</f>
        <v>0</v>
      </c>
      <c r="I70" s="150" t="str">
        <f ca="1">IFERROR(IF(COUNTIFS(別添!$B$5:$B$29,B70,別添!$J$5:$J$29,"有")&gt;0,"有",""),"")</f>
        <v/>
      </c>
      <c r="J70" s="149">
        <f ca="1">SUMIFS(別添!K$5:K$29,別添!$B$5:$B$29,$B70)</f>
        <v>0</v>
      </c>
      <c r="K70" s="151">
        <f ca="1">SUMIFS(別添!L$5:L$29,別添!$B$5:$B$29,$B70)</f>
        <v>0</v>
      </c>
      <c r="L70" s="149">
        <f ca="1">SUMIFS(別添!M$5:M$29,別添!$B$5:$B$29,$B70)</f>
        <v>0</v>
      </c>
      <c r="M70" s="151">
        <f t="shared" ca="1" si="5"/>
        <v>0</v>
      </c>
      <c r="N70" s="151">
        <f ca="1">SUMIFS(別添!O$5:O$29,別添!$B$5:$B$29,$B70)</f>
        <v>0</v>
      </c>
      <c r="O70" s="151">
        <f ca="1">SUMIFS(別添!P$5:P$29,別添!$B$5:$B$29,$B70)</f>
        <v>0</v>
      </c>
      <c r="P70" s="151">
        <f ca="1">SUMIFS(別添!Q$5:Q$29,別添!$B$5:$B$29,$B70)</f>
        <v>0</v>
      </c>
      <c r="Q70" s="151">
        <f ca="1">SUMIFS(別添!R$5:R$29,別添!$B$5:$B$29,$B70)</f>
        <v>0</v>
      </c>
      <c r="R70" s="151">
        <f t="shared" ref="R70:R104" ca="1" si="7">SUM(N70,O70,P70,Q70)</f>
        <v>0</v>
      </c>
      <c r="S70" s="151">
        <f ca="1">SUMIFS(別添!T$5:T$29,別添!$B$5:$B$29,$B70)</f>
        <v>0</v>
      </c>
      <c r="T70" s="151">
        <f ca="1">SUMIFS(別添!U$5:U$29,別添!$B$5:$B$29,$B70)</f>
        <v>0</v>
      </c>
      <c r="U70" s="151">
        <f ca="1">SUMIFS(別添!V$5:V$29,別添!$B$5:$B$29,$B70)</f>
        <v>0</v>
      </c>
      <c r="V70" s="151">
        <f ca="1">SUMIFS(別添!W$5:W$29,別添!$B$5:$B$29,$B70)</f>
        <v>0</v>
      </c>
      <c r="W70" s="151">
        <f t="shared" ref="W70:W104" ca="1" si="8">SUM(S70,T70,U70,V70)</f>
        <v>0</v>
      </c>
    </row>
    <row r="71" spans="1:23" ht="21" customHeight="1">
      <c r="A71" s="168">
        <f t="shared" si="6"/>
        <v>67</v>
      </c>
      <c r="B71" s="112"/>
      <c r="C71" s="169">
        <f ca="1">IFERROR(VLOOKUP($B71,別添!$B$5:$G$29,2,FALSE),"")</f>
        <v>0</v>
      </c>
      <c r="D71" s="146">
        <f ca="1">IFERROR(VLOOKUP($B71,別添!$B$5:$G$29,4,FALSE),"")</f>
        <v>0</v>
      </c>
      <c r="E71" s="146">
        <f ca="1">IFERROR(VLOOKUP($B71,別添!$B$5:$G$29,5,FALSE),"")</f>
        <v>0</v>
      </c>
      <c r="F71" s="175" t="str">
        <f ca="1">IFERROR(VLOOKUP($B71,別添!$B$5:$G$29,6,FALSE),"")</f>
        <v/>
      </c>
      <c r="G71" s="147" t="str">
        <f ca="1">IF(M71&gt;0,実績報告書!$W$7,"")</f>
        <v/>
      </c>
      <c r="H71" s="176">
        <f ca="1">SUMIFS(別添!I$5:I$29,別添!$B$5:$B$29,$B71)</f>
        <v>0</v>
      </c>
      <c r="I71" s="150" t="str">
        <f ca="1">IFERROR(IF(COUNTIFS(別添!$B$5:$B$29,B71,別添!$J$5:$J$29,"有")&gt;0,"有",""),"")</f>
        <v/>
      </c>
      <c r="J71" s="149">
        <f ca="1">SUMIFS(別添!K$5:K$29,別添!$B$5:$B$29,$B71)</f>
        <v>0</v>
      </c>
      <c r="K71" s="151">
        <f ca="1">SUMIFS(別添!L$5:L$29,別添!$B$5:$B$29,$B71)</f>
        <v>0</v>
      </c>
      <c r="L71" s="149">
        <f ca="1">SUMIFS(別添!M$5:M$29,別添!$B$5:$B$29,$B71)</f>
        <v>0</v>
      </c>
      <c r="M71" s="151">
        <f t="shared" ca="1" si="5"/>
        <v>0</v>
      </c>
      <c r="N71" s="151">
        <f ca="1">SUMIFS(別添!O$5:O$29,別添!$B$5:$B$29,$B71)</f>
        <v>0</v>
      </c>
      <c r="O71" s="151">
        <f ca="1">SUMIFS(別添!P$5:P$29,別添!$B$5:$B$29,$B71)</f>
        <v>0</v>
      </c>
      <c r="P71" s="151">
        <f ca="1">SUMIFS(別添!Q$5:Q$29,別添!$B$5:$B$29,$B71)</f>
        <v>0</v>
      </c>
      <c r="Q71" s="151">
        <f ca="1">SUMIFS(別添!R$5:R$29,別添!$B$5:$B$29,$B71)</f>
        <v>0</v>
      </c>
      <c r="R71" s="151">
        <f t="shared" ca="1" si="7"/>
        <v>0</v>
      </c>
      <c r="S71" s="151">
        <f ca="1">SUMIFS(別添!T$5:T$29,別添!$B$5:$B$29,$B71)</f>
        <v>0</v>
      </c>
      <c r="T71" s="151">
        <f ca="1">SUMIFS(別添!U$5:U$29,別添!$B$5:$B$29,$B71)</f>
        <v>0</v>
      </c>
      <c r="U71" s="151">
        <f ca="1">SUMIFS(別添!V$5:V$29,別添!$B$5:$B$29,$B71)</f>
        <v>0</v>
      </c>
      <c r="V71" s="151">
        <f ca="1">SUMIFS(別添!W$5:W$29,別添!$B$5:$B$29,$B71)</f>
        <v>0</v>
      </c>
      <c r="W71" s="151">
        <f t="shared" ca="1" si="8"/>
        <v>0</v>
      </c>
    </row>
    <row r="72" spans="1:23" ht="21" customHeight="1">
      <c r="A72" s="168">
        <f t="shared" si="6"/>
        <v>68</v>
      </c>
      <c r="B72" s="112"/>
      <c r="C72" s="169">
        <f ca="1">IFERROR(VLOOKUP($B72,別添!$B$5:$G$29,2,FALSE),"")</f>
        <v>0</v>
      </c>
      <c r="D72" s="146">
        <f ca="1">IFERROR(VLOOKUP($B72,別添!$B$5:$G$29,4,FALSE),"")</f>
        <v>0</v>
      </c>
      <c r="E72" s="146">
        <f ca="1">IFERROR(VLOOKUP($B72,別添!$B$5:$G$29,5,FALSE),"")</f>
        <v>0</v>
      </c>
      <c r="F72" s="175" t="str">
        <f ca="1">IFERROR(VLOOKUP($B72,別添!$B$5:$G$29,6,FALSE),"")</f>
        <v/>
      </c>
      <c r="G72" s="147" t="str">
        <f ca="1">IF(M72&gt;0,実績報告書!$W$7,"")</f>
        <v/>
      </c>
      <c r="H72" s="176">
        <f ca="1">SUMIFS(別添!I$5:I$29,別添!$B$5:$B$29,$B72)</f>
        <v>0</v>
      </c>
      <c r="I72" s="150" t="str">
        <f ca="1">IFERROR(IF(COUNTIFS(別添!$B$5:$B$29,B72,別添!$J$5:$J$29,"有")&gt;0,"有",""),"")</f>
        <v/>
      </c>
      <c r="J72" s="149">
        <f ca="1">SUMIFS(別添!K$5:K$29,別添!$B$5:$B$29,$B72)</f>
        <v>0</v>
      </c>
      <c r="K72" s="151">
        <f ca="1">SUMIFS(別添!L$5:L$29,別添!$B$5:$B$29,$B72)</f>
        <v>0</v>
      </c>
      <c r="L72" s="149">
        <f ca="1">SUMIFS(別添!M$5:M$29,別添!$B$5:$B$29,$B72)</f>
        <v>0</v>
      </c>
      <c r="M72" s="151">
        <f t="shared" ca="1" si="5"/>
        <v>0</v>
      </c>
      <c r="N72" s="151">
        <f ca="1">SUMIFS(別添!O$5:O$29,別添!$B$5:$B$29,$B72)</f>
        <v>0</v>
      </c>
      <c r="O72" s="151">
        <f ca="1">SUMIFS(別添!P$5:P$29,別添!$B$5:$B$29,$B72)</f>
        <v>0</v>
      </c>
      <c r="P72" s="151">
        <f ca="1">SUMIFS(別添!Q$5:Q$29,別添!$B$5:$B$29,$B72)</f>
        <v>0</v>
      </c>
      <c r="Q72" s="151">
        <f ca="1">SUMIFS(別添!R$5:R$29,別添!$B$5:$B$29,$B72)</f>
        <v>0</v>
      </c>
      <c r="R72" s="151">
        <f t="shared" ca="1" si="7"/>
        <v>0</v>
      </c>
      <c r="S72" s="151">
        <f ca="1">SUMIFS(別添!T$5:T$29,別添!$B$5:$B$29,$B72)</f>
        <v>0</v>
      </c>
      <c r="T72" s="151">
        <f ca="1">SUMIFS(別添!U$5:U$29,別添!$B$5:$B$29,$B72)</f>
        <v>0</v>
      </c>
      <c r="U72" s="151">
        <f ca="1">SUMIFS(別添!V$5:V$29,別添!$B$5:$B$29,$B72)</f>
        <v>0</v>
      </c>
      <c r="V72" s="151">
        <f ca="1">SUMIFS(別添!W$5:W$29,別添!$B$5:$B$29,$B72)</f>
        <v>0</v>
      </c>
      <c r="W72" s="151">
        <f t="shared" ca="1" si="8"/>
        <v>0</v>
      </c>
    </row>
    <row r="73" spans="1:23" ht="21" customHeight="1">
      <c r="A73" s="168">
        <f t="shared" si="6"/>
        <v>69</v>
      </c>
      <c r="B73" s="112"/>
      <c r="C73" s="169">
        <f ca="1">IFERROR(VLOOKUP($B73,別添!$B$5:$G$29,2,FALSE),"")</f>
        <v>0</v>
      </c>
      <c r="D73" s="146">
        <f ca="1">IFERROR(VLOOKUP($B73,別添!$B$5:$G$29,4,FALSE),"")</f>
        <v>0</v>
      </c>
      <c r="E73" s="146">
        <f ca="1">IFERROR(VLOOKUP($B73,別添!$B$5:$G$29,5,FALSE),"")</f>
        <v>0</v>
      </c>
      <c r="F73" s="175" t="str">
        <f ca="1">IFERROR(VLOOKUP($B73,別添!$B$5:$G$29,6,FALSE),"")</f>
        <v/>
      </c>
      <c r="G73" s="147" t="str">
        <f ca="1">IF(M73&gt;0,実績報告書!$W$7,"")</f>
        <v/>
      </c>
      <c r="H73" s="176">
        <f ca="1">SUMIFS(別添!I$5:I$29,別添!$B$5:$B$29,$B73)</f>
        <v>0</v>
      </c>
      <c r="I73" s="150" t="str">
        <f ca="1">IFERROR(IF(COUNTIFS(別添!$B$5:$B$29,B73,別添!$J$5:$J$29,"有")&gt;0,"有",""),"")</f>
        <v/>
      </c>
      <c r="J73" s="149">
        <f ca="1">SUMIFS(別添!K$5:K$29,別添!$B$5:$B$29,$B73)</f>
        <v>0</v>
      </c>
      <c r="K73" s="151">
        <f ca="1">SUMIFS(別添!L$5:L$29,別添!$B$5:$B$29,$B73)</f>
        <v>0</v>
      </c>
      <c r="L73" s="149">
        <f ca="1">SUMIFS(別添!M$5:M$29,別添!$B$5:$B$29,$B73)</f>
        <v>0</v>
      </c>
      <c r="M73" s="151">
        <f t="shared" ca="1" si="5"/>
        <v>0</v>
      </c>
      <c r="N73" s="151">
        <f ca="1">SUMIFS(別添!O$5:O$29,別添!$B$5:$B$29,$B73)</f>
        <v>0</v>
      </c>
      <c r="O73" s="151">
        <f ca="1">SUMIFS(別添!P$5:P$29,別添!$B$5:$B$29,$B73)</f>
        <v>0</v>
      </c>
      <c r="P73" s="151">
        <f ca="1">SUMIFS(別添!Q$5:Q$29,別添!$B$5:$B$29,$B73)</f>
        <v>0</v>
      </c>
      <c r="Q73" s="151">
        <f ca="1">SUMIFS(別添!R$5:R$29,別添!$B$5:$B$29,$B73)</f>
        <v>0</v>
      </c>
      <c r="R73" s="151">
        <f t="shared" ca="1" si="7"/>
        <v>0</v>
      </c>
      <c r="S73" s="151">
        <f ca="1">SUMIFS(別添!T$5:T$29,別添!$B$5:$B$29,$B73)</f>
        <v>0</v>
      </c>
      <c r="T73" s="151">
        <f ca="1">SUMIFS(別添!U$5:U$29,別添!$B$5:$B$29,$B73)</f>
        <v>0</v>
      </c>
      <c r="U73" s="151">
        <f ca="1">SUMIFS(別添!V$5:V$29,別添!$B$5:$B$29,$B73)</f>
        <v>0</v>
      </c>
      <c r="V73" s="151">
        <f ca="1">SUMIFS(別添!W$5:W$29,別添!$B$5:$B$29,$B73)</f>
        <v>0</v>
      </c>
      <c r="W73" s="151">
        <f t="shared" ca="1" si="8"/>
        <v>0</v>
      </c>
    </row>
    <row r="74" spans="1:23" ht="21" customHeight="1">
      <c r="A74" s="168">
        <f t="shared" si="6"/>
        <v>70</v>
      </c>
      <c r="B74" s="112"/>
      <c r="C74" s="169">
        <f ca="1">IFERROR(VLOOKUP($B74,別添!$B$5:$G$29,2,FALSE),"")</f>
        <v>0</v>
      </c>
      <c r="D74" s="146">
        <f ca="1">IFERROR(VLOOKUP($B74,別添!$B$5:$G$29,4,FALSE),"")</f>
        <v>0</v>
      </c>
      <c r="E74" s="146">
        <f ca="1">IFERROR(VLOOKUP($B74,別添!$B$5:$G$29,5,FALSE),"")</f>
        <v>0</v>
      </c>
      <c r="F74" s="175" t="str">
        <f ca="1">IFERROR(VLOOKUP($B74,別添!$B$5:$G$29,6,FALSE),"")</f>
        <v/>
      </c>
      <c r="G74" s="147" t="str">
        <f ca="1">IF(M74&gt;0,実績報告書!$W$7,"")</f>
        <v/>
      </c>
      <c r="H74" s="176">
        <f ca="1">SUMIFS(別添!I$5:I$29,別添!$B$5:$B$29,$B74)</f>
        <v>0</v>
      </c>
      <c r="I74" s="150" t="str">
        <f ca="1">IFERROR(IF(COUNTIFS(別添!$B$5:$B$29,B74,別添!$J$5:$J$29,"有")&gt;0,"有",""),"")</f>
        <v/>
      </c>
      <c r="J74" s="149">
        <f ca="1">SUMIFS(別添!K$5:K$29,別添!$B$5:$B$29,$B74)</f>
        <v>0</v>
      </c>
      <c r="K74" s="151">
        <f ca="1">SUMIFS(別添!L$5:L$29,別添!$B$5:$B$29,$B74)</f>
        <v>0</v>
      </c>
      <c r="L74" s="149">
        <f ca="1">SUMIFS(別添!M$5:M$29,別添!$B$5:$B$29,$B74)</f>
        <v>0</v>
      </c>
      <c r="M74" s="151">
        <f t="shared" ca="1" si="5"/>
        <v>0</v>
      </c>
      <c r="N74" s="151">
        <f ca="1">SUMIFS(別添!O$5:O$29,別添!$B$5:$B$29,$B74)</f>
        <v>0</v>
      </c>
      <c r="O74" s="151">
        <f ca="1">SUMIFS(別添!P$5:P$29,別添!$B$5:$B$29,$B74)</f>
        <v>0</v>
      </c>
      <c r="P74" s="151">
        <f ca="1">SUMIFS(別添!Q$5:Q$29,別添!$B$5:$B$29,$B74)</f>
        <v>0</v>
      </c>
      <c r="Q74" s="151">
        <f ca="1">SUMIFS(別添!R$5:R$29,別添!$B$5:$B$29,$B74)</f>
        <v>0</v>
      </c>
      <c r="R74" s="151">
        <f t="shared" ca="1" si="7"/>
        <v>0</v>
      </c>
      <c r="S74" s="151">
        <f ca="1">SUMIFS(別添!T$5:T$29,別添!$B$5:$B$29,$B74)</f>
        <v>0</v>
      </c>
      <c r="T74" s="151">
        <f ca="1">SUMIFS(別添!U$5:U$29,別添!$B$5:$B$29,$B74)</f>
        <v>0</v>
      </c>
      <c r="U74" s="151">
        <f ca="1">SUMIFS(別添!V$5:V$29,別添!$B$5:$B$29,$B74)</f>
        <v>0</v>
      </c>
      <c r="V74" s="151">
        <f ca="1">SUMIFS(別添!W$5:W$29,別添!$B$5:$B$29,$B74)</f>
        <v>0</v>
      </c>
      <c r="W74" s="151">
        <f t="shared" ca="1" si="8"/>
        <v>0</v>
      </c>
    </row>
    <row r="75" spans="1:23" ht="21" customHeight="1">
      <c r="A75" s="168">
        <f t="shared" si="6"/>
        <v>71</v>
      </c>
      <c r="B75" s="112"/>
      <c r="C75" s="169">
        <f ca="1">IFERROR(VLOOKUP($B75,別添!$B$5:$G$29,2,FALSE),"")</f>
        <v>0</v>
      </c>
      <c r="D75" s="146">
        <f ca="1">IFERROR(VLOOKUP($B75,別添!$B$5:$G$29,4,FALSE),"")</f>
        <v>0</v>
      </c>
      <c r="E75" s="146">
        <f ca="1">IFERROR(VLOOKUP($B75,別添!$B$5:$G$29,5,FALSE),"")</f>
        <v>0</v>
      </c>
      <c r="F75" s="175" t="str">
        <f ca="1">IFERROR(VLOOKUP($B75,別添!$B$5:$G$29,6,FALSE),"")</f>
        <v/>
      </c>
      <c r="G75" s="147" t="str">
        <f ca="1">IF(M75&gt;0,実績報告書!$W$7,"")</f>
        <v/>
      </c>
      <c r="H75" s="176">
        <f ca="1">SUMIFS(別添!I$5:I$29,別添!$B$5:$B$29,$B75)</f>
        <v>0</v>
      </c>
      <c r="I75" s="150" t="str">
        <f ca="1">IFERROR(IF(COUNTIFS(別添!$B$5:$B$29,B75,別添!$J$5:$J$29,"有")&gt;0,"有",""),"")</f>
        <v/>
      </c>
      <c r="J75" s="149">
        <f ca="1">SUMIFS(別添!K$5:K$29,別添!$B$5:$B$29,$B75)</f>
        <v>0</v>
      </c>
      <c r="K75" s="151">
        <f ca="1">SUMIFS(別添!L$5:L$29,別添!$B$5:$B$29,$B75)</f>
        <v>0</v>
      </c>
      <c r="L75" s="149">
        <f ca="1">SUMIFS(別添!M$5:M$29,別添!$B$5:$B$29,$B75)</f>
        <v>0</v>
      </c>
      <c r="M75" s="151">
        <f t="shared" ca="1" si="5"/>
        <v>0</v>
      </c>
      <c r="N75" s="151">
        <f ca="1">SUMIFS(別添!O$5:O$29,別添!$B$5:$B$29,$B75)</f>
        <v>0</v>
      </c>
      <c r="O75" s="151">
        <f ca="1">SUMIFS(別添!P$5:P$29,別添!$B$5:$B$29,$B75)</f>
        <v>0</v>
      </c>
      <c r="P75" s="151">
        <f ca="1">SUMIFS(別添!Q$5:Q$29,別添!$B$5:$B$29,$B75)</f>
        <v>0</v>
      </c>
      <c r="Q75" s="151">
        <f ca="1">SUMIFS(別添!R$5:R$29,別添!$B$5:$B$29,$B75)</f>
        <v>0</v>
      </c>
      <c r="R75" s="151">
        <f t="shared" ca="1" si="7"/>
        <v>0</v>
      </c>
      <c r="S75" s="151">
        <f ca="1">SUMIFS(別添!T$5:T$29,別添!$B$5:$B$29,$B75)</f>
        <v>0</v>
      </c>
      <c r="T75" s="151">
        <f ca="1">SUMIFS(別添!U$5:U$29,別添!$B$5:$B$29,$B75)</f>
        <v>0</v>
      </c>
      <c r="U75" s="151">
        <f ca="1">SUMIFS(別添!V$5:V$29,別添!$B$5:$B$29,$B75)</f>
        <v>0</v>
      </c>
      <c r="V75" s="151">
        <f ca="1">SUMIFS(別添!W$5:W$29,別添!$B$5:$B$29,$B75)</f>
        <v>0</v>
      </c>
      <c r="W75" s="151">
        <f t="shared" ca="1" si="8"/>
        <v>0</v>
      </c>
    </row>
    <row r="76" spans="1:23" ht="21" customHeight="1">
      <c r="A76" s="168">
        <f t="shared" si="6"/>
        <v>72</v>
      </c>
      <c r="B76" s="112"/>
      <c r="C76" s="169">
        <f ca="1">IFERROR(VLOOKUP($B76,別添!$B$5:$G$29,2,FALSE),"")</f>
        <v>0</v>
      </c>
      <c r="D76" s="146">
        <f ca="1">IFERROR(VLOOKUP($B76,別添!$B$5:$G$29,4,FALSE),"")</f>
        <v>0</v>
      </c>
      <c r="E76" s="146">
        <f ca="1">IFERROR(VLOOKUP($B76,別添!$B$5:$G$29,5,FALSE),"")</f>
        <v>0</v>
      </c>
      <c r="F76" s="175" t="str">
        <f ca="1">IFERROR(VLOOKUP($B76,別添!$B$5:$G$29,6,FALSE),"")</f>
        <v/>
      </c>
      <c r="G76" s="147" t="str">
        <f ca="1">IF(M76&gt;0,実績報告書!$W$7,"")</f>
        <v/>
      </c>
      <c r="H76" s="176">
        <f ca="1">SUMIFS(別添!I$5:I$29,別添!$B$5:$B$29,$B76)</f>
        <v>0</v>
      </c>
      <c r="I76" s="150" t="str">
        <f ca="1">IFERROR(IF(COUNTIFS(別添!$B$5:$B$29,B76,別添!$J$5:$J$29,"有")&gt;0,"有",""),"")</f>
        <v/>
      </c>
      <c r="J76" s="149">
        <f ca="1">SUMIFS(別添!K$5:K$29,別添!$B$5:$B$29,$B76)</f>
        <v>0</v>
      </c>
      <c r="K76" s="151">
        <f ca="1">SUMIFS(別添!L$5:L$29,別添!$B$5:$B$29,$B76)</f>
        <v>0</v>
      </c>
      <c r="L76" s="149">
        <f ca="1">SUMIFS(別添!M$5:M$29,別添!$B$5:$B$29,$B76)</f>
        <v>0</v>
      </c>
      <c r="M76" s="151">
        <f t="shared" ca="1" si="5"/>
        <v>0</v>
      </c>
      <c r="N76" s="151">
        <f ca="1">SUMIFS(別添!O$5:O$29,別添!$B$5:$B$29,$B76)</f>
        <v>0</v>
      </c>
      <c r="O76" s="151">
        <f ca="1">SUMIFS(別添!P$5:P$29,別添!$B$5:$B$29,$B76)</f>
        <v>0</v>
      </c>
      <c r="P76" s="151">
        <f ca="1">SUMIFS(別添!Q$5:Q$29,別添!$B$5:$B$29,$B76)</f>
        <v>0</v>
      </c>
      <c r="Q76" s="151">
        <f ca="1">SUMIFS(別添!R$5:R$29,別添!$B$5:$B$29,$B76)</f>
        <v>0</v>
      </c>
      <c r="R76" s="151">
        <f t="shared" ca="1" si="7"/>
        <v>0</v>
      </c>
      <c r="S76" s="151">
        <f ca="1">SUMIFS(別添!T$5:T$29,別添!$B$5:$B$29,$B76)</f>
        <v>0</v>
      </c>
      <c r="T76" s="151">
        <f ca="1">SUMIFS(別添!U$5:U$29,別添!$B$5:$B$29,$B76)</f>
        <v>0</v>
      </c>
      <c r="U76" s="151">
        <f ca="1">SUMIFS(別添!V$5:V$29,別添!$B$5:$B$29,$B76)</f>
        <v>0</v>
      </c>
      <c r="V76" s="151">
        <f ca="1">SUMIFS(別添!W$5:W$29,別添!$B$5:$B$29,$B76)</f>
        <v>0</v>
      </c>
      <c r="W76" s="151">
        <f t="shared" ca="1" si="8"/>
        <v>0</v>
      </c>
    </row>
    <row r="77" spans="1:23" ht="21" customHeight="1">
      <c r="A77" s="168">
        <f t="shared" si="6"/>
        <v>73</v>
      </c>
      <c r="B77" s="112"/>
      <c r="C77" s="169">
        <f ca="1">IFERROR(VLOOKUP($B77,別添!$B$5:$G$29,2,FALSE),"")</f>
        <v>0</v>
      </c>
      <c r="D77" s="146">
        <f ca="1">IFERROR(VLOOKUP($B77,別添!$B$5:$G$29,4,FALSE),"")</f>
        <v>0</v>
      </c>
      <c r="E77" s="146">
        <f ca="1">IFERROR(VLOOKUP($B77,別添!$B$5:$G$29,5,FALSE),"")</f>
        <v>0</v>
      </c>
      <c r="F77" s="175" t="str">
        <f ca="1">IFERROR(VLOOKUP($B77,別添!$B$5:$G$29,6,FALSE),"")</f>
        <v/>
      </c>
      <c r="G77" s="147" t="str">
        <f ca="1">IF(M77&gt;0,実績報告書!$W$7,"")</f>
        <v/>
      </c>
      <c r="H77" s="176">
        <f ca="1">SUMIFS(別添!I$5:I$29,別添!$B$5:$B$29,$B77)</f>
        <v>0</v>
      </c>
      <c r="I77" s="150" t="str">
        <f ca="1">IFERROR(IF(COUNTIFS(別添!$B$5:$B$29,B77,別添!$J$5:$J$29,"有")&gt;0,"有",""),"")</f>
        <v/>
      </c>
      <c r="J77" s="149">
        <f ca="1">SUMIFS(別添!K$5:K$29,別添!$B$5:$B$29,$B77)</f>
        <v>0</v>
      </c>
      <c r="K77" s="151">
        <f ca="1">SUMIFS(別添!L$5:L$29,別添!$B$5:$B$29,$B77)</f>
        <v>0</v>
      </c>
      <c r="L77" s="149">
        <f ca="1">SUMIFS(別添!M$5:M$29,別添!$B$5:$B$29,$B77)</f>
        <v>0</v>
      </c>
      <c r="M77" s="151">
        <f t="shared" ca="1" si="5"/>
        <v>0</v>
      </c>
      <c r="N77" s="151">
        <f ca="1">SUMIFS(別添!O$5:O$29,別添!$B$5:$B$29,$B77)</f>
        <v>0</v>
      </c>
      <c r="O77" s="151">
        <f ca="1">SUMIFS(別添!P$5:P$29,別添!$B$5:$B$29,$B77)</f>
        <v>0</v>
      </c>
      <c r="P77" s="151">
        <f ca="1">SUMIFS(別添!Q$5:Q$29,別添!$B$5:$B$29,$B77)</f>
        <v>0</v>
      </c>
      <c r="Q77" s="151">
        <f ca="1">SUMIFS(別添!R$5:R$29,別添!$B$5:$B$29,$B77)</f>
        <v>0</v>
      </c>
      <c r="R77" s="151">
        <f t="shared" ca="1" si="7"/>
        <v>0</v>
      </c>
      <c r="S77" s="151">
        <f ca="1">SUMIFS(別添!T$5:T$29,別添!$B$5:$B$29,$B77)</f>
        <v>0</v>
      </c>
      <c r="T77" s="151">
        <f ca="1">SUMIFS(別添!U$5:U$29,別添!$B$5:$B$29,$B77)</f>
        <v>0</v>
      </c>
      <c r="U77" s="151">
        <f ca="1">SUMIFS(別添!V$5:V$29,別添!$B$5:$B$29,$B77)</f>
        <v>0</v>
      </c>
      <c r="V77" s="151">
        <f ca="1">SUMIFS(別添!W$5:W$29,別添!$B$5:$B$29,$B77)</f>
        <v>0</v>
      </c>
      <c r="W77" s="151">
        <f t="shared" ca="1" si="8"/>
        <v>0</v>
      </c>
    </row>
    <row r="78" spans="1:23" ht="21" customHeight="1">
      <c r="A78" s="168">
        <f t="shared" si="6"/>
        <v>74</v>
      </c>
      <c r="B78" s="112"/>
      <c r="C78" s="169">
        <f ca="1">IFERROR(VLOOKUP($B78,別添!$B$5:$G$29,2,FALSE),"")</f>
        <v>0</v>
      </c>
      <c r="D78" s="146">
        <f ca="1">IFERROR(VLOOKUP($B78,別添!$B$5:$G$29,4,FALSE),"")</f>
        <v>0</v>
      </c>
      <c r="E78" s="146">
        <f ca="1">IFERROR(VLOOKUP($B78,別添!$B$5:$G$29,5,FALSE),"")</f>
        <v>0</v>
      </c>
      <c r="F78" s="175" t="str">
        <f ca="1">IFERROR(VLOOKUP($B78,別添!$B$5:$G$29,6,FALSE),"")</f>
        <v/>
      </c>
      <c r="G78" s="147" t="str">
        <f ca="1">IF(M78&gt;0,実績報告書!$W$7,"")</f>
        <v/>
      </c>
      <c r="H78" s="176">
        <f ca="1">SUMIFS(別添!I$5:I$29,別添!$B$5:$B$29,$B78)</f>
        <v>0</v>
      </c>
      <c r="I78" s="150" t="str">
        <f ca="1">IFERROR(IF(COUNTIFS(別添!$B$5:$B$29,B78,別添!$J$5:$J$29,"有")&gt;0,"有",""),"")</f>
        <v/>
      </c>
      <c r="J78" s="149">
        <f ca="1">SUMIFS(別添!K$5:K$29,別添!$B$5:$B$29,$B78)</f>
        <v>0</v>
      </c>
      <c r="K78" s="151">
        <f ca="1">SUMIFS(別添!L$5:L$29,別添!$B$5:$B$29,$B78)</f>
        <v>0</v>
      </c>
      <c r="L78" s="149">
        <f ca="1">SUMIFS(別添!M$5:M$29,別添!$B$5:$B$29,$B78)</f>
        <v>0</v>
      </c>
      <c r="M78" s="151">
        <f t="shared" ca="1" si="5"/>
        <v>0</v>
      </c>
      <c r="N78" s="151">
        <f ca="1">SUMIFS(別添!O$5:O$29,別添!$B$5:$B$29,$B78)</f>
        <v>0</v>
      </c>
      <c r="O78" s="151">
        <f ca="1">SUMIFS(別添!P$5:P$29,別添!$B$5:$B$29,$B78)</f>
        <v>0</v>
      </c>
      <c r="P78" s="151">
        <f ca="1">SUMIFS(別添!Q$5:Q$29,別添!$B$5:$B$29,$B78)</f>
        <v>0</v>
      </c>
      <c r="Q78" s="151">
        <f ca="1">SUMIFS(別添!R$5:R$29,別添!$B$5:$B$29,$B78)</f>
        <v>0</v>
      </c>
      <c r="R78" s="151">
        <f t="shared" ca="1" si="7"/>
        <v>0</v>
      </c>
      <c r="S78" s="151">
        <f ca="1">SUMIFS(別添!T$5:T$29,別添!$B$5:$B$29,$B78)</f>
        <v>0</v>
      </c>
      <c r="T78" s="151">
        <f ca="1">SUMIFS(別添!U$5:U$29,別添!$B$5:$B$29,$B78)</f>
        <v>0</v>
      </c>
      <c r="U78" s="151">
        <f ca="1">SUMIFS(別添!V$5:V$29,別添!$B$5:$B$29,$B78)</f>
        <v>0</v>
      </c>
      <c r="V78" s="151">
        <f ca="1">SUMIFS(別添!W$5:W$29,別添!$B$5:$B$29,$B78)</f>
        <v>0</v>
      </c>
      <c r="W78" s="151">
        <f t="shared" ca="1" si="8"/>
        <v>0</v>
      </c>
    </row>
    <row r="79" spans="1:23" ht="21" customHeight="1">
      <c r="A79" s="168">
        <f t="shared" si="6"/>
        <v>75</v>
      </c>
      <c r="B79" s="112"/>
      <c r="C79" s="169">
        <f ca="1">IFERROR(VLOOKUP($B79,別添!$B$5:$G$29,2,FALSE),"")</f>
        <v>0</v>
      </c>
      <c r="D79" s="146">
        <f ca="1">IFERROR(VLOOKUP($B79,別添!$B$5:$G$29,4,FALSE),"")</f>
        <v>0</v>
      </c>
      <c r="E79" s="146">
        <f ca="1">IFERROR(VLOOKUP($B79,別添!$B$5:$G$29,5,FALSE),"")</f>
        <v>0</v>
      </c>
      <c r="F79" s="175" t="str">
        <f ca="1">IFERROR(VLOOKUP($B79,別添!$B$5:$G$29,6,FALSE),"")</f>
        <v/>
      </c>
      <c r="G79" s="147" t="str">
        <f ca="1">IF(M79&gt;0,実績報告書!$W$7,"")</f>
        <v/>
      </c>
      <c r="H79" s="176">
        <f ca="1">SUMIFS(別添!I$5:I$29,別添!$B$5:$B$29,$B79)</f>
        <v>0</v>
      </c>
      <c r="I79" s="150" t="str">
        <f ca="1">IFERROR(IF(COUNTIFS(別添!$B$5:$B$29,B79,別添!$J$5:$J$29,"有")&gt;0,"有",""),"")</f>
        <v/>
      </c>
      <c r="J79" s="149">
        <f ca="1">SUMIFS(別添!K$5:K$29,別添!$B$5:$B$29,$B79)</f>
        <v>0</v>
      </c>
      <c r="K79" s="151">
        <f ca="1">SUMIFS(別添!L$5:L$29,別添!$B$5:$B$29,$B79)</f>
        <v>0</v>
      </c>
      <c r="L79" s="149">
        <f ca="1">SUMIFS(別添!M$5:M$29,別添!$B$5:$B$29,$B79)</f>
        <v>0</v>
      </c>
      <c r="M79" s="151">
        <f t="shared" ca="1" si="5"/>
        <v>0</v>
      </c>
      <c r="N79" s="151">
        <f ca="1">SUMIFS(別添!O$5:O$29,別添!$B$5:$B$29,$B79)</f>
        <v>0</v>
      </c>
      <c r="O79" s="151">
        <f ca="1">SUMIFS(別添!P$5:P$29,別添!$B$5:$B$29,$B79)</f>
        <v>0</v>
      </c>
      <c r="P79" s="151">
        <f ca="1">SUMIFS(別添!Q$5:Q$29,別添!$B$5:$B$29,$B79)</f>
        <v>0</v>
      </c>
      <c r="Q79" s="151">
        <f ca="1">SUMIFS(別添!R$5:R$29,別添!$B$5:$B$29,$B79)</f>
        <v>0</v>
      </c>
      <c r="R79" s="151">
        <f t="shared" ca="1" si="7"/>
        <v>0</v>
      </c>
      <c r="S79" s="151">
        <f ca="1">SUMIFS(別添!T$5:T$29,別添!$B$5:$B$29,$B79)</f>
        <v>0</v>
      </c>
      <c r="T79" s="151">
        <f ca="1">SUMIFS(別添!U$5:U$29,別添!$B$5:$B$29,$B79)</f>
        <v>0</v>
      </c>
      <c r="U79" s="151">
        <f ca="1">SUMIFS(別添!V$5:V$29,別添!$B$5:$B$29,$B79)</f>
        <v>0</v>
      </c>
      <c r="V79" s="151">
        <f ca="1">SUMIFS(別添!W$5:W$29,別添!$B$5:$B$29,$B79)</f>
        <v>0</v>
      </c>
      <c r="W79" s="151">
        <f t="shared" ca="1" si="8"/>
        <v>0</v>
      </c>
    </row>
    <row r="80" spans="1:23" ht="21" customHeight="1">
      <c r="A80" s="168">
        <f t="shared" si="6"/>
        <v>76</v>
      </c>
      <c r="B80" s="112"/>
      <c r="C80" s="169">
        <f ca="1">IFERROR(VLOOKUP($B80,別添!$B$5:$G$29,2,FALSE),"")</f>
        <v>0</v>
      </c>
      <c r="D80" s="146">
        <f ca="1">IFERROR(VLOOKUP($B80,別添!$B$5:$G$29,4,FALSE),"")</f>
        <v>0</v>
      </c>
      <c r="E80" s="146">
        <f ca="1">IFERROR(VLOOKUP($B80,別添!$B$5:$G$29,5,FALSE),"")</f>
        <v>0</v>
      </c>
      <c r="F80" s="175" t="str">
        <f ca="1">IFERROR(VLOOKUP($B80,別添!$B$5:$G$29,6,FALSE),"")</f>
        <v/>
      </c>
      <c r="G80" s="147" t="str">
        <f ca="1">IF(M80&gt;0,実績報告書!$W$7,"")</f>
        <v/>
      </c>
      <c r="H80" s="176">
        <f ca="1">SUMIFS(別添!I$5:I$29,別添!$B$5:$B$29,$B80)</f>
        <v>0</v>
      </c>
      <c r="I80" s="150" t="str">
        <f ca="1">IFERROR(IF(COUNTIFS(別添!$B$5:$B$29,B80,別添!$J$5:$J$29,"有")&gt;0,"有",""),"")</f>
        <v/>
      </c>
      <c r="J80" s="149">
        <f ca="1">SUMIFS(別添!K$5:K$29,別添!$B$5:$B$29,$B80)</f>
        <v>0</v>
      </c>
      <c r="K80" s="151">
        <f ca="1">SUMIFS(別添!L$5:L$29,別添!$B$5:$B$29,$B80)</f>
        <v>0</v>
      </c>
      <c r="L80" s="149">
        <f ca="1">SUMIFS(別添!M$5:M$29,別添!$B$5:$B$29,$B80)</f>
        <v>0</v>
      </c>
      <c r="M80" s="151">
        <f t="shared" ca="1" si="5"/>
        <v>0</v>
      </c>
      <c r="N80" s="151">
        <f ca="1">SUMIFS(別添!O$5:O$29,別添!$B$5:$B$29,$B80)</f>
        <v>0</v>
      </c>
      <c r="O80" s="151">
        <f ca="1">SUMIFS(別添!P$5:P$29,別添!$B$5:$B$29,$B80)</f>
        <v>0</v>
      </c>
      <c r="P80" s="151">
        <f ca="1">SUMIFS(別添!Q$5:Q$29,別添!$B$5:$B$29,$B80)</f>
        <v>0</v>
      </c>
      <c r="Q80" s="151">
        <f ca="1">SUMIFS(別添!R$5:R$29,別添!$B$5:$B$29,$B80)</f>
        <v>0</v>
      </c>
      <c r="R80" s="151">
        <f t="shared" ca="1" si="7"/>
        <v>0</v>
      </c>
      <c r="S80" s="151">
        <f ca="1">SUMIFS(別添!T$5:T$29,別添!$B$5:$B$29,$B80)</f>
        <v>0</v>
      </c>
      <c r="T80" s="151">
        <f ca="1">SUMIFS(別添!U$5:U$29,別添!$B$5:$B$29,$B80)</f>
        <v>0</v>
      </c>
      <c r="U80" s="151">
        <f ca="1">SUMIFS(別添!V$5:V$29,別添!$B$5:$B$29,$B80)</f>
        <v>0</v>
      </c>
      <c r="V80" s="151">
        <f ca="1">SUMIFS(別添!W$5:W$29,別添!$B$5:$B$29,$B80)</f>
        <v>0</v>
      </c>
      <c r="W80" s="151">
        <f t="shared" ca="1" si="8"/>
        <v>0</v>
      </c>
    </row>
    <row r="81" spans="1:23" ht="21" customHeight="1">
      <c r="A81" s="168">
        <f t="shared" si="6"/>
        <v>77</v>
      </c>
      <c r="B81" s="112"/>
      <c r="C81" s="169">
        <f ca="1">IFERROR(VLOOKUP($B81,別添!$B$5:$G$29,2,FALSE),"")</f>
        <v>0</v>
      </c>
      <c r="D81" s="146">
        <f ca="1">IFERROR(VLOOKUP($B81,別添!$B$5:$G$29,4,FALSE),"")</f>
        <v>0</v>
      </c>
      <c r="E81" s="146">
        <f ca="1">IFERROR(VLOOKUP($B81,別添!$B$5:$G$29,5,FALSE),"")</f>
        <v>0</v>
      </c>
      <c r="F81" s="175" t="str">
        <f ca="1">IFERROR(VLOOKUP($B81,別添!$B$5:$G$29,6,FALSE),"")</f>
        <v/>
      </c>
      <c r="G81" s="147" t="str">
        <f ca="1">IF(M81&gt;0,実績報告書!$W$7,"")</f>
        <v/>
      </c>
      <c r="H81" s="176">
        <f ca="1">SUMIFS(別添!I$5:I$29,別添!$B$5:$B$29,$B81)</f>
        <v>0</v>
      </c>
      <c r="I81" s="150" t="str">
        <f ca="1">IFERROR(IF(COUNTIFS(別添!$B$5:$B$29,B81,別添!$J$5:$J$29,"有")&gt;0,"有",""),"")</f>
        <v/>
      </c>
      <c r="J81" s="149">
        <f ca="1">SUMIFS(別添!K$5:K$29,別添!$B$5:$B$29,$B81)</f>
        <v>0</v>
      </c>
      <c r="K81" s="151">
        <f ca="1">SUMIFS(別添!L$5:L$29,別添!$B$5:$B$29,$B81)</f>
        <v>0</v>
      </c>
      <c r="L81" s="149">
        <f ca="1">SUMIFS(別添!M$5:M$29,別添!$B$5:$B$29,$B81)</f>
        <v>0</v>
      </c>
      <c r="M81" s="151">
        <f t="shared" ca="1" si="5"/>
        <v>0</v>
      </c>
      <c r="N81" s="151">
        <f ca="1">SUMIFS(別添!O$5:O$29,別添!$B$5:$B$29,$B81)</f>
        <v>0</v>
      </c>
      <c r="O81" s="151">
        <f ca="1">SUMIFS(別添!P$5:P$29,別添!$B$5:$B$29,$B81)</f>
        <v>0</v>
      </c>
      <c r="P81" s="151">
        <f ca="1">SUMIFS(別添!Q$5:Q$29,別添!$B$5:$B$29,$B81)</f>
        <v>0</v>
      </c>
      <c r="Q81" s="151">
        <f ca="1">SUMIFS(別添!R$5:R$29,別添!$B$5:$B$29,$B81)</f>
        <v>0</v>
      </c>
      <c r="R81" s="151">
        <f t="shared" ca="1" si="7"/>
        <v>0</v>
      </c>
      <c r="S81" s="151">
        <f ca="1">SUMIFS(別添!T$5:T$29,別添!$B$5:$B$29,$B81)</f>
        <v>0</v>
      </c>
      <c r="T81" s="151">
        <f ca="1">SUMIFS(別添!U$5:U$29,別添!$B$5:$B$29,$B81)</f>
        <v>0</v>
      </c>
      <c r="U81" s="151">
        <f ca="1">SUMIFS(別添!V$5:V$29,別添!$B$5:$B$29,$B81)</f>
        <v>0</v>
      </c>
      <c r="V81" s="151">
        <f ca="1">SUMIFS(別添!W$5:W$29,別添!$B$5:$B$29,$B81)</f>
        <v>0</v>
      </c>
      <c r="W81" s="151">
        <f t="shared" ca="1" si="8"/>
        <v>0</v>
      </c>
    </row>
    <row r="82" spans="1:23" ht="21" customHeight="1">
      <c r="A82" s="168">
        <f t="shared" si="6"/>
        <v>78</v>
      </c>
      <c r="B82" s="112"/>
      <c r="C82" s="169">
        <f ca="1">IFERROR(VLOOKUP($B82,別添!$B$5:$G$29,2,FALSE),"")</f>
        <v>0</v>
      </c>
      <c r="D82" s="146">
        <f ca="1">IFERROR(VLOOKUP($B82,別添!$B$5:$G$29,4,FALSE),"")</f>
        <v>0</v>
      </c>
      <c r="E82" s="146">
        <f ca="1">IFERROR(VLOOKUP($B82,別添!$B$5:$G$29,5,FALSE),"")</f>
        <v>0</v>
      </c>
      <c r="F82" s="175" t="str">
        <f ca="1">IFERROR(VLOOKUP($B82,別添!$B$5:$G$29,6,FALSE),"")</f>
        <v/>
      </c>
      <c r="G82" s="147" t="str">
        <f ca="1">IF(M82&gt;0,実績報告書!$W$7,"")</f>
        <v/>
      </c>
      <c r="H82" s="176">
        <f ca="1">SUMIFS(別添!I$5:I$29,別添!$B$5:$B$29,$B82)</f>
        <v>0</v>
      </c>
      <c r="I82" s="150" t="str">
        <f ca="1">IFERROR(IF(COUNTIFS(別添!$B$5:$B$29,B82,別添!$J$5:$J$29,"有")&gt;0,"有",""),"")</f>
        <v/>
      </c>
      <c r="J82" s="149">
        <f ca="1">SUMIFS(別添!K$5:K$29,別添!$B$5:$B$29,$B82)</f>
        <v>0</v>
      </c>
      <c r="K82" s="151">
        <f ca="1">SUMIFS(別添!L$5:L$29,別添!$B$5:$B$29,$B82)</f>
        <v>0</v>
      </c>
      <c r="L82" s="149">
        <f ca="1">SUMIFS(別添!M$5:M$29,別添!$B$5:$B$29,$B82)</f>
        <v>0</v>
      </c>
      <c r="M82" s="151">
        <f t="shared" ca="1" si="5"/>
        <v>0</v>
      </c>
      <c r="N82" s="151">
        <f ca="1">SUMIFS(別添!O$5:O$29,別添!$B$5:$B$29,$B82)</f>
        <v>0</v>
      </c>
      <c r="O82" s="151">
        <f ca="1">SUMIFS(別添!P$5:P$29,別添!$B$5:$B$29,$B82)</f>
        <v>0</v>
      </c>
      <c r="P82" s="151">
        <f ca="1">SUMIFS(別添!Q$5:Q$29,別添!$B$5:$B$29,$B82)</f>
        <v>0</v>
      </c>
      <c r="Q82" s="151">
        <f ca="1">SUMIFS(別添!R$5:R$29,別添!$B$5:$B$29,$B82)</f>
        <v>0</v>
      </c>
      <c r="R82" s="151">
        <f t="shared" ca="1" si="7"/>
        <v>0</v>
      </c>
      <c r="S82" s="151">
        <f ca="1">SUMIFS(別添!T$5:T$29,別添!$B$5:$B$29,$B82)</f>
        <v>0</v>
      </c>
      <c r="T82" s="151">
        <f ca="1">SUMIFS(別添!U$5:U$29,別添!$B$5:$B$29,$B82)</f>
        <v>0</v>
      </c>
      <c r="U82" s="151">
        <f ca="1">SUMIFS(別添!V$5:V$29,別添!$B$5:$B$29,$B82)</f>
        <v>0</v>
      </c>
      <c r="V82" s="151">
        <f ca="1">SUMIFS(別添!W$5:W$29,別添!$B$5:$B$29,$B82)</f>
        <v>0</v>
      </c>
      <c r="W82" s="151">
        <f t="shared" ca="1" si="8"/>
        <v>0</v>
      </c>
    </row>
    <row r="83" spans="1:23" ht="21" customHeight="1">
      <c r="A83" s="168">
        <f t="shared" si="6"/>
        <v>79</v>
      </c>
      <c r="B83" s="112"/>
      <c r="C83" s="169">
        <f ca="1">IFERROR(VLOOKUP($B83,別添!$B$5:$G$29,2,FALSE),"")</f>
        <v>0</v>
      </c>
      <c r="D83" s="146">
        <f ca="1">IFERROR(VLOOKUP($B83,別添!$B$5:$G$29,4,FALSE),"")</f>
        <v>0</v>
      </c>
      <c r="E83" s="146">
        <f ca="1">IFERROR(VLOOKUP($B83,別添!$B$5:$G$29,5,FALSE),"")</f>
        <v>0</v>
      </c>
      <c r="F83" s="175" t="str">
        <f ca="1">IFERROR(VLOOKUP($B83,別添!$B$5:$G$29,6,FALSE),"")</f>
        <v/>
      </c>
      <c r="G83" s="147" t="str">
        <f ca="1">IF(M83&gt;0,実績報告書!$W$7,"")</f>
        <v/>
      </c>
      <c r="H83" s="176">
        <f ca="1">SUMIFS(別添!I$5:I$29,別添!$B$5:$B$29,$B83)</f>
        <v>0</v>
      </c>
      <c r="I83" s="150" t="str">
        <f ca="1">IFERROR(IF(COUNTIFS(別添!$B$5:$B$29,B83,別添!$J$5:$J$29,"有")&gt;0,"有",""),"")</f>
        <v/>
      </c>
      <c r="J83" s="149">
        <f ca="1">SUMIFS(別添!K$5:K$29,別添!$B$5:$B$29,$B83)</f>
        <v>0</v>
      </c>
      <c r="K83" s="151">
        <f ca="1">SUMIFS(別添!L$5:L$29,別添!$B$5:$B$29,$B83)</f>
        <v>0</v>
      </c>
      <c r="L83" s="149">
        <f ca="1">SUMIFS(別添!M$5:M$29,別添!$B$5:$B$29,$B83)</f>
        <v>0</v>
      </c>
      <c r="M83" s="151">
        <f t="shared" ca="1" si="5"/>
        <v>0</v>
      </c>
      <c r="N83" s="151">
        <f ca="1">SUMIFS(別添!O$5:O$29,別添!$B$5:$B$29,$B83)</f>
        <v>0</v>
      </c>
      <c r="O83" s="151">
        <f ca="1">SUMIFS(別添!P$5:P$29,別添!$B$5:$B$29,$B83)</f>
        <v>0</v>
      </c>
      <c r="P83" s="151">
        <f ca="1">SUMIFS(別添!Q$5:Q$29,別添!$B$5:$B$29,$B83)</f>
        <v>0</v>
      </c>
      <c r="Q83" s="151">
        <f ca="1">SUMIFS(別添!R$5:R$29,別添!$B$5:$B$29,$B83)</f>
        <v>0</v>
      </c>
      <c r="R83" s="151">
        <f t="shared" ca="1" si="7"/>
        <v>0</v>
      </c>
      <c r="S83" s="151">
        <f ca="1">SUMIFS(別添!T$5:T$29,別添!$B$5:$B$29,$B83)</f>
        <v>0</v>
      </c>
      <c r="T83" s="151">
        <f ca="1">SUMIFS(別添!U$5:U$29,別添!$B$5:$B$29,$B83)</f>
        <v>0</v>
      </c>
      <c r="U83" s="151">
        <f ca="1">SUMIFS(別添!V$5:V$29,別添!$B$5:$B$29,$B83)</f>
        <v>0</v>
      </c>
      <c r="V83" s="151">
        <f ca="1">SUMIFS(別添!W$5:W$29,別添!$B$5:$B$29,$B83)</f>
        <v>0</v>
      </c>
      <c r="W83" s="151">
        <f t="shared" ca="1" si="8"/>
        <v>0</v>
      </c>
    </row>
    <row r="84" spans="1:23" ht="21" customHeight="1">
      <c r="A84" s="168">
        <f t="shared" si="6"/>
        <v>80</v>
      </c>
      <c r="B84" s="112"/>
      <c r="C84" s="169">
        <f ca="1">IFERROR(VLOOKUP($B84,別添!$B$5:$G$29,2,FALSE),"")</f>
        <v>0</v>
      </c>
      <c r="D84" s="146">
        <f ca="1">IFERROR(VLOOKUP($B84,別添!$B$5:$G$29,4,FALSE),"")</f>
        <v>0</v>
      </c>
      <c r="E84" s="146">
        <f ca="1">IFERROR(VLOOKUP($B84,別添!$B$5:$G$29,5,FALSE),"")</f>
        <v>0</v>
      </c>
      <c r="F84" s="175" t="str">
        <f ca="1">IFERROR(VLOOKUP($B84,別添!$B$5:$G$29,6,FALSE),"")</f>
        <v/>
      </c>
      <c r="G84" s="147" t="str">
        <f ca="1">IF(M84&gt;0,実績報告書!$W$7,"")</f>
        <v/>
      </c>
      <c r="H84" s="176">
        <f ca="1">SUMIFS(別添!I$5:I$29,別添!$B$5:$B$29,$B84)</f>
        <v>0</v>
      </c>
      <c r="I84" s="150" t="str">
        <f ca="1">IFERROR(IF(COUNTIFS(別添!$B$5:$B$29,B84,別添!$J$5:$J$29,"有")&gt;0,"有",""),"")</f>
        <v/>
      </c>
      <c r="J84" s="149">
        <f ca="1">SUMIFS(別添!K$5:K$29,別添!$B$5:$B$29,$B84)</f>
        <v>0</v>
      </c>
      <c r="K84" s="151">
        <f ca="1">SUMIFS(別添!L$5:L$29,別添!$B$5:$B$29,$B84)</f>
        <v>0</v>
      </c>
      <c r="L84" s="149">
        <f ca="1">SUMIFS(別添!M$5:M$29,別添!$B$5:$B$29,$B84)</f>
        <v>0</v>
      </c>
      <c r="M84" s="151">
        <f t="shared" ca="1" si="5"/>
        <v>0</v>
      </c>
      <c r="N84" s="151">
        <f ca="1">SUMIFS(別添!O$5:O$29,別添!$B$5:$B$29,$B84)</f>
        <v>0</v>
      </c>
      <c r="O84" s="151">
        <f ca="1">SUMIFS(別添!P$5:P$29,別添!$B$5:$B$29,$B84)</f>
        <v>0</v>
      </c>
      <c r="P84" s="151">
        <f ca="1">SUMIFS(別添!Q$5:Q$29,別添!$B$5:$B$29,$B84)</f>
        <v>0</v>
      </c>
      <c r="Q84" s="151">
        <f ca="1">SUMIFS(別添!R$5:R$29,別添!$B$5:$B$29,$B84)</f>
        <v>0</v>
      </c>
      <c r="R84" s="151">
        <f t="shared" ca="1" si="7"/>
        <v>0</v>
      </c>
      <c r="S84" s="151">
        <f ca="1">SUMIFS(別添!T$5:T$29,別添!$B$5:$B$29,$B84)</f>
        <v>0</v>
      </c>
      <c r="T84" s="151">
        <f ca="1">SUMIFS(別添!U$5:U$29,別添!$B$5:$B$29,$B84)</f>
        <v>0</v>
      </c>
      <c r="U84" s="151">
        <f ca="1">SUMIFS(別添!V$5:V$29,別添!$B$5:$B$29,$B84)</f>
        <v>0</v>
      </c>
      <c r="V84" s="151">
        <f ca="1">SUMIFS(別添!W$5:W$29,別添!$B$5:$B$29,$B84)</f>
        <v>0</v>
      </c>
      <c r="W84" s="151">
        <f t="shared" ca="1" si="8"/>
        <v>0</v>
      </c>
    </row>
    <row r="85" spans="1:23" ht="21" customHeight="1">
      <c r="A85" s="168">
        <f t="shared" si="6"/>
        <v>81</v>
      </c>
      <c r="B85" s="112"/>
      <c r="C85" s="169">
        <f ca="1">IFERROR(VLOOKUP($B85,別添!$B$5:$G$29,2,FALSE),"")</f>
        <v>0</v>
      </c>
      <c r="D85" s="146">
        <f ca="1">IFERROR(VLOOKUP($B85,別添!$B$5:$G$29,4,FALSE),"")</f>
        <v>0</v>
      </c>
      <c r="E85" s="146">
        <f ca="1">IFERROR(VLOOKUP($B85,別添!$B$5:$G$29,5,FALSE),"")</f>
        <v>0</v>
      </c>
      <c r="F85" s="175" t="str">
        <f ca="1">IFERROR(VLOOKUP($B85,別添!$B$5:$G$29,6,FALSE),"")</f>
        <v/>
      </c>
      <c r="G85" s="147" t="str">
        <f ca="1">IF(M85&gt;0,実績報告書!$W$7,"")</f>
        <v/>
      </c>
      <c r="H85" s="176">
        <f ca="1">SUMIFS(別添!I$5:I$29,別添!$B$5:$B$29,$B85)</f>
        <v>0</v>
      </c>
      <c r="I85" s="150" t="str">
        <f ca="1">IFERROR(IF(COUNTIFS(別添!$B$5:$B$29,B85,別添!$J$5:$J$29,"有")&gt;0,"有",""),"")</f>
        <v/>
      </c>
      <c r="J85" s="149">
        <f ca="1">SUMIFS(別添!K$5:K$29,別添!$B$5:$B$29,$B85)</f>
        <v>0</v>
      </c>
      <c r="K85" s="151">
        <f ca="1">SUMIFS(別添!L$5:L$29,別添!$B$5:$B$29,$B85)</f>
        <v>0</v>
      </c>
      <c r="L85" s="149">
        <f ca="1">SUMIFS(別添!M$5:M$29,別添!$B$5:$B$29,$B85)</f>
        <v>0</v>
      </c>
      <c r="M85" s="151">
        <f t="shared" ca="1" si="5"/>
        <v>0</v>
      </c>
      <c r="N85" s="151">
        <f ca="1">SUMIFS(別添!O$5:O$29,別添!$B$5:$B$29,$B85)</f>
        <v>0</v>
      </c>
      <c r="O85" s="151">
        <f ca="1">SUMIFS(別添!P$5:P$29,別添!$B$5:$B$29,$B85)</f>
        <v>0</v>
      </c>
      <c r="P85" s="151">
        <f ca="1">SUMIFS(別添!Q$5:Q$29,別添!$B$5:$B$29,$B85)</f>
        <v>0</v>
      </c>
      <c r="Q85" s="151">
        <f ca="1">SUMIFS(別添!R$5:R$29,別添!$B$5:$B$29,$B85)</f>
        <v>0</v>
      </c>
      <c r="R85" s="151">
        <f t="shared" ca="1" si="7"/>
        <v>0</v>
      </c>
      <c r="S85" s="151">
        <f ca="1">SUMIFS(別添!T$5:T$29,別添!$B$5:$B$29,$B85)</f>
        <v>0</v>
      </c>
      <c r="T85" s="151">
        <f ca="1">SUMIFS(別添!U$5:U$29,別添!$B$5:$B$29,$B85)</f>
        <v>0</v>
      </c>
      <c r="U85" s="151">
        <f ca="1">SUMIFS(別添!V$5:V$29,別添!$B$5:$B$29,$B85)</f>
        <v>0</v>
      </c>
      <c r="V85" s="151">
        <f ca="1">SUMIFS(別添!W$5:W$29,別添!$B$5:$B$29,$B85)</f>
        <v>0</v>
      </c>
      <c r="W85" s="151">
        <f t="shared" ca="1" si="8"/>
        <v>0</v>
      </c>
    </row>
    <row r="86" spans="1:23" ht="21" customHeight="1">
      <c r="A86" s="168">
        <f t="shared" si="6"/>
        <v>82</v>
      </c>
      <c r="B86" s="112"/>
      <c r="C86" s="169">
        <f ca="1">IFERROR(VLOOKUP($B86,別添!$B$5:$G$29,2,FALSE),"")</f>
        <v>0</v>
      </c>
      <c r="D86" s="146">
        <f ca="1">IFERROR(VLOOKUP($B86,別添!$B$5:$G$29,4,FALSE),"")</f>
        <v>0</v>
      </c>
      <c r="E86" s="146">
        <f ca="1">IFERROR(VLOOKUP($B86,別添!$B$5:$G$29,5,FALSE),"")</f>
        <v>0</v>
      </c>
      <c r="F86" s="175" t="str">
        <f ca="1">IFERROR(VLOOKUP($B86,別添!$B$5:$G$29,6,FALSE),"")</f>
        <v/>
      </c>
      <c r="G86" s="147" t="str">
        <f ca="1">IF(M86&gt;0,実績報告書!$W$7,"")</f>
        <v/>
      </c>
      <c r="H86" s="176">
        <f ca="1">SUMIFS(別添!I$5:I$29,別添!$B$5:$B$29,$B86)</f>
        <v>0</v>
      </c>
      <c r="I86" s="150" t="str">
        <f ca="1">IFERROR(IF(COUNTIFS(別添!$B$5:$B$29,B86,別添!$J$5:$J$29,"有")&gt;0,"有",""),"")</f>
        <v/>
      </c>
      <c r="J86" s="149">
        <f ca="1">SUMIFS(別添!K$5:K$29,別添!$B$5:$B$29,$B86)</f>
        <v>0</v>
      </c>
      <c r="K86" s="151">
        <f ca="1">SUMIFS(別添!L$5:L$29,別添!$B$5:$B$29,$B86)</f>
        <v>0</v>
      </c>
      <c r="L86" s="149">
        <f ca="1">SUMIFS(別添!M$5:M$29,別添!$B$5:$B$29,$B86)</f>
        <v>0</v>
      </c>
      <c r="M86" s="151">
        <f t="shared" ca="1" si="5"/>
        <v>0</v>
      </c>
      <c r="N86" s="151">
        <f ca="1">SUMIFS(別添!O$5:O$29,別添!$B$5:$B$29,$B86)</f>
        <v>0</v>
      </c>
      <c r="O86" s="151">
        <f ca="1">SUMIFS(別添!P$5:P$29,別添!$B$5:$B$29,$B86)</f>
        <v>0</v>
      </c>
      <c r="P86" s="151">
        <f ca="1">SUMIFS(別添!Q$5:Q$29,別添!$B$5:$B$29,$B86)</f>
        <v>0</v>
      </c>
      <c r="Q86" s="151">
        <f ca="1">SUMIFS(別添!R$5:R$29,別添!$B$5:$B$29,$B86)</f>
        <v>0</v>
      </c>
      <c r="R86" s="151">
        <f t="shared" ca="1" si="7"/>
        <v>0</v>
      </c>
      <c r="S86" s="151">
        <f ca="1">SUMIFS(別添!T$5:T$29,別添!$B$5:$B$29,$B86)</f>
        <v>0</v>
      </c>
      <c r="T86" s="151">
        <f ca="1">SUMIFS(別添!U$5:U$29,別添!$B$5:$B$29,$B86)</f>
        <v>0</v>
      </c>
      <c r="U86" s="151">
        <f ca="1">SUMIFS(別添!V$5:V$29,別添!$B$5:$B$29,$B86)</f>
        <v>0</v>
      </c>
      <c r="V86" s="151">
        <f ca="1">SUMIFS(別添!W$5:W$29,別添!$B$5:$B$29,$B86)</f>
        <v>0</v>
      </c>
      <c r="W86" s="151">
        <f t="shared" ca="1" si="8"/>
        <v>0</v>
      </c>
    </row>
    <row r="87" spans="1:23" ht="21" customHeight="1">
      <c r="A87" s="168">
        <f t="shared" si="6"/>
        <v>83</v>
      </c>
      <c r="B87" s="112"/>
      <c r="C87" s="169">
        <f ca="1">IFERROR(VLOOKUP($B87,別添!$B$5:$G$29,2,FALSE),"")</f>
        <v>0</v>
      </c>
      <c r="D87" s="146">
        <f ca="1">IFERROR(VLOOKUP($B87,別添!$B$5:$G$29,4,FALSE),"")</f>
        <v>0</v>
      </c>
      <c r="E87" s="146">
        <f ca="1">IFERROR(VLOOKUP($B87,別添!$B$5:$G$29,5,FALSE),"")</f>
        <v>0</v>
      </c>
      <c r="F87" s="175" t="str">
        <f ca="1">IFERROR(VLOOKUP($B87,別添!$B$5:$G$29,6,FALSE),"")</f>
        <v/>
      </c>
      <c r="G87" s="147" t="str">
        <f ca="1">IF(M87&gt;0,実績報告書!$W$7,"")</f>
        <v/>
      </c>
      <c r="H87" s="176">
        <f ca="1">SUMIFS(別添!I$5:I$29,別添!$B$5:$B$29,$B87)</f>
        <v>0</v>
      </c>
      <c r="I87" s="150" t="str">
        <f ca="1">IFERROR(IF(COUNTIFS(別添!$B$5:$B$29,B87,別添!$J$5:$J$29,"有")&gt;0,"有",""),"")</f>
        <v/>
      </c>
      <c r="J87" s="149">
        <f ca="1">SUMIFS(別添!K$5:K$29,別添!$B$5:$B$29,$B87)</f>
        <v>0</v>
      </c>
      <c r="K87" s="151">
        <f ca="1">SUMIFS(別添!L$5:L$29,別添!$B$5:$B$29,$B87)</f>
        <v>0</v>
      </c>
      <c r="L87" s="149">
        <f ca="1">SUMIFS(別添!M$5:M$29,別添!$B$5:$B$29,$B87)</f>
        <v>0</v>
      </c>
      <c r="M87" s="151">
        <f t="shared" ca="1" si="5"/>
        <v>0</v>
      </c>
      <c r="N87" s="151">
        <f ca="1">SUMIFS(別添!O$5:O$29,別添!$B$5:$B$29,$B87)</f>
        <v>0</v>
      </c>
      <c r="O87" s="151">
        <f ca="1">SUMIFS(別添!P$5:P$29,別添!$B$5:$B$29,$B87)</f>
        <v>0</v>
      </c>
      <c r="P87" s="151">
        <f ca="1">SUMIFS(別添!Q$5:Q$29,別添!$B$5:$B$29,$B87)</f>
        <v>0</v>
      </c>
      <c r="Q87" s="151">
        <f ca="1">SUMIFS(別添!R$5:R$29,別添!$B$5:$B$29,$B87)</f>
        <v>0</v>
      </c>
      <c r="R87" s="151">
        <f t="shared" ca="1" si="7"/>
        <v>0</v>
      </c>
      <c r="S87" s="151">
        <f ca="1">SUMIFS(別添!T$5:T$29,別添!$B$5:$B$29,$B87)</f>
        <v>0</v>
      </c>
      <c r="T87" s="151">
        <f ca="1">SUMIFS(別添!U$5:U$29,別添!$B$5:$B$29,$B87)</f>
        <v>0</v>
      </c>
      <c r="U87" s="151">
        <f ca="1">SUMIFS(別添!V$5:V$29,別添!$B$5:$B$29,$B87)</f>
        <v>0</v>
      </c>
      <c r="V87" s="151">
        <f ca="1">SUMIFS(別添!W$5:W$29,別添!$B$5:$B$29,$B87)</f>
        <v>0</v>
      </c>
      <c r="W87" s="151">
        <f t="shared" ca="1" si="8"/>
        <v>0</v>
      </c>
    </row>
    <row r="88" spans="1:23" ht="21" customHeight="1">
      <c r="A88" s="168">
        <f t="shared" si="6"/>
        <v>84</v>
      </c>
      <c r="B88" s="112"/>
      <c r="C88" s="169">
        <f ca="1">IFERROR(VLOOKUP($B88,別添!$B$5:$G$29,2,FALSE),"")</f>
        <v>0</v>
      </c>
      <c r="D88" s="146">
        <f ca="1">IFERROR(VLOOKUP($B88,別添!$B$5:$G$29,4,FALSE),"")</f>
        <v>0</v>
      </c>
      <c r="E88" s="146">
        <f ca="1">IFERROR(VLOOKUP($B88,別添!$B$5:$G$29,5,FALSE),"")</f>
        <v>0</v>
      </c>
      <c r="F88" s="175" t="str">
        <f ca="1">IFERROR(VLOOKUP($B88,別添!$B$5:$G$29,6,FALSE),"")</f>
        <v/>
      </c>
      <c r="G88" s="147" t="str">
        <f ca="1">IF(M88&gt;0,実績報告書!$W$7,"")</f>
        <v/>
      </c>
      <c r="H88" s="176">
        <f ca="1">SUMIFS(別添!I$5:I$29,別添!$B$5:$B$29,$B88)</f>
        <v>0</v>
      </c>
      <c r="I88" s="150" t="str">
        <f ca="1">IFERROR(IF(COUNTIFS(別添!$B$5:$B$29,B88,別添!$J$5:$J$29,"有")&gt;0,"有",""),"")</f>
        <v/>
      </c>
      <c r="J88" s="149">
        <f ca="1">SUMIFS(別添!K$5:K$29,別添!$B$5:$B$29,$B88)</f>
        <v>0</v>
      </c>
      <c r="K88" s="151">
        <f ca="1">SUMIFS(別添!L$5:L$29,別添!$B$5:$B$29,$B88)</f>
        <v>0</v>
      </c>
      <c r="L88" s="149">
        <f ca="1">SUMIFS(別添!M$5:M$29,別添!$B$5:$B$29,$B88)</f>
        <v>0</v>
      </c>
      <c r="M88" s="151">
        <f t="shared" ca="1" si="5"/>
        <v>0</v>
      </c>
      <c r="N88" s="151">
        <f ca="1">SUMIFS(別添!O$5:O$29,別添!$B$5:$B$29,$B88)</f>
        <v>0</v>
      </c>
      <c r="O88" s="151">
        <f ca="1">SUMIFS(別添!P$5:P$29,別添!$B$5:$B$29,$B88)</f>
        <v>0</v>
      </c>
      <c r="P88" s="151">
        <f ca="1">SUMIFS(別添!Q$5:Q$29,別添!$B$5:$B$29,$B88)</f>
        <v>0</v>
      </c>
      <c r="Q88" s="151">
        <f ca="1">SUMIFS(別添!R$5:R$29,別添!$B$5:$B$29,$B88)</f>
        <v>0</v>
      </c>
      <c r="R88" s="151">
        <f t="shared" ca="1" si="7"/>
        <v>0</v>
      </c>
      <c r="S88" s="151">
        <f ca="1">SUMIFS(別添!T$5:T$29,別添!$B$5:$B$29,$B88)</f>
        <v>0</v>
      </c>
      <c r="T88" s="151">
        <f ca="1">SUMIFS(別添!U$5:U$29,別添!$B$5:$B$29,$B88)</f>
        <v>0</v>
      </c>
      <c r="U88" s="151">
        <f ca="1">SUMIFS(別添!V$5:V$29,別添!$B$5:$B$29,$B88)</f>
        <v>0</v>
      </c>
      <c r="V88" s="151">
        <f ca="1">SUMIFS(別添!W$5:W$29,別添!$B$5:$B$29,$B88)</f>
        <v>0</v>
      </c>
      <c r="W88" s="151">
        <f t="shared" ca="1" si="8"/>
        <v>0</v>
      </c>
    </row>
    <row r="89" spans="1:23" ht="21" customHeight="1">
      <c r="A89" s="168">
        <f t="shared" si="6"/>
        <v>85</v>
      </c>
      <c r="B89" s="112"/>
      <c r="C89" s="169">
        <f ca="1">IFERROR(VLOOKUP($B89,別添!$B$5:$G$29,2,FALSE),"")</f>
        <v>0</v>
      </c>
      <c r="D89" s="146">
        <f ca="1">IFERROR(VLOOKUP($B89,別添!$B$5:$G$29,4,FALSE),"")</f>
        <v>0</v>
      </c>
      <c r="E89" s="146">
        <f ca="1">IFERROR(VLOOKUP($B89,別添!$B$5:$G$29,5,FALSE),"")</f>
        <v>0</v>
      </c>
      <c r="F89" s="175" t="str">
        <f ca="1">IFERROR(VLOOKUP($B89,別添!$B$5:$G$29,6,FALSE),"")</f>
        <v/>
      </c>
      <c r="G89" s="147" t="str">
        <f ca="1">IF(M89&gt;0,実績報告書!$W$7,"")</f>
        <v/>
      </c>
      <c r="H89" s="176">
        <f ca="1">SUMIFS(別添!I$5:I$29,別添!$B$5:$B$29,$B89)</f>
        <v>0</v>
      </c>
      <c r="I89" s="150" t="str">
        <f ca="1">IFERROR(IF(COUNTIFS(別添!$B$5:$B$29,B89,別添!$J$5:$J$29,"有")&gt;0,"有",""),"")</f>
        <v/>
      </c>
      <c r="J89" s="149">
        <f ca="1">SUMIFS(別添!K$5:K$29,別添!$B$5:$B$29,$B89)</f>
        <v>0</v>
      </c>
      <c r="K89" s="151">
        <f ca="1">SUMIFS(別添!L$5:L$29,別添!$B$5:$B$29,$B89)</f>
        <v>0</v>
      </c>
      <c r="L89" s="149">
        <f ca="1">SUMIFS(別添!M$5:M$29,別添!$B$5:$B$29,$B89)</f>
        <v>0</v>
      </c>
      <c r="M89" s="151">
        <f t="shared" ca="1" si="5"/>
        <v>0</v>
      </c>
      <c r="N89" s="151">
        <f ca="1">SUMIFS(別添!O$5:O$29,別添!$B$5:$B$29,$B89)</f>
        <v>0</v>
      </c>
      <c r="O89" s="151">
        <f ca="1">SUMIFS(別添!P$5:P$29,別添!$B$5:$B$29,$B89)</f>
        <v>0</v>
      </c>
      <c r="P89" s="151">
        <f ca="1">SUMIFS(別添!Q$5:Q$29,別添!$B$5:$B$29,$B89)</f>
        <v>0</v>
      </c>
      <c r="Q89" s="151">
        <f ca="1">SUMIFS(別添!R$5:R$29,別添!$B$5:$B$29,$B89)</f>
        <v>0</v>
      </c>
      <c r="R89" s="151">
        <f t="shared" ca="1" si="7"/>
        <v>0</v>
      </c>
      <c r="S89" s="151">
        <f ca="1">SUMIFS(別添!T$5:T$29,別添!$B$5:$B$29,$B89)</f>
        <v>0</v>
      </c>
      <c r="T89" s="151">
        <f ca="1">SUMIFS(別添!U$5:U$29,別添!$B$5:$B$29,$B89)</f>
        <v>0</v>
      </c>
      <c r="U89" s="151">
        <f ca="1">SUMIFS(別添!V$5:V$29,別添!$B$5:$B$29,$B89)</f>
        <v>0</v>
      </c>
      <c r="V89" s="151">
        <f ca="1">SUMIFS(別添!W$5:W$29,別添!$B$5:$B$29,$B89)</f>
        <v>0</v>
      </c>
      <c r="W89" s="151">
        <f t="shared" ca="1" si="8"/>
        <v>0</v>
      </c>
    </row>
    <row r="90" spans="1:23" ht="21" customHeight="1">
      <c r="A90" s="168">
        <f t="shared" si="6"/>
        <v>86</v>
      </c>
      <c r="B90" s="112"/>
      <c r="C90" s="169">
        <f ca="1">IFERROR(VLOOKUP($B90,別添!$B$5:$G$29,2,FALSE),"")</f>
        <v>0</v>
      </c>
      <c r="D90" s="146">
        <f ca="1">IFERROR(VLOOKUP($B90,別添!$B$5:$G$29,4,FALSE),"")</f>
        <v>0</v>
      </c>
      <c r="E90" s="146">
        <f ca="1">IFERROR(VLOOKUP($B90,別添!$B$5:$G$29,5,FALSE),"")</f>
        <v>0</v>
      </c>
      <c r="F90" s="175" t="str">
        <f ca="1">IFERROR(VLOOKUP($B90,別添!$B$5:$G$29,6,FALSE),"")</f>
        <v/>
      </c>
      <c r="G90" s="147" t="str">
        <f ca="1">IF(M90&gt;0,実績報告書!$W$7,"")</f>
        <v/>
      </c>
      <c r="H90" s="176">
        <f ca="1">SUMIFS(別添!I$5:I$29,別添!$B$5:$B$29,$B90)</f>
        <v>0</v>
      </c>
      <c r="I90" s="150" t="str">
        <f ca="1">IFERROR(IF(COUNTIFS(別添!$B$5:$B$29,B90,別添!$J$5:$J$29,"有")&gt;0,"有",""),"")</f>
        <v/>
      </c>
      <c r="J90" s="149">
        <f ca="1">SUMIFS(別添!K$5:K$29,別添!$B$5:$B$29,$B90)</f>
        <v>0</v>
      </c>
      <c r="K90" s="151">
        <f ca="1">SUMIFS(別添!L$5:L$29,別添!$B$5:$B$29,$B90)</f>
        <v>0</v>
      </c>
      <c r="L90" s="149">
        <f ca="1">SUMIFS(別添!M$5:M$29,別添!$B$5:$B$29,$B90)</f>
        <v>0</v>
      </c>
      <c r="M90" s="151">
        <f t="shared" ca="1" si="5"/>
        <v>0</v>
      </c>
      <c r="N90" s="151">
        <f ca="1">SUMIFS(別添!O$5:O$29,別添!$B$5:$B$29,$B90)</f>
        <v>0</v>
      </c>
      <c r="O90" s="151">
        <f ca="1">SUMIFS(別添!P$5:P$29,別添!$B$5:$B$29,$B90)</f>
        <v>0</v>
      </c>
      <c r="P90" s="151">
        <f ca="1">SUMIFS(別添!Q$5:Q$29,別添!$B$5:$B$29,$B90)</f>
        <v>0</v>
      </c>
      <c r="Q90" s="151">
        <f ca="1">SUMIFS(別添!R$5:R$29,別添!$B$5:$B$29,$B90)</f>
        <v>0</v>
      </c>
      <c r="R90" s="151">
        <f t="shared" ca="1" si="7"/>
        <v>0</v>
      </c>
      <c r="S90" s="151">
        <f ca="1">SUMIFS(別添!T$5:T$29,別添!$B$5:$B$29,$B90)</f>
        <v>0</v>
      </c>
      <c r="T90" s="151">
        <f ca="1">SUMIFS(別添!U$5:U$29,別添!$B$5:$B$29,$B90)</f>
        <v>0</v>
      </c>
      <c r="U90" s="151">
        <f ca="1">SUMIFS(別添!V$5:V$29,別添!$B$5:$B$29,$B90)</f>
        <v>0</v>
      </c>
      <c r="V90" s="151">
        <f ca="1">SUMIFS(別添!W$5:W$29,別添!$B$5:$B$29,$B90)</f>
        <v>0</v>
      </c>
      <c r="W90" s="151">
        <f t="shared" ca="1" si="8"/>
        <v>0</v>
      </c>
    </row>
    <row r="91" spans="1:23" ht="21" customHeight="1">
      <c r="A91" s="168">
        <f t="shared" si="6"/>
        <v>87</v>
      </c>
      <c r="B91" s="112"/>
      <c r="C91" s="169">
        <f ca="1">IFERROR(VLOOKUP($B91,別添!$B$5:$G$29,2,FALSE),"")</f>
        <v>0</v>
      </c>
      <c r="D91" s="146">
        <f ca="1">IFERROR(VLOOKUP($B91,別添!$B$5:$G$29,4,FALSE),"")</f>
        <v>0</v>
      </c>
      <c r="E91" s="146">
        <f ca="1">IFERROR(VLOOKUP($B91,別添!$B$5:$G$29,5,FALSE),"")</f>
        <v>0</v>
      </c>
      <c r="F91" s="175" t="str">
        <f ca="1">IFERROR(VLOOKUP($B91,別添!$B$5:$G$29,6,FALSE),"")</f>
        <v/>
      </c>
      <c r="G91" s="147" t="str">
        <f ca="1">IF(M91&gt;0,実績報告書!$W$7,"")</f>
        <v/>
      </c>
      <c r="H91" s="176">
        <f ca="1">SUMIFS(別添!I$5:I$29,別添!$B$5:$B$29,$B91)</f>
        <v>0</v>
      </c>
      <c r="I91" s="150" t="str">
        <f ca="1">IFERROR(IF(COUNTIFS(別添!$B$5:$B$29,B91,別添!$J$5:$J$29,"有")&gt;0,"有",""),"")</f>
        <v/>
      </c>
      <c r="J91" s="149">
        <f ca="1">SUMIFS(別添!K$5:K$29,別添!$B$5:$B$29,$B91)</f>
        <v>0</v>
      </c>
      <c r="K91" s="151">
        <f ca="1">SUMIFS(別添!L$5:L$29,別添!$B$5:$B$29,$B91)</f>
        <v>0</v>
      </c>
      <c r="L91" s="149">
        <f ca="1">SUMIFS(別添!M$5:M$29,別添!$B$5:$B$29,$B91)</f>
        <v>0</v>
      </c>
      <c r="M91" s="151">
        <f t="shared" ca="1" si="5"/>
        <v>0</v>
      </c>
      <c r="N91" s="151">
        <f ca="1">SUMIFS(別添!O$5:O$29,別添!$B$5:$B$29,$B91)</f>
        <v>0</v>
      </c>
      <c r="O91" s="151">
        <f ca="1">SUMIFS(別添!P$5:P$29,別添!$B$5:$B$29,$B91)</f>
        <v>0</v>
      </c>
      <c r="P91" s="151">
        <f ca="1">SUMIFS(別添!Q$5:Q$29,別添!$B$5:$B$29,$B91)</f>
        <v>0</v>
      </c>
      <c r="Q91" s="151">
        <f ca="1">SUMIFS(別添!R$5:R$29,別添!$B$5:$B$29,$B91)</f>
        <v>0</v>
      </c>
      <c r="R91" s="151">
        <f t="shared" ca="1" si="7"/>
        <v>0</v>
      </c>
      <c r="S91" s="151">
        <f ca="1">SUMIFS(別添!T$5:T$29,別添!$B$5:$B$29,$B91)</f>
        <v>0</v>
      </c>
      <c r="T91" s="151">
        <f ca="1">SUMIFS(別添!U$5:U$29,別添!$B$5:$B$29,$B91)</f>
        <v>0</v>
      </c>
      <c r="U91" s="151">
        <f ca="1">SUMIFS(別添!V$5:V$29,別添!$B$5:$B$29,$B91)</f>
        <v>0</v>
      </c>
      <c r="V91" s="151">
        <f ca="1">SUMIFS(別添!W$5:W$29,別添!$B$5:$B$29,$B91)</f>
        <v>0</v>
      </c>
      <c r="W91" s="151">
        <f t="shared" ca="1" si="8"/>
        <v>0</v>
      </c>
    </row>
    <row r="92" spans="1:23" ht="21" customHeight="1">
      <c r="A92" s="168">
        <f t="shared" si="6"/>
        <v>88</v>
      </c>
      <c r="B92" s="112"/>
      <c r="C92" s="169">
        <f ca="1">IFERROR(VLOOKUP($B92,別添!$B$5:$G$29,2,FALSE),"")</f>
        <v>0</v>
      </c>
      <c r="D92" s="146">
        <f ca="1">IFERROR(VLOOKUP($B92,別添!$B$5:$G$29,4,FALSE),"")</f>
        <v>0</v>
      </c>
      <c r="E92" s="146">
        <f ca="1">IFERROR(VLOOKUP($B92,別添!$B$5:$G$29,5,FALSE),"")</f>
        <v>0</v>
      </c>
      <c r="F92" s="175" t="str">
        <f ca="1">IFERROR(VLOOKUP($B92,別添!$B$5:$G$29,6,FALSE),"")</f>
        <v/>
      </c>
      <c r="G92" s="147" t="str">
        <f ca="1">IF(M92&gt;0,実績報告書!$W$7,"")</f>
        <v/>
      </c>
      <c r="H92" s="176">
        <f ca="1">SUMIFS(別添!I$5:I$29,別添!$B$5:$B$29,$B92)</f>
        <v>0</v>
      </c>
      <c r="I92" s="150" t="str">
        <f ca="1">IFERROR(IF(COUNTIFS(別添!$B$5:$B$29,B92,別添!$J$5:$J$29,"有")&gt;0,"有",""),"")</f>
        <v/>
      </c>
      <c r="J92" s="149">
        <f ca="1">SUMIFS(別添!K$5:K$29,別添!$B$5:$B$29,$B92)</f>
        <v>0</v>
      </c>
      <c r="K92" s="151">
        <f ca="1">SUMIFS(別添!L$5:L$29,別添!$B$5:$B$29,$B92)</f>
        <v>0</v>
      </c>
      <c r="L92" s="149">
        <f ca="1">SUMIFS(別添!M$5:M$29,別添!$B$5:$B$29,$B92)</f>
        <v>0</v>
      </c>
      <c r="M92" s="151">
        <f t="shared" ca="1" si="5"/>
        <v>0</v>
      </c>
      <c r="N92" s="151">
        <f ca="1">SUMIFS(別添!O$5:O$29,別添!$B$5:$B$29,$B92)</f>
        <v>0</v>
      </c>
      <c r="O92" s="151">
        <f ca="1">SUMIFS(別添!P$5:P$29,別添!$B$5:$B$29,$B92)</f>
        <v>0</v>
      </c>
      <c r="P92" s="151">
        <f ca="1">SUMIFS(別添!Q$5:Q$29,別添!$B$5:$B$29,$B92)</f>
        <v>0</v>
      </c>
      <c r="Q92" s="151">
        <f ca="1">SUMIFS(別添!R$5:R$29,別添!$B$5:$B$29,$B92)</f>
        <v>0</v>
      </c>
      <c r="R92" s="151">
        <f t="shared" ca="1" si="7"/>
        <v>0</v>
      </c>
      <c r="S92" s="151">
        <f ca="1">SUMIFS(別添!T$5:T$29,別添!$B$5:$B$29,$B92)</f>
        <v>0</v>
      </c>
      <c r="T92" s="151">
        <f ca="1">SUMIFS(別添!U$5:U$29,別添!$B$5:$B$29,$B92)</f>
        <v>0</v>
      </c>
      <c r="U92" s="151">
        <f ca="1">SUMIFS(別添!V$5:V$29,別添!$B$5:$B$29,$B92)</f>
        <v>0</v>
      </c>
      <c r="V92" s="151">
        <f ca="1">SUMIFS(別添!W$5:W$29,別添!$B$5:$B$29,$B92)</f>
        <v>0</v>
      </c>
      <c r="W92" s="151">
        <f t="shared" ca="1" si="8"/>
        <v>0</v>
      </c>
    </row>
    <row r="93" spans="1:23" ht="21" customHeight="1">
      <c r="A93" s="168">
        <f t="shared" si="6"/>
        <v>89</v>
      </c>
      <c r="B93" s="112"/>
      <c r="C93" s="169">
        <f ca="1">IFERROR(VLOOKUP($B93,別添!$B$5:$G$29,2,FALSE),"")</f>
        <v>0</v>
      </c>
      <c r="D93" s="146">
        <f ca="1">IFERROR(VLOOKUP($B93,別添!$B$5:$G$29,4,FALSE),"")</f>
        <v>0</v>
      </c>
      <c r="E93" s="146">
        <f ca="1">IFERROR(VLOOKUP($B93,別添!$B$5:$G$29,5,FALSE),"")</f>
        <v>0</v>
      </c>
      <c r="F93" s="175" t="str">
        <f ca="1">IFERROR(VLOOKUP($B93,別添!$B$5:$G$29,6,FALSE),"")</f>
        <v/>
      </c>
      <c r="G93" s="147" t="str">
        <f ca="1">IF(M93&gt;0,実績報告書!$W$7,"")</f>
        <v/>
      </c>
      <c r="H93" s="176">
        <f ca="1">SUMIFS(別添!I$5:I$29,別添!$B$5:$B$29,$B93)</f>
        <v>0</v>
      </c>
      <c r="I93" s="150" t="str">
        <f ca="1">IFERROR(IF(COUNTIFS(別添!$B$5:$B$29,B93,別添!$J$5:$J$29,"有")&gt;0,"有",""),"")</f>
        <v/>
      </c>
      <c r="J93" s="149">
        <f ca="1">SUMIFS(別添!K$5:K$29,別添!$B$5:$B$29,$B93)</f>
        <v>0</v>
      </c>
      <c r="K93" s="151">
        <f ca="1">SUMIFS(別添!L$5:L$29,別添!$B$5:$B$29,$B93)</f>
        <v>0</v>
      </c>
      <c r="L93" s="149">
        <f ca="1">SUMIFS(別添!M$5:M$29,別添!$B$5:$B$29,$B93)</f>
        <v>0</v>
      </c>
      <c r="M93" s="151">
        <f t="shared" ca="1" si="5"/>
        <v>0</v>
      </c>
      <c r="N93" s="151">
        <f ca="1">SUMIFS(別添!O$5:O$29,別添!$B$5:$B$29,$B93)</f>
        <v>0</v>
      </c>
      <c r="O93" s="151">
        <f ca="1">SUMIFS(別添!P$5:P$29,別添!$B$5:$B$29,$B93)</f>
        <v>0</v>
      </c>
      <c r="P93" s="151">
        <f ca="1">SUMIFS(別添!Q$5:Q$29,別添!$B$5:$B$29,$B93)</f>
        <v>0</v>
      </c>
      <c r="Q93" s="151">
        <f ca="1">SUMIFS(別添!R$5:R$29,別添!$B$5:$B$29,$B93)</f>
        <v>0</v>
      </c>
      <c r="R93" s="151">
        <f t="shared" ca="1" si="7"/>
        <v>0</v>
      </c>
      <c r="S93" s="151">
        <f ca="1">SUMIFS(別添!T$5:T$29,別添!$B$5:$B$29,$B93)</f>
        <v>0</v>
      </c>
      <c r="T93" s="151">
        <f ca="1">SUMIFS(別添!U$5:U$29,別添!$B$5:$B$29,$B93)</f>
        <v>0</v>
      </c>
      <c r="U93" s="151">
        <f ca="1">SUMIFS(別添!V$5:V$29,別添!$B$5:$B$29,$B93)</f>
        <v>0</v>
      </c>
      <c r="V93" s="151">
        <f ca="1">SUMIFS(別添!W$5:W$29,別添!$B$5:$B$29,$B93)</f>
        <v>0</v>
      </c>
      <c r="W93" s="151">
        <f t="shared" ca="1" si="8"/>
        <v>0</v>
      </c>
    </row>
    <row r="94" spans="1:23" ht="21" customHeight="1">
      <c r="A94" s="168">
        <f t="shared" si="6"/>
        <v>90</v>
      </c>
      <c r="B94" s="112"/>
      <c r="C94" s="169">
        <f ca="1">IFERROR(VLOOKUP($B94,別添!$B$5:$G$29,2,FALSE),"")</f>
        <v>0</v>
      </c>
      <c r="D94" s="146">
        <f ca="1">IFERROR(VLOOKUP($B94,別添!$B$5:$G$29,4,FALSE),"")</f>
        <v>0</v>
      </c>
      <c r="E94" s="146">
        <f ca="1">IFERROR(VLOOKUP($B94,別添!$B$5:$G$29,5,FALSE),"")</f>
        <v>0</v>
      </c>
      <c r="F94" s="175" t="str">
        <f ca="1">IFERROR(VLOOKUP($B94,別添!$B$5:$G$29,6,FALSE),"")</f>
        <v/>
      </c>
      <c r="G94" s="147" t="str">
        <f ca="1">IF(M94&gt;0,実績報告書!$W$7,"")</f>
        <v/>
      </c>
      <c r="H94" s="176">
        <f ca="1">SUMIFS(別添!I$5:I$29,別添!$B$5:$B$29,$B94)</f>
        <v>0</v>
      </c>
      <c r="I94" s="150" t="str">
        <f ca="1">IFERROR(IF(COUNTIFS(別添!$B$5:$B$29,B94,別添!$J$5:$J$29,"有")&gt;0,"有",""),"")</f>
        <v/>
      </c>
      <c r="J94" s="149">
        <f ca="1">SUMIFS(別添!K$5:K$29,別添!$B$5:$B$29,$B94)</f>
        <v>0</v>
      </c>
      <c r="K94" s="151">
        <f ca="1">SUMIFS(別添!L$5:L$29,別添!$B$5:$B$29,$B94)</f>
        <v>0</v>
      </c>
      <c r="L94" s="149">
        <f ca="1">SUMIFS(別添!M$5:M$29,別添!$B$5:$B$29,$B94)</f>
        <v>0</v>
      </c>
      <c r="M94" s="151">
        <f t="shared" ref="M94:M104" ca="1" si="9">SUM(H94,J94,K94,L94)</f>
        <v>0</v>
      </c>
      <c r="N94" s="151">
        <f ca="1">SUMIFS(別添!O$5:O$29,別添!$B$5:$B$29,$B94)</f>
        <v>0</v>
      </c>
      <c r="O94" s="151">
        <f ca="1">SUMIFS(別添!P$5:P$29,別添!$B$5:$B$29,$B94)</f>
        <v>0</v>
      </c>
      <c r="P94" s="151">
        <f ca="1">SUMIFS(別添!Q$5:Q$29,別添!$B$5:$B$29,$B94)</f>
        <v>0</v>
      </c>
      <c r="Q94" s="151">
        <f ca="1">SUMIFS(別添!R$5:R$29,別添!$B$5:$B$29,$B94)</f>
        <v>0</v>
      </c>
      <c r="R94" s="151">
        <f t="shared" ca="1" si="7"/>
        <v>0</v>
      </c>
      <c r="S94" s="151">
        <f ca="1">SUMIFS(別添!T$5:T$29,別添!$B$5:$B$29,$B94)</f>
        <v>0</v>
      </c>
      <c r="T94" s="151">
        <f ca="1">SUMIFS(別添!U$5:U$29,別添!$B$5:$B$29,$B94)</f>
        <v>0</v>
      </c>
      <c r="U94" s="151">
        <f ca="1">SUMIFS(別添!V$5:V$29,別添!$B$5:$B$29,$B94)</f>
        <v>0</v>
      </c>
      <c r="V94" s="151">
        <f ca="1">SUMIFS(別添!W$5:W$29,別添!$B$5:$B$29,$B94)</f>
        <v>0</v>
      </c>
      <c r="W94" s="151">
        <f t="shared" ca="1" si="8"/>
        <v>0</v>
      </c>
    </row>
    <row r="95" spans="1:23" ht="21" customHeight="1">
      <c r="A95" s="168">
        <f t="shared" si="6"/>
        <v>91</v>
      </c>
      <c r="B95" s="112"/>
      <c r="C95" s="169">
        <f ca="1">IFERROR(VLOOKUP($B95,別添!$B$5:$G$29,2,FALSE),"")</f>
        <v>0</v>
      </c>
      <c r="D95" s="146">
        <f ca="1">IFERROR(VLOOKUP($B95,別添!$B$5:$G$29,4,FALSE),"")</f>
        <v>0</v>
      </c>
      <c r="E95" s="146">
        <f ca="1">IFERROR(VLOOKUP($B95,別添!$B$5:$G$29,5,FALSE),"")</f>
        <v>0</v>
      </c>
      <c r="F95" s="175" t="str">
        <f ca="1">IFERROR(VLOOKUP($B95,別添!$B$5:$G$29,6,FALSE),"")</f>
        <v/>
      </c>
      <c r="G95" s="147" t="str">
        <f ca="1">IF(M95&gt;0,実績報告書!$W$7,"")</f>
        <v/>
      </c>
      <c r="H95" s="176">
        <f ca="1">SUMIFS(別添!I$5:I$29,別添!$B$5:$B$29,$B95)</f>
        <v>0</v>
      </c>
      <c r="I95" s="150" t="str">
        <f ca="1">IFERROR(IF(COUNTIFS(別添!$B$5:$B$29,B95,別添!$J$5:$J$29,"有")&gt;0,"有",""),"")</f>
        <v/>
      </c>
      <c r="J95" s="149">
        <f ca="1">SUMIFS(別添!K$5:K$29,別添!$B$5:$B$29,$B95)</f>
        <v>0</v>
      </c>
      <c r="K95" s="151">
        <f ca="1">SUMIFS(別添!L$5:L$29,別添!$B$5:$B$29,$B95)</f>
        <v>0</v>
      </c>
      <c r="L95" s="149">
        <f ca="1">SUMIFS(別添!M$5:M$29,別添!$B$5:$B$29,$B95)</f>
        <v>0</v>
      </c>
      <c r="M95" s="151">
        <f t="shared" ca="1" si="9"/>
        <v>0</v>
      </c>
      <c r="N95" s="151">
        <f ca="1">SUMIFS(別添!O$5:O$29,別添!$B$5:$B$29,$B95)</f>
        <v>0</v>
      </c>
      <c r="O95" s="151">
        <f ca="1">SUMIFS(別添!P$5:P$29,別添!$B$5:$B$29,$B95)</f>
        <v>0</v>
      </c>
      <c r="P95" s="151">
        <f ca="1">SUMIFS(別添!Q$5:Q$29,別添!$B$5:$B$29,$B95)</f>
        <v>0</v>
      </c>
      <c r="Q95" s="151">
        <f ca="1">SUMIFS(別添!R$5:R$29,別添!$B$5:$B$29,$B95)</f>
        <v>0</v>
      </c>
      <c r="R95" s="151">
        <f t="shared" ca="1" si="7"/>
        <v>0</v>
      </c>
      <c r="S95" s="151">
        <f ca="1">SUMIFS(別添!T$5:T$29,別添!$B$5:$B$29,$B95)</f>
        <v>0</v>
      </c>
      <c r="T95" s="151">
        <f ca="1">SUMIFS(別添!U$5:U$29,別添!$B$5:$B$29,$B95)</f>
        <v>0</v>
      </c>
      <c r="U95" s="151">
        <f ca="1">SUMIFS(別添!V$5:V$29,別添!$B$5:$B$29,$B95)</f>
        <v>0</v>
      </c>
      <c r="V95" s="151">
        <f ca="1">SUMIFS(別添!W$5:W$29,別添!$B$5:$B$29,$B95)</f>
        <v>0</v>
      </c>
      <c r="W95" s="151">
        <f t="shared" ca="1" si="8"/>
        <v>0</v>
      </c>
    </row>
    <row r="96" spans="1:23" ht="21" customHeight="1">
      <c r="A96" s="168">
        <f t="shared" si="6"/>
        <v>92</v>
      </c>
      <c r="B96" s="112"/>
      <c r="C96" s="169">
        <f ca="1">IFERROR(VLOOKUP($B96,別添!$B$5:$G$29,2,FALSE),"")</f>
        <v>0</v>
      </c>
      <c r="D96" s="146">
        <f ca="1">IFERROR(VLOOKUP($B96,別添!$B$5:$G$29,4,FALSE),"")</f>
        <v>0</v>
      </c>
      <c r="E96" s="146">
        <f ca="1">IFERROR(VLOOKUP($B96,別添!$B$5:$G$29,5,FALSE),"")</f>
        <v>0</v>
      </c>
      <c r="F96" s="175" t="str">
        <f ca="1">IFERROR(VLOOKUP($B96,別添!$B$5:$G$29,6,FALSE),"")</f>
        <v/>
      </c>
      <c r="G96" s="147" t="str">
        <f ca="1">IF(M96&gt;0,実績報告書!$W$7,"")</f>
        <v/>
      </c>
      <c r="H96" s="176">
        <f ca="1">SUMIFS(別添!I$5:I$29,別添!$B$5:$B$29,$B96)</f>
        <v>0</v>
      </c>
      <c r="I96" s="150" t="str">
        <f ca="1">IFERROR(IF(COUNTIFS(別添!$B$5:$B$29,B96,別添!$J$5:$J$29,"有")&gt;0,"有",""),"")</f>
        <v/>
      </c>
      <c r="J96" s="149">
        <f ca="1">SUMIFS(別添!K$5:K$29,別添!$B$5:$B$29,$B96)</f>
        <v>0</v>
      </c>
      <c r="K96" s="151">
        <f ca="1">SUMIFS(別添!L$5:L$29,別添!$B$5:$B$29,$B96)</f>
        <v>0</v>
      </c>
      <c r="L96" s="149">
        <f ca="1">SUMIFS(別添!M$5:M$29,別添!$B$5:$B$29,$B96)</f>
        <v>0</v>
      </c>
      <c r="M96" s="151">
        <f t="shared" ca="1" si="9"/>
        <v>0</v>
      </c>
      <c r="N96" s="151">
        <f ca="1">SUMIFS(別添!O$5:O$29,別添!$B$5:$B$29,$B96)</f>
        <v>0</v>
      </c>
      <c r="O96" s="151">
        <f ca="1">SUMIFS(別添!P$5:P$29,別添!$B$5:$B$29,$B96)</f>
        <v>0</v>
      </c>
      <c r="P96" s="151">
        <f ca="1">SUMIFS(別添!Q$5:Q$29,別添!$B$5:$B$29,$B96)</f>
        <v>0</v>
      </c>
      <c r="Q96" s="151">
        <f ca="1">SUMIFS(別添!R$5:R$29,別添!$B$5:$B$29,$B96)</f>
        <v>0</v>
      </c>
      <c r="R96" s="151">
        <f t="shared" ca="1" si="7"/>
        <v>0</v>
      </c>
      <c r="S96" s="151">
        <f ca="1">SUMIFS(別添!T$5:T$29,別添!$B$5:$B$29,$B96)</f>
        <v>0</v>
      </c>
      <c r="T96" s="151">
        <f ca="1">SUMIFS(別添!U$5:U$29,別添!$B$5:$B$29,$B96)</f>
        <v>0</v>
      </c>
      <c r="U96" s="151">
        <f ca="1">SUMIFS(別添!V$5:V$29,別添!$B$5:$B$29,$B96)</f>
        <v>0</v>
      </c>
      <c r="V96" s="151">
        <f ca="1">SUMIFS(別添!W$5:W$29,別添!$B$5:$B$29,$B96)</f>
        <v>0</v>
      </c>
      <c r="W96" s="151">
        <f t="shared" ca="1" si="8"/>
        <v>0</v>
      </c>
    </row>
    <row r="97" spans="1:23" ht="21" customHeight="1">
      <c r="A97" s="168">
        <f t="shared" si="6"/>
        <v>93</v>
      </c>
      <c r="B97" s="112"/>
      <c r="C97" s="169">
        <f ca="1">IFERROR(VLOOKUP($B97,別添!$B$5:$G$29,2,FALSE),"")</f>
        <v>0</v>
      </c>
      <c r="D97" s="146">
        <f ca="1">IFERROR(VLOOKUP($B97,別添!$B$5:$G$29,4,FALSE),"")</f>
        <v>0</v>
      </c>
      <c r="E97" s="146">
        <f ca="1">IFERROR(VLOOKUP($B97,別添!$B$5:$G$29,5,FALSE),"")</f>
        <v>0</v>
      </c>
      <c r="F97" s="175" t="str">
        <f ca="1">IFERROR(VLOOKUP($B97,別添!$B$5:$G$29,6,FALSE),"")</f>
        <v/>
      </c>
      <c r="G97" s="147" t="str">
        <f ca="1">IF(M97&gt;0,実績報告書!$W$7,"")</f>
        <v/>
      </c>
      <c r="H97" s="176">
        <f ca="1">SUMIFS(別添!I$5:I$29,別添!$B$5:$B$29,$B97)</f>
        <v>0</v>
      </c>
      <c r="I97" s="150" t="str">
        <f ca="1">IFERROR(IF(COUNTIFS(別添!$B$5:$B$29,B97,別添!$J$5:$J$29,"有")&gt;0,"有",""),"")</f>
        <v/>
      </c>
      <c r="J97" s="149">
        <f ca="1">SUMIFS(別添!K$5:K$29,別添!$B$5:$B$29,$B97)</f>
        <v>0</v>
      </c>
      <c r="K97" s="151">
        <f ca="1">SUMIFS(別添!L$5:L$29,別添!$B$5:$B$29,$B97)</f>
        <v>0</v>
      </c>
      <c r="L97" s="149">
        <f ca="1">SUMIFS(別添!M$5:M$29,別添!$B$5:$B$29,$B97)</f>
        <v>0</v>
      </c>
      <c r="M97" s="151">
        <f t="shared" ca="1" si="9"/>
        <v>0</v>
      </c>
      <c r="N97" s="151">
        <f ca="1">SUMIFS(別添!O$5:O$29,別添!$B$5:$B$29,$B97)</f>
        <v>0</v>
      </c>
      <c r="O97" s="151">
        <f ca="1">SUMIFS(別添!P$5:P$29,別添!$B$5:$B$29,$B97)</f>
        <v>0</v>
      </c>
      <c r="P97" s="151">
        <f ca="1">SUMIFS(別添!Q$5:Q$29,別添!$B$5:$B$29,$B97)</f>
        <v>0</v>
      </c>
      <c r="Q97" s="151">
        <f ca="1">SUMIFS(別添!R$5:R$29,別添!$B$5:$B$29,$B97)</f>
        <v>0</v>
      </c>
      <c r="R97" s="151">
        <f t="shared" ca="1" si="7"/>
        <v>0</v>
      </c>
      <c r="S97" s="151">
        <f ca="1">SUMIFS(別添!T$5:T$29,別添!$B$5:$B$29,$B97)</f>
        <v>0</v>
      </c>
      <c r="T97" s="151">
        <f ca="1">SUMIFS(別添!U$5:U$29,別添!$B$5:$B$29,$B97)</f>
        <v>0</v>
      </c>
      <c r="U97" s="151">
        <f ca="1">SUMIFS(別添!V$5:V$29,別添!$B$5:$B$29,$B97)</f>
        <v>0</v>
      </c>
      <c r="V97" s="151">
        <f ca="1">SUMIFS(別添!W$5:W$29,別添!$B$5:$B$29,$B97)</f>
        <v>0</v>
      </c>
      <c r="W97" s="151">
        <f t="shared" ca="1" si="8"/>
        <v>0</v>
      </c>
    </row>
    <row r="98" spans="1:23" ht="21" customHeight="1">
      <c r="A98" s="168">
        <f t="shared" si="6"/>
        <v>94</v>
      </c>
      <c r="B98" s="112"/>
      <c r="C98" s="169">
        <f ca="1">IFERROR(VLOOKUP($B98,別添!$B$5:$G$29,2,FALSE),"")</f>
        <v>0</v>
      </c>
      <c r="D98" s="146">
        <f ca="1">IFERROR(VLOOKUP($B98,別添!$B$5:$G$29,4,FALSE),"")</f>
        <v>0</v>
      </c>
      <c r="E98" s="146">
        <f ca="1">IFERROR(VLOOKUP($B98,別添!$B$5:$G$29,5,FALSE),"")</f>
        <v>0</v>
      </c>
      <c r="F98" s="175" t="str">
        <f ca="1">IFERROR(VLOOKUP($B98,別添!$B$5:$G$29,6,FALSE),"")</f>
        <v/>
      </c>
      <c r="G98" s="147" t="str">
        <f ca="1">IF(M98&gt;0,実績報告書!$W$7,"")</f>
        <v/>
      </c>
      <c r="H98" s="176">
        <f ca="1">SUMIFS(別添!I$5:I$29,別添!$B$5:$B$29,$B98)</f>
        <v>0</v>
      </c>
      <c r="I98" s="150" t="str">
        <f ca="1">IFERROR(IF(COUNTIFS(別添!$B$5:$B$29,B98,別添!$J$5:$J$29,"有")&gt;0,"有",""),"")</f>
        <v/>
      </c>
      <c r="J98" s="149">
        <f ca="1">SUMIFS(別添!K$5:K$29,別添!$B$5:$B$29,$B98)</f>
        <v>0</v>
      </c>
      <c r="K98" s="151">
        <f ca="1">SUMIFS(別添!L$5:L$29,別添!$B$5:$B$29,$B98)</f>
        <v>0</v>
      </c>
      <c r="L98" s="149">
        <f ca="1">SUMIFS(別添!M$5:M$29,別添!$B$5:$B$29,$B98)</f>
        <v>0</v>
      </c>
      <c r="M98" s="151">
        <f t="shared" ca="1" si="9"/>
        <v>0</v>
      </c>
      <c r="N98" s="151">
        <f ca="1">SUMIFS(別添!O$5:O$29,別添!$B$5:$B$29,$B98)</f>
        <v>0</v>
      </c>
      <c r="O98" s="151">
        <f ca="1">SUMIFS(別添!P$5:P$29,別添!$B$5:$B$29,$B98)</f>
        <v>0</v>
      </c>
      <c r="P98" s="151">
        <f ca="1">SUMIFS(別添!Q$5:Q$29,別添!$B$5:$B$29,$B98)</f>
        <v>0</v>
      </c>
      <c r="Q98" s="151">
        <f ca="1">SUMIFS(別添!R$5:R$29,別添!$B$5:$B$29,$B98)</f>
        <v>0</v>
      </c>
      <c r="R98" s="151">
        <f t="shared" ca="1" si="7"/>
        <v>0</v>
      </c>
      <c r="S98" s="151">
        <f ca="1">SUMIFS(別添!T$5:T$29,別添!$B$5:$B$29,$B98)</f>
        <v>0</v>
      </c>
      <c r="T98" s="151">
        <f ca="1">SUMIFS(別添!U$5:U$29,別添!$B$5:$B$29,$B98)</f>
        <v>0</v>
      </c>
      <c r="U98" s="151">
        <f ca="1">SUMIFS(別添!V$5:V$29,別添!$B$5:$B$29,$B98)</f>
        <v>0</v>
      </c>
      <c r="V98" s="151">
        <f ca="1">SUMIFS(別添!W$5:W$29,別添!$B$5:$B$29,$B98)</f>
        <v>0</v>
      </c>
      <c r="W98" s="151">
        <f t="shared" ca="1" si="8"/>
        <v>0</v>
      </c>
    </row>
    <row r="99" spans="1:23" ht="21" customHeight="1">
      <c r="A99" s="168">
        <f t="shared" si="6"/>
        <v>95</v>
      </c>
      <c r="B99" s="112"/>
      <c r="C99" s="169">
        <f ca="1">IFERROR(VLOOKUP($B99,別添!$B$5:$G$29,2,FALSE),"")</f>
        <v>0</v>
      </c>
      <c r="D99" s="146">
        <f ca="1">IFERROR(VLOOKUP($B99,別添!$B$5:$G$29,4,FALSE),"")</f>
        <v>0</v>
      </c>
      <c r="E99" s="146">
        <f ca="1">IFERROR(VLOOKUP($B99,別添!$B$5:$G$29,5,FALSE),"")</f>
        <v>0</v>
      </c>
      <c r="F99" s="175" t="str">
        <f ca="1">IFERROR(VLOOKUP($B99,別添!$B$5:$G$29,6,FALSE),"")</f>
        <v/>
      </c>
      <c r="G99" s="147" t="str">
        <f ca="1">IF(M99&gt;0,実績報告書!$W$7,"")</f>
        <v/>
      </c>
      <c r="H99" s="176">
        <f ca="1">SUMIFS(別添!I$5:I$29,別添!$B$5:$B$29,$B99)</f>
        <v>0</v>
      </c>
      <c r="I99" s="150" t="str">
        <f ca="1">IFERROR(IF(COUNTIFS(別添!$B$5:$B$29,B99,別添!$J$5:$J$29,"有")&gt;0,"有",""),"")</f>
        <v/>
      </c>
      <c r="J99" s="149">
        <f ca="1">SUMIFS(別添!K$5:K$29,別添!$B$5:$B$29,$B99)</f>
        <v>0</v>
      </c>
      <c r="K99" s="151">
        <f ca="1">SUMIFS(別添!L$5:L$29,別添!$B$5:$B$29,$B99)</f>
        <v>0</v>
      </c>
      <c r="L99" s="149">
        <f ca="1">SUMIFS(別添!M$5:M$29,別添!$B$5:$B$29,$B99)</f>
        <v>0</v>
      </c>
      <c r="M99" s="151">
        <f t="shared" ca="1" si="9"/>
        <v>0</v>
      </c>
      <c r="N99" s="151">
        <f ca="1">SUMIFS(別添!O$5:O$29,別添!$B$5:$B$29,$B99)</f>
        <v>0</v>
      </c>
      <c r="O99" s="151">
        <f ca="1">SUMIFS(別添!P$5:P$29,別添!$B$5:$B$29,$B99)</f>
        <v>0</v>
      </c>
      <c r="P99" s="151">
        <f ca="1">SUMIFS(別添!Q$5:Q$29,別添!$B$5:$B$29,$B99)</f>
        <v>0</v>
      </c>
      <c r="Q99" s="151">
        <f ca="1">SUMIFS(別添!R$5:R$29,別添!$B$5:$B$29,$B99)</f>
        <v>0</v>
      </c>
      <c r="R99" s="151">
        <f t="shared" ca="1" si="7"/>
        <v>0</v>
      </c>
      <c r="S99" s="151">
        <f ca="1">SUMIFS(別添!T$5:T$29,別添!$B$5:$B$29,$B99)</f>
        <v>0</v>
      </c>
      <c r="T99" s="151">
        <f ca="1">SUMIFS(別添!U$5:U$29,別添!$B$5:$B$29,$B99)</f>
        <v>0</v>
      </c>
      <c r="U99" s="151">
        <f ca="1">SUMIFS(別添!V$5:V$29,別添!$B$5:$B$29,$B99)</f>
        <v>0</v>
      </c>
      <c r="V99" s="151">
        <f ca="1">SUMIFS(別添!W$5:W$29,別添!$B$5:$B$29,$B99)</f>
        <v>0</v>
      </c>
      <c r="W99" s="151">
        <f t="shared" ca="1" si="8"/>
        <v>0</v>
      </c>
    </row>
    <row r="100" spans="1:23" ht="21" customHeight="1">
      <c r="A100" s="168">
        <f t="shared" si="6"/>
        <v>96</v>
      </c>
      <c r="B100" s="112"/>
      <c r="C100" s="169">
        <f ca="1">IFERROR(VLOOKUP($B100,別添!$B$5:$G$29,2,FALSE),"")</f>
        <v>0</v>
      </c>
      <c r="D100" s="146">
        <f ca="1">IFERROR(VLOOKUP($B100,別添!$B$5:$G$29,4,FALSE),"")</f>
        <v>0</v>
      </c>
      <c r="E100" s="146">
        <f ca="1">IFERROR(VLOOKUP($B100,別添!$B$5:$G$29,5,FALSE),"")</f>
        <v>0</v>
      </c>
      <c r="F100" s="175" t="str">
        <f ca="1">IFERROR(VLOOKUP($B100,別添!$B$5:$G$29,6,FALSE),"")</f>
        <v/>
      </c>
      <c r="G100" s="147" t="str">
        <f ca="1">IF(M100&gt;0,実績報告書!$W$7,"")</f>
        <v/>
      </c>
      <c r="H100" s="176">
        <f ca="1">SUMIFS(別添!I$5:I$29,別添!$B$5:$B$29,$B100)</f>
        <v>0</v>
      </c>
      <c r="I100" s="150" t="str">
        <f ca="1">IFERROR(IF(COUNTIFS(別添!$B$5:$B$29,B100,別添!$J$5:$J$29,"有")&gt;0,"有",""),"")</f>
        <v/>
      </c>
      <c r="J100" s="149">
        <f ca="1">SUMIFS(別添!K$5:K$29,別添!$B$5:$B$29,$B100)</f>
        <v>0</v>
      </c>
      <c r="K100" s="151">
        <f ca="1">SUMIFS(別添!L$5:L$29,別添!$B$5:$B$29,$B100)</f>
        <v>0</v>
      </c>
      <c r="L100" s="149">
        <f ca="1">SUMIFS(別添!M$5:M$29,別添!$B$5:$B$29,$B100)</f>
        <v>0</v>
      </c>
      <c r="M100" s="151">
        <f t="shared" ca="1" si="9"/>
        <v>0</v>
      </c>
      <c r="N100" s="151">
        <f ca="1">SUMIFS(別添!O$5:O$29,別添!$B$5:$B$29,$B100)</f>
        <v>0</v>
      </c>
      <c r="O100" s="151">
        <f ca="1">SUMIFS(別添!P$5:P$29,別添!$B$5:$B$29,$B100)</f>
        <v>0</v>
      </c>
      <c r="P100" s="151">
        <f ca="1">SUMIFS(別添!Q$5:Q$29,別添!$B$5:$B$29,$B100)</f>
        <v>0</v>
      </c>
      <c r="Q100" s="151">
        <f ca="1">SUMIFS(別添!R$5:R$29,別添!$B$5:$B$29,$B100)</f>
        <v>0</v>
      </c>
      <c r="R100" s="151">
        <f t="shared" ca="1" si="7"/>
        <v>0</v>
      </c>
      <c r="S100" s="151">
        <f ca="1">SUMIFS(別添!T$5:T$29,別添!$B$5:$B$29,$B100)</f>
        <v>0</v>
      </c>
      <c r="T100" s="151">
        <f ca="1">SUMIFS(別添!U$5:U$29,別添!$B$5:$B$29,$B100)</f>
        <v>0</v>
      </c>
      <c r="U100" s="151">
        <f ca="1">SUMIFS(別添!V$5:V$29,別添!$B$5:$B$29,$B100)</f>
        <v>0</v>
      </c>
      <c r="V100" s="151">
        <f ca="1">SUMIFS(別添!W$5:W$29,別添!$B$5:$B$29,$B100)</f>
        <v>0</v>
      </c>
      <c r="W100" s="151">
        <f t="shared" ca="1" si="8"/>
        <v>0</v>
      </c>
    </row>
    <row r="101" spans="1:23" ht="21" customHeight="1">
      <c r="A101" s="168">
        <f t="shared" si="6"/>
        <v>97</v>
      </c>
      <c r="B101" s="112"/>
      <c r="C101" s="169">
        <f ca="1">IFERROR(VLOOKUP($B101,別添!$B$5:$G$29,2,FALSE),"")</f>
        <v>0</v>
      </c>
      <c r="D101" s="146">
        <f ca="1">IFERROR(VLOOKUP($B101,別添!$B$5:$G$29,4,FALSE),"")</f>
        <v>0</v>
      </c>
      <c r="E101" s="146">
        <f ca="1">IFERROR(VLOOKUP($B101,別添!$B$5:$G$29,5,FALSE),"")</f>
        <v>0</v>
      </c>
      <c r="F101" s="175" t="str">
        <f ca="1">IFERROR(VLOOKUP($B101,別添!$B$5:$G$29,6,FALSE),"")</f>
        <v/>
      </c>
      <c r="G101" s="147" t="str">
        <f ca="1">IF(M101&gt;0,実績報告書!$W$7,"")</f>
        <v/>
      </c>
      <c r="H101" s="176">
        <f ca="1">SUMIFS(別添!I$5:I$29,別添!$B$5:$B$29,$B101)</f>
        <v>0</v>
      </c>
      <c r="I101" s="150" t="str">
        <f ca="1">IFERROR(IF(COUNTIFS(別添!$B$5:$B$29,B101,別添!$J$5:$J$29,"有")&gt;0,"有",""),"")</f>
        <v/>
      </c>
      <c r="J101" s="149">
        <f ca="1">SUMIFS(別添!K$5:K$29,別添!$B$5:$B$29,$B101)</f>
        <v>0</v>
      </c>
      <c r="K101" s="151">
        <f ca="1">SUMIFS(別添!L$5:L$29,別添!$B$5:$B$29,$B101)</f>
        <v>0</v>
      </c>
      <c r="L101" s="149">
        <f ca="1">SUMIFS(別添!M$5:M$29,別添!$B$5:$B$29,$B101)</f>
        <v>0</v>
      </c>
      <c r="M101" s="151">
        <f t="shared" ca="1" si="9"/>
        <v>0</v>
      </c>
      <c r="N101" s="151">
        <f ca="1">SUMIFS(別添!O$5:O$29,別添!$B$5:$B$29,$B101)</f>
        <v>0</v>
      </c>
      <c r="O101" s="151">
        <f ca="1">SUMIFS(別添!P$5:P$29,別添!$B$5:$B$29,$B101)</f>
        <v>0</v>
      </c>
      <c r="P101" s="151">
        <f ca="1">SUMIFS(別添!Q$5:Q$29,別添!$B$5:$B$29,$B101)</f>
        <v>0</v>
      </c>
      <c r="Q101" s="151">
        <f ca="1">SUMIFS(別添!R$5:R$29,別添!$B$5:$B$29,$B101)</f>
        <v>0</v>
      </c>
      <c r="R101" s="151">
        <f t="shared" ca="1" si="7"/>
        <v>0</v>
      </c>
      <c r="S101" s="151">
        <f ca="1">SUMIFS(別添!T$5:T$29,別添!$B$5:$B$29,$B101)</f>
        <v>0</v>
      </c>
      <c r="T101" s="151">
        <f ca="1">SUMIFS(別添!U$5:U$29,別添!$B$5:$B$29,$B101)</f>
        <v>0</v>
      </c>
      <c r="U101" s="151">
        <f ca="1">SUMIFS(別添!V$5:V$29,別添!$B$5:$B$29,$B101)</f>
        <v>0</v>
      </c>
      <c r="V101" s="151">
        <f ca="1">SUMIFS(別添!W$5:W$29,別添!$B$5:$B$29,$B101)</f>
        <v>0</v>
      </c>
      <c r="W101" s="151">
        <f t="shared" ca="1" si="8"/>
        <v>0</v>
      </c>
    </row>
    <row r="102" spans="1:23" ht="21" customHeight="1">
      <c r="A102" s="168">
        <f t="shared" si="6"/>
        <v>98</v>
      </c>
      <c r="B102" s="112"/>
      <c r="C102" s="169">
        <f ca="1">IFERROR(VLOOKUP($B102,別添!$B$5:$G$29,2,FALSE),"")</f>
        <v>0</v>
      </c>
      <c r="D102" s="146">
        <f ca="1">IFERROR(VLOOKUP($B102,別添!$B$5:$G$29,4,FALSE),"")</f>
        <v>0</v>
      </c>
      <c r="E102" s="146">
        <f ca="1">IFERROR(VLOOKUP($B102,別添!$B$5:$G$29,5,FALSE),"")</f>
        <v>0</v>
      </c>
      <c r="F102" s="175" t="str">
        <f ca="1">IFERROR(VLOOKUP($B102,別添!$B$5:$G$29,6,FALSE),"")</f>
        <v/>
      </c>
      <c r="G102" s="147" t="str">
        <f ca="1">IF(M102&gt;0,実績報告書!$W$7,"")</f>
        <v/>
      </c>
      <c r="H102" s="176">
        <f ca="1">SUMIFS(別添!I$5:I$29,別添!$B$5:$B$29,$B102)</f>
        <v>0</v>
      </c>
      <c r="I102" s="150" t="str">
        <f ca="1">IFERROR(IF(COUNTIFS(別添!$B$5:$B$29,B102,別添!$J$5:$J$29,"有")&gt;0,"有",""),"")</f>
        <v/>
      </c>
      <c r="J102" s="149">
        <f ca="1">SUMIFS(別添!K$5:K$29,別添!$B$5:$B$29,$B102)</f>
        <v>0</v>
      </c>
      <c r="K102" s="151">
        <f ca="1">SUMIFS(別添!L$5:L$29,別添!$B$5:$B$29,$B102)</f>
        <v>0</v>
      </c>
      <c r="L102" s="149">
        <f ca="1">SUMIFS(別添!M$5:M$29,別添!$B$5:$B$29,$B102)</f>
        <v>0</v>
      </c>
      <c r="M102" s="151">
        <f t="shared" ca="1" si="9"/>
        <v>0</v>
      </c>
      <c r="N102" s="151">
        <f ca="1">SUMIFS(別添!O$5:O$29,別添!$B$5:$B$29,$B102)</f>
        <v>0</v>
      </c>
      <c r="O102" s="151">
        <f ca="1">SUMIFS(別添!P$5:P$29,別添!$B$5:$B$29,$B102)</f>
        <v>0</v>
      </c>
      <c r="P102" s="151">
        <f ca="1">SUMIFS(別添!Q$5:Q$29,別添!$B$5:$B$29,$B102)</f>
        <v>0</v>
      </c>
      <c r="Q102" s="151">
        <f ca="1">SUMIFS(別添!R$5:R$29,別添!$B$5:$B$29,$B102)</f>
        <v>0</v>
      </c>
      <c r="R102" s="151">
        <f t="shared" ca="1" si="7"/>
        <v>0</v>
      </c>
      <c r="S102" s="151">
        <f ca="1">SUMIFS(別添!T$5:T$29,別添!$B$5:$B$29,$B102)</f>
        <v>0</v>
      </c>
      <c r="T102" s="151">
        <f ca="1">SUMIFS(別添!U$5:U$29,別添!$B$5:$B$29,$B102)</f>
        <v>0</v>
      </c>
      <c r="U102" s="151">
        <f ca="1">SUMIFS(別添!V$5:V$29,別添!$B$5:$B$29,$B102)</f>
        <v>0</v>
      </c>
      <c r="V102" s="151">
        <f ca="1">SUMIFS(別添!W$5:W$29,別添!$B$5:$B$29,$B102)</f>
        <v>0</v>
      </c>
      <c r="W102" s="151">
        <f t="shared" ca="1" si="8"/>
        <v>0</v>
      </c>
    </row>
    <row r="103" spans="1:23" ht="21" customHeight="1">
      <c r="A103" s="168">
        <f t="shared" si="6"/>
        <v>99</v>
      </c>
      <c r="B103" s="112"/>
      <c r="C103" s="169">
        <f ca="1">IFERROR(VLOOKUP($B103,別添!$B$5:$G$29,2,FALSE),"")</f>
        <v>0</v>
      </c>
      <c r="D103" s="146">
        <f ca="1">IFERROR(VLOOKUP($B103,別添!$B$5:$G$29,4,FALSE),"")</f>
        <v>0</v>
      </c>
      <c r="E103" s="146">
        <f ca="1">IFERROR(VLOOKUP($B103,別添!$B$5:$G$29,5,FALSE),"")</f>
        <v>0</v>
      </c>
      <c r="F103" s="175" t="str">
        <f ca="1">IFERROR(VLOOKUP($B103,別添!$B$5:$G$29,6,FALSE),"")</f>
        <v/>
      </c>
      <c r="G103" s="147" t="str">
        <f ca="1">IF(M103&gt;0,実績報告書!$W$7,"")</f>
        <v/>
      </c>
      <c r="H103" s="176">
        <f ca="1">SUMIFS(別添!I$5:I$29,別添!$B$5:$B$29,$B103)</f>
        <v>0</v>
      </c>
      <c r="I103" s="150" t="str">
        <f ca="1">IFERROR(IF(COUNTIFS(別添!$B$5:$B$29,B103,別添!$J$5:$J$29,"有")&gt;0,"有",""),"")</f>
        <v/>
      </c>
      <c r="J103" s="149">
        <f ca="1">SUMIFS(別添!K$5:K$29,別添!$B$5:$B$29,$B103)</f>
        <v>0</v>
      </c>
      <c r="K103" s="151">
        <f ca="1">SUMIFS(別添!L$5:L$29,別添!$B$5:$B$29,$B103)</f>
        <v>0</v>
      </c>
      <c r="L103" s="149">
        <f ca="1">SUMIFS(別添!M$5:M$29,別添!$B$5:$B$29,$B103)</f>
        <v>0</v>
      </c>
      <c r="M103" s="151">
        <f t="shared" ca="1" si="9"/>
        <v>0</v>
      </c>
      <c r="N103" s="151">
        <f ca="1">SUMIFS(別添!O$5:O$29,別添!$B$5:$B$29,$B103)</f>
        <v>0</v>
      </c>
      <c r="O103" s="151">
        <f ca="1">SUMIFS(別添!P$5:P$29,別添!$B$5:$B$29,$B103)</f>
        <v>0</v>
      </c>
      <c r="P103" s="151">
        <f ca="1">SUMIFS(別添!Q$5:Q$29,別添!$B$5:$B$29,$B103)</f>
        <v>0</v>
      </c>
      <c r="Q103" s="151">
        <f ca="1">SUMIFS(別添!R$5:R$29,別添!$B$5:$B$29,$B103)</f>
        <v>0</v>
      </c>
      <c r="R103" s="151">
        <f t="shared" ca="1" si="7"/>
        <v>0</v>
      </c>
      <c r="S103" s="151">
        <f ca="1">SUMIFS(別添!T$5:T$29,別添!$B$5:$B$29,$B103)</f>
        <v>0</v>
      </c>
      <c r="T103" s="151">
        <f ca="1">SUMIFS(別添!U$5:U$29,別添!$B$5:$B$29,$B103)</f>
        <v>0</v>
      </c>
      <c r="U103" s="151">
        <f ca="1">SUMIFS(別添!V$5:V$29,別添!$B$5:$B$29,$B103)</f>
        <v>0</v>
      </c>
      <c r="V103" s="151">
        <f ca="1">SUMIFS(別添!W$5:W$29,別添!$B$5:$B$29,$B103)</f>
        <v>0</v>
      </c>
      <c r="W103" s="151">
        <f t="shared" ca="1" si="8"/>
        <v>0</v>
      </c>
    </row>
    <row r="104" spans="1:23" ht="21" customHeight="1">
      <c r="A104" s="168">
        <f t="shared" si="6"/>
        <v>100</v>
      </c>
      <c r="B104" s="112"/>
      <c r="C104" s="169">
        <f ca="1">IFERROR(VLOOKUP($B104,別添!$B$5:$G$29,2,FALSE),"")</f>
        <v>0</v>
      </c>
      <c r="D104" s="146">
        <f ca="1">IFERROR(VLOOKUP($B104,別添!$B$5:$G$29,4,FALSE),"")</f>
        <v>0</v>
      </c>
      <c r="E104" s="146">
        <f ca="1">IFERROR(VLOOKUP($B104,別添!$B$5:$G$29,5,FALSE),"")</f>
        <v>0</v>
      </c>
      <c r="F104" s="175" t="str">
        <f ca="1">IFERROR(VLOOKUP($B104,別添!$B$5:$G$29,6,FALSE),"")</f>
        <v/>
      </c>
      <c r="G104" s="147" t="str">
        <f ca="1">IF(M104&gt;0,実績報告書!$W$7,"")</f>
        <v/>
      </c>
      <c r="H104" s="176">
        <f ca="1">SUMIFS(別添!I$5:I$29,別添!$B$5:$B$29,$B104)</f>
        <v>0</v>
      </c>
      <c r="I104" s="150" t="str">
        <f ca="1">IFERROR(IF(COUNTIFS(別添!$B$5:$B$29,B104,別添!$J$5:$J$29,"有")&gt;0,"有",""),"")</f>
        <v/>
      </c>
      <c r="J104" s="149">
        <f ca="1">SUMIFS(別添!K$5:K$29,別添!$B$5:$B$29,$B104)</f>
        <v>0</v>
      </c>
      <c r="K104" s="151">
        <f ca="1">SUMIFS(別添!L$5:L$29,別添!$B$5:$B$29,$B104)</f>
        <v>0</v>
      </c>
      <c r="L104" s="149">
        <f ca="1">SUMIFS(別添!M$5:M$29,別添!$B$5:$B$29,$B104)</f>
        <v>0</v>
      </c>
      <c r="M104" s="151">
        <f t="shared" ca="1" si="9"/>
        <v>0</v>
      </c>
      <c r="N104" s="151">
        <f ca="1">SUMIFS(別添!O$5:O$29,別添!$B$5:$B$29,$B104)</f>
        <v>0</v>
      </c>
      <c r="O104" s="151">
        <f ca="1">SUMIFS(別添!P$5:P$29,別添!$B$5:$B$29,$B104)</f>
        <v>0</v>
      </c>
      <c r="P104" s="151">
        <f ca="1">SUMIFS(別添!Q$5:Q$29,別添!$B$5:$B$29,$B104)</f>
        <v>0</v>
      </c>
      <c r="Q104" s="151">
        <f ca="1">SUMIFS(別添!R$5:R$29,別添!$B$5:$B$29,$B104)</f>
        <v>0</v>
      </c>
      <c r="R104" s="151">
        <f t="shared" ca="1" si="7"/>
        <v>0</v>
      </c>
      <c r="S104" s="151">
        <f ca="1">SUMIFS(別添!T$5:T$29,別添!$B$5:$B$29,$B104)</f>
        <v>0</v>
      </c>
      <c r="T104" s="151">
        <f ca="1">SUMIFS(別添!U$5:U$29,別添!$B$5:$B$29,$B104)</f>
        <v>0</v>
      </c>
      <c r="U104" s="151">
        <f ca="1">SUMIFS(別添!V$5:V$29,別添!$B$5:$B$29,$B104)</f>
        <v>0</v>
      </c>
      <c r="V104" s="151">
        <f ca="1">SUMIFS(別添!W$5:W$29,別添!$B$5:$B$29,$B104)</f>
        <v>0</v>
      </c>
      <c r="W104" s="151">
        <f t="shared" ca="1" si="8"/>
        <v>0</v>
      </c>
    </row>
  </sheetData>
  <mergeCells count="10">
    <mergeCell ref="A3:A4"/>
    <mergeCell ref="C3:C4"/>
    <mergeCell ref="B3:B4"/>
    <mergeCell ref="D3:D4"/>
    <mergeCell ref="E3:E4"/>
    <mergeCell ref="N3:R3"/>
    <mergeCell ref="S3:W3"/>
    <mergeCell ref="F3:F4"/>
    <mergeCell ref="G3:G4"/>
    <mergeCell ref="H3:M3"/>
  </mergeCells>
  <phoneticPr fontId="4"/>
  <printOptions horizontalCentered="1"/>
  <pageMargins left="0.19685039370078741" right="0.19685039370078741" top="0.59055118110236227" bottom="0.39370078740157483" header="0" footer="0"/>
  <pageSetup paperSize="9" scale="6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1749" r:id="rId4" name="Button 5">
              <controlPr defaultSize="0" print="0" autoFill="0" autoPict="0" macro="[0]!Macro1">
                <anchor moveWithCells="1">
                  <from>
                    <xdr:col>21</xdr:col>
                    <xdr:colOff>304800</xdr:colOff>
                    <xdr:row>0</xdr:row>
                    <xdr:rowOff>28575</xdr:rowOff>
                  </from>
                  <to>
                    <xdr:col>22</xdr:col>
                    <xdr:colOff>514350</xdr:colOff>
                    <xdr:row>1</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46"/>
  <sheetViews>
    <sheetView showZeros="0" view="pageBreakPreview" zoomScaleNormal="100" zoomScaleSheetLayoutView="100" workbookViewId="0">
      <selection activeCell="L12" sqref="L12"/>
    </sheetView>
  </sheetViews>
  <sheetFormatPr defaultColWidth="2.25" defaultRowHeight="11.25"/>
  <cols>
    <col min="1" max="1" width="3.125" style="119" customWidth="1"/>
    <col min="2" max="2" width="9" style="148" bestFit="1" customWidth="1"/>
    <col min="3" max="3" width="26.25" style="148" customWidth="1"/>
    <col min="4" max="4" width="18.25" style="148" customWidth="1"/>
    <col min="5" max="5" width="12.875" style="148" customWidth="1"/>
    <col min="6" max="6" width="8.125" style="148" bestFit="1" customWidth="1"/>
    <col min="7" max="7" width="20.875" style="148" customWidth="1"/>
    <col min="8" max="8" width="11.375" style="148" bestFit="1" customWidth="1"/>
    <col min="9" max="11" width="7.5" style="121" customWidth="1"/>
    <col min="12" max="12" width="7.5" style="157" customWidth="1"/>
    <col min="13" max="13" width="7.5" style="121" customWidth="1"/>
    <col min="14" max="14" width="7.5" style="157" customWidth="1"/>
    <col min="15" max="15" width="7.5" style="120" customWidth="1"/>
    <col min="16" max="18" width="7.5" style="120" bestFit="1" customWidth="1"/>
    <col min="19" max="20" width="7.5" style="120" customWidth="1"/>
    <col min="21" max="23" width="7.5" style="120" bestFit="1" customWidth="1"/>
    <col min="24" max="24" width="7.5" style="120" customWidth="1"/>
    <col min="25" max="26" width="2.25" style="119"/>
    <col min="27" max="27" width="4.5" style="119" bestFit="1" customWidth="1"/>
    <col min="28" max="34" width="2.25" style="119"/>
    <col min="35" max="35" width="3.625" style="119" bestFit="1" customWidth="1"/>
    <col min="36" max="48" width="2.25" style="119"/>
    <col min="49" max="50" width="3.25" style="119" hidden="1" customWidth="1"/>
    <col min="51" max="16384" width="2.25" style="119"/>
  </cols>
  <sheetData>
    <row r="1" spans="1:50" s="7" customFormat="1" ht="13.5">
      <c r="A1" s="7" t="s">
        <v>216</v>
      </c>
      <c r="O1" s="122"/>
      <c r="P1" s="122"/>
      <c r="R1" s="122"/>
      <c r="S1" s="122"/>
      <c r="T1" s="122"/>
      <c r="U1" s="122"/>
      <c r="W1" s="122"/>
      <c r="X1" s="122"/>
    </row>
    <row r="2" spans="1:50" s="7" customFormat="1" ht="13.5">
      <c r="A2" s="72"/>
      <c r="O2" s="122"/>
      <c r="P2" s="122"/>
      <c r="R2" s="122"/>
      <c r="S2" s="122"/>
      <c r="T2" s="122"/>
      <c r="U2" s="122"/>
      <c r="W2" s="122"/>
      <c r="X2" s="122"/>
    </row>
    <row r="3" spans="1:50" ht="18" customHeight="1">
      <c r="A3" s="251" t="s">
        <v>132</v>
      </c>
      <c r="B3" s="254" t="s">
        <v>44</v>
      </c>
      <c r="C3" s="253" t="s">
        <v>43</v>
      </c>
      <c r="D3" s="253" t="s">
        <v>45</v>
      </c>
      <c r="E3" s="253" t="s">
        <v>3</v>
      </c>
      <c r="F3" s="255" t="s">
        <v>199</v>
      </c>
      <c r="G3" s="247" t="s">
        <v>159</v>
      </c>
      <c r="H3" s="249" t="s">
        <v>160</v>
      </c>
      <c r="I3" s="251" t="s">
        <v>295</v>
      </c>
      <c r="J3" s="251"/>
      <c r="K3" s="251"/>
      <c r="L3" s="251"/>
      <c r="M3" s="251"/>
      <c r="N3" s="252"/>
      <c r="O3" s="243" t="s">
        <v>281</v>
      </c>
      <c r="P3" s="244"/>
      <c r="Q3" s="244"/>
      <c r="R3" s="244"/>
      <c r="S3" s="245"/>
      <c r="T3" s="246" t="s">
        <v>282</v>
      </c>
      <c r="U3" s="246"/>
      <c r="V3" s="246"/>
      <c r="W3" s="246"/>
      <c r="X3" s="246"/>
    </row>
    <row r="4" spans="1:50" ht="34.5" thickBot="1">
      <c r="A4" s="251"/>
      <c r="B4" s="254"/>
      <c r="C4" s="253"/>
      <c r="D4" s="253"/>
      <c r="E4" s="253"/>
      <c r="F4" s="256"/>
      <c r="G4" s="248"/>
      <c r="H4" s="250"/>
      <c r="I4" s="116" t="s">
        <v>166</v>
      </c>
      <c r="J4" s="116" t="s">
        <v>283</v>
      </c>
      <c r="K4" s="116" t="s">
        <v>165</v>
      </c>
      <c r="L4" s="116" t="s">
        <v>164</v>
      </c>
      <c r="M4" s="115" t="s">
        <v>163</v>
      </c>
      <c r="N4" s="117" t="s">
        <v>46</v>
      </c>
      <c r="O4" s="166" t="s">
        <v>166</v>
      </c>
      <c r="P4" s="166" t="s">
        <v>165</v>
      </c>
      <c r="Q4" s="116" t="s">
        <v>164</v>
      </c>
      <c r="R4" s="167" t="s">
        <v>163</v>
      </c>
      <c r="S4" s="117" t="s">
        <v>46</v>
      </c>
      <c r="T4" s="166" t="s">
        <v>166</v>
      </c>
      <c r="U4" s="166" t="s">
        <v>165</v>
      </c>
      <c r="V4" s="116" t="s">
        <v>164</v>
      </c>
      <c r="W4" s="167" t="s">
        <v>163</v>
      </c>
      <c r="X4" s="117" t="s">
        <v>46</v>
      </c>
    </row>
    <row r="5" spans="1:50" ht="22.5" customHeight="1" thickBot="1">
      <c r="A5" s="145">
        <f>ROW()-4</f>
        <v>1</v>
      </c>
      <c r="B5" s="146">
        <f ca="1">IFERROR(INDIRECT("個票"&amp;$A5&amp;"！$h$7"),"")</f>
        <v>0</v>
      </c>
      <c r="C5" s="147">
        <f t="shared" ref="C5:C29" ca="1" si="0">IFERROR(INDIRECT("個票"&amp;$A5&amp;"！$t$7"),"")</f>
        <v>0</v>
      </c>
      <c r="D5" s="165">
        <f t="shared" ref="D5:D29" ca="1" si="1">IFERROR(INDIRECT("個票"&amp;$A5&amp;"！$h$10"),"")</f>
        <v>0</v>
      </c>
      <c r="E5" s="147">
        <f t="shared" ref="E5:E29" ca="1" si="2">IFERROR(INDIRECT("個票"&amp;$A5&amp;"！$AC$9"),"")</f>
        <v>0</v>
      </c>
      <c r="F5" s="147">
        <f t="shared" ref="F5:F29" ca="1" si="3">IFERROR(INDIRECT("個票"&amp;$A5&amp;"！$d$9"),"")</f>
        <v>0</v>
      </c>
      <c r="G5" s="147" t="str">
        <f t="shared" ref="G5:G29" ca="1" si="4">IFERROR(INDIRECT("個票"&amp;$A5&amp;"！$H$9")&amp;INDIRECT("個票"&amp;$A5&amp;"！$L$9"),"")</f>
        <v/>
      </c>
      <c r="H5" s="147" t="str">
        <f ca="1">IF(N5&gt;0,実績報告書!$W$7,"")</f>
        <v/>
      </c>
      <c r="I5" s="149">
        <f ca="1">IFERROR(INDIRECT("個票"&amp;$A5&amp;"！$ai$16"),"")</f>
        <v>0</v>
      </c>
      <c r="J5" s="150">
        <f ca="1">IFERROR(INDIRECT("個票"&amp;$A5&amp;"！$ao$19"),"")</f>
        <v>0</v>
      </c>
      <c r="K5" s="149">
        <f ca="1">IFERROR(INDIRECT("個票"&amp;$A5&amp;"！$ai$24"),"")</f>
        <v>0</v>
      </c>
      <c r="L5" s="151">
        <f ca="1">IFERROR(INDIRECT("個票"&amp;$A5&amp;"！$ai$65"),"")</f>
        <v>0</v>
      </c>
      <c r="M5" s="152">
        <f ca="1">IFERROR(INDIRECT("個票"&amp;$A5&amp;"！$ai$76"),"")</f>
        <v>0</v>
      </c>
      <c r="N5" s="151">
        <f ca="1">SUM(I5,K5,L5,M5)</f>
        <v>0</v>
      </c>
      <c r="O5" s="149">
        <f ca="1">IFERROR(INDIRECT("個票"&amp;$A5&amp;"！$ai$17"),"")</f>
        <v>0</v>
      </c>
      <c r="P5" s="149">
        <f ca="1">IFERROR(INDIRECT("個票"&amp;$A5&amp;"！$ai$25"),"")</f>
        <v>0</v>
      </c>
      <c r="Q5" s="151">
        <f ca="1">IFERROR(INDIRECT("個票"&amp;$A5&amp;"！$ai$66"),"")</f>
        <v>0</v>
      </c>
      <c r="R5" s="149">
        <f ca="1">IFERROR(INDIRECT("個票"&amp;$A5&amp;"！$ai$77"),"")</f>
        <v>0</v>
      </c>
      <c r="S5" s="149">
        <f ca="1">SUM(O5,P5,Q5,R5)</f>
        <v>0</v>
      </c>
      <c r="T5" s="149">
        <f ca="1">IFERROR(INDIRECT("個票"&amp;$A5&amp;"！$ai$18"),"")</f>
        <v>0</v>
      </c>
      <c r="U5" s="149">
        <f ca="1">IFERROR(INDIRECT("個票"&amp;$A5&amp;"！$ai$26"),"")</f>
        <v>0</v>
      </c>
      <c r="V5" s="151">
        <f ca="1">IFERROR(INDIRECT("個票"&amp;$A5&amp;"！$ai$67"),"")</f>
        <v>0</v>
      </c>
      <c r="W5" s="149">
        <f ca="1">IFERROR(INDIRECT("個票"&amp;$A5&amp;"！$ai$78"),"")</f>
        <v>0</v>
      </c>
      <c r="X5" s="149">
        <f ca="1">SUM(T5,U5,V5,W5)</f>
        <v>0</v>
      </c>
      <c r="AA5" s="153" t="str">
        <f ca="1">IF(_xlfn.SHEETS()-6=COUNTIF(N5:N32,"&gt;0"),"○","！（本表の事業所数と個票の枚数が一致しません）")</f>
        <v>！（本表の事業所数と個票の枚数が一致しません）</v>
      </c>
      <c r="AB5" s="154"/>
      <c r="AC5" s="154"/>
      <c r="AD5" s="154"/>
      <c r="AE5" s="154"/>
      <c r="AF5" s="154"/>
      <c r="AG5" s="154"/>
      <c r="AH5" s="154"/>
      <c r="AI5" s="154"/>
      <c r="AJ5" s="154"/>
      <c r="AK5" s="154"/>
      <c r="AL5" s="154"/>
      <c r="AM5" s="154"/>
      <c r="AN5" s="154"/>
      <c r="AO5" s="154"/>
      <c r="AP5" s="154"/>
      <c r="AQ5" s="154"/>
      <c r="AR5" s="154"/>
      <c r="AS5" s="154"/>
      <c r="AT5" s="155"/>
      <c r="AW5" s="119">
        <f t="shared" ref="AW5:AW30" ca="1" si="5">IFERROR(INDIRECT("個票"&amp;$A5&amp;"！$m$19"),"")</f>
        <v>0</v>
      </c>
      <c r="AX5" s="119">
        <f t="shared" ref="AX5:AX30" ca="1" si="6">IFERROR(INDIRECT("個票"&amp;$A5&amp;"！$v$19"),"")</f>
        <v>0</v>
      </c>
    </row>
    <row r="6" spans="1:50" ht="22.5" customHeight="1">
      <c r="A6" s="145">
        <f t="shared" ref="A6:A29" si="7">ROW()-4</f>
        <v>2</v>
      </c>
      <c r="B6" s="146" t="str">
        <f ca="1">IFERROR(INDIRECT("個票"&amp;$A6&amp;"！$h$7"),"")</f>
        <v/>
      </c>
      <c r="C6" s="147" t="str">
        <f t="shared" ca="1" si="0"/>
        <v/>
      </c>
      <c r="D6" s="165" t="str">
        <f t="shared" ca="1" si="1"/>
        <v/>
      </c>
      <c r="E6" s="147" t="str">
        <f t="shared" ca="1" si="2"/>
        <v/>
      </c>
      <c r="F6" s="147" t="str">
        <f t="shared" ca="1" si="3"/>
        <v/>
      </c>
      <c r="G6" s="147" t="str">
        <f t="shared" ca="1" si="4"/>
        <v/>
      </c>
      <c r="H6" s="147" t="str">
        <f ca="1">IF(N6&gt;0,実績報告書!$W$7,"")</f>
        <v/>
      </c>
      <c r="I6" s="149" t="str">
        <f t="shared" ref="I6:I29" ca="1" si="8">IFERROR(INDIRECT("個票"&amp;$A6&amp;"！$ai$16"),"")</f>
        <v/>
      </c>
      <c r="J6" s="150" t="str">
        <f t="shared" ref="J6:J29" ca="1" si="9">IFERROR(INDIRECT("個票"&amp;$A6&amp;"！$ao$19"),"")</f>
        <v/>
      </c>
      <c r="K6" s="149" t="str">
        <f t="shared" ref="K6:K29" ca="1" si="10">IFERROR(INDIRECT("個票"&amp;$A6&amp;"！$ai$24"),"")</f>
        <v/>
      </c>
      <c r="L6" s="151" t="str">
        <f t="shared" ref="L6:L29" ca="1" si="11">IFERROR(INDIRECT("個票"&amp;$A6&amp;"！$ai$65"),"")</f>
        <v/>
      </c>
      <c r="M6" s="152" t="str">
        <f t="shared" ref="M6:M29" ca="1" si="12">IFERROR(INDIRECT("個票"&amp;$A6&amp;"！$ai$76"),"")</f>
        <v/>
      </c>
      <c r="N6" s="151">
        <f t="shared" ref="N6:N29" ca="1" si="13">SUM(I6,K6,L6,M6)</f>
        <v>0</v>
      </c>
      <c r="O6" s="149" t="str">
        <f t="shared" ref="O6:O29" ca="1" si="14">IFERROR(INDIRECT("個票"&amp;$A6&amp;"！$ai$17"),"")</f>
        <v/>
      </c>
      <c r="P6" s="149" t="str">
        <f t="shared" ref="P6:P29" ca="1" si="15">IFERROR(INDIRECT("個票"&amp;$A6&amp;"！$ai$25"),"")</f>
        <v/>
      </c>
      <c r="Q6" s="151" t="str">
        <f t="shared" ref="Q6:Q29" ca="1" si="16">IFERROR(INDIRECT("個票"&amp;$A6&amp;"！$ai$66"),"")</f>
        <v/>
      </c>
      <c r="R6" s="149" t="str">
        <f t="shared" ref="R6:R29" ca="1" si="17">IFERROR(INDIRECT("個票"&amp;$A6&amp;"！$ai$77"),"")</f>
        <v/>
      </c>
      <c r="S6" s="149">
        <f t="shared" ref="S6:S29" ca="1" si="18">SUM(O6,P6,Q6,R6)</f>
        <v>0</v>
      </c>
      <c r="T6" s="149" t="str">
        <f t="shared" ref="T6:T29" ca="1" si="19">IFERROR(INDIRECT("個票"&amp;$A6&amp;"！$ai$18"),"")</f>
        <v/>
      </c>
      <c r="U6" s="149" t="str">
        <f t="shared" ref="U6:U29" ca="1" si="20">IFERROR(INDIRECT("個票"&amp;$A6&amp;"！$ai$26"),"")</f>
        <v/>
      </c>
      <c r="V6" s="151" t="str">
        <f t="shared" ref="V6:V29" ca="1" si="21">IFERROR(INDIRECT("個票"&amp;$A6&amp;"！$ai$67"),"")</f>
        <v/>
      </c>
      <c r="W6" s="149" t="str">
        <f t="shared" ref="W6:W29" ca="1" si="22">IFERROR(INDIRECT("個票"&amp;$A6&amp;"！$ai$78"),"")</f>
        <v/>
      </c>
      <c r="X6" s="149">
        <f t="shared" ref="X6:X29" ca="1" si="23">SUM(T6,U6,V6,W6)</f>
        <v>0</v>
      </c>
      <c r="AA6" s="156"/>
      <c r="AW6" s="119" t="str">
        <f t="shared" ca="1" si="5"/>
        <v/>
      </c>
      <c r="AX6" s="119" t="str">
        <f t="shared" ca="1" si="6"/>
        <v/>
      </c>
    </row>
    <row r="7" spans="1:50" ht="22.5" customHeight="1">
      <c r="A7" s="145">
        <f t="shared" si="7"/>
        <v>3</v>
      </c>
      <c r="B7" s="146" t="str">
        <f t="shared" ref="B7:B29" ca="1" si="24">IFERROR(INDIRECT("個票"&amp;$A7&amp;"！$h$7"),"")</f>
        <v/>
      </c>
      <c r="C7" s="147" t="str">
        <f t="shared" ca="1" si="0"/>
        <v/>
      </c>
      <c r="D7" s="165" t="str">
        <f t="shared" ca="1" si="1"/>
        <v/>
      </c>
      <c r="E7" s="147" t="str">
        <f t="shared" ca="1" si="2"/>
        <v/>
      </c>
      <c r="F7" s="147" t="str">
        <f t="shared" ca="1" si="3"/>
        <v/>
      </c>
      <c r="G7" s="147" t="str">
        <f t="shared" ca="1" si="4"/>
        <v/>
      </c>
      <c r="H7" s="147" t="str">
        <f ca="1">IF(N7&gt;0,実績報告書!$W$7,"")</f>
        <v/>
      </c>
      <c r="I7" s="149" t="str">
        <f t="shared" ca="1" si="8"/>
        <v/>
      </c>
      <c r="J7" s="150" t="str">
        <f t="shared" ca="1" si="9"/>
        <v/>
      </c>
      <c r="K7" s="149" t="str">
        <f t="shared" ca="1" si="10"/>
        <v/>
      </c>
      <c r="L7" s="151" t="str">
        <f t="shared" ca="1" si="11"/>
        <v/>
      </c>
      <c r="M7" s="152" t="str">
        <f t="shared" ca="1" si="12"/>
        <v/>
      </c>
      <c r="N7" s="151">
        <f t="shared" ca="1" si="13"/>
        <v>0</v>
      </c>
      <c r="O7" s="149" t="str">
        <f t="shared" ca="1" si="14"/>
        <v/>
      </c>
      <c r="P7" s="149" t="str">
        <f t="shared" ca="1" si="15"/>
        <v/>
      </c>
      <c r="Q7" s="151" t="str">
        <f t="shared" ca="1" si="16"/>
        <v/>
      </c>
      <c r="R7" s="149" t="str">
        <f t="shared" ca="1" si="17"/>
        <v/>
      </c>
      <c r="S7" s="149">
        <f t="shared" ca="1" si="18"/>
        <v>0</v>
      </c>
      <c r="T7" s="149" t="str">
        <f t="shared" ca="1" si="19"/>
        <v/>
      </c>
      <c r="U7" s="149" t="str">
        <f t="shared" ca="1" si="20"/>
        <v/>
      </c>
      <c r="V7" s="151" t="str">
        <f t="shared" ca="1" si="21"/>
        <v/>
      </c>
      <c r="W7" s="149" t="str">
        <f t="shared" ca="1" si="22"/>
        <v/>
      </c>
      <c r="X7" s="149">
        <f t="shared" ca="1" si="23"/>
        <v>0</v>
      </c>
      <c r="AW7" s="119" t="str">
        <f t="shared" ca="1" si="5"/>
        <v/>
      </c>
      <c r="AX7" s="119" t="str">
        <f t="shared" ca="1" si="6"/>
        <v/>
      </c>
    </row>
    <row r="8" spans="1:50" ht="22.5" customHeight="1">
      <c r="A8" s="145">
        <f t="shared" si="7"/>
        <v>4</v>
      </c>
      <c r="B8" s="146" t="str">
        <f t="shared" ca="1" si="24"/>
        <v/>
      </c>
      <c r="C8" s="147" t="str">
        <f t="shared" ca="1" si="0"/>
        <v/>
      </c>
      <c r="D8" s="165" t="str">
        <f t="shared" ca="1" si="1"/>
        <v/>
      </c>
      <c r="E8" s="147" t="str">
        <f t="shared" ca="1" si="2"/>
        <v/>
      </c>
      <c r="F8" s="147" t="str">
        <f t="shared" ca="1" si="3"/>
        <v/>
      </c>
      <c r="G8" s="147" t="str">
        <f t="shared" ca="1" si="4"/>
        <v/>
      </c>
      <c r="H8" s="147" t="str">
        <f ca="1">IF(N8&gt;0,実績報告書!$W$7,"")</f>
        <v/>
      </c>
      <c r="I8" s="149" t="str">
        <f t="shared" ca="1" si="8"/>
        <v/>
      </c>
      <c r="J8" s="150" t="str">
        <f t="shared" ca="1" si="9"/>
        <v/>
      </c>
      <c r="K8" s="149" t="str">
        <f t="shared" ca="1" si="10"/>
        <v/>
      </c>
      <c r="L8" s="151" t="str">
        <f t="shared" ca="1" si="11"/>
        <v/>
      </c>
      <c r="M8" s="152" t="str">
        <f t="shared" ca="1" si="12"/>
        <v/>
      </c>
      <c r="N8" s="151">
        <f t="shared" ca="1" si="13"/>
        <v>0</v>
      </c>
      <c r="O8" s="149" t="str">
        <f t="shared" ca="1" si="14"/>
        <v/>
      </c>
      <c r="P8" s="149" t="str">
        <f t="shared" ca="1" si="15"/>
        <v/>
      </c>
      <c r="Q8" s="151" t="str">
        <f t="shared" ca="1" si="16"/>
        <v/>
      </c>
      <c r="R8" s="149" t="str">
        <f t="shared" ca="1" si="17"/>
        <v/>
      </c>
      <c r="S8" s="149">
        <f t="shared" ca="1" si="18"/>
        <v>0</v>
      </c>
      <c r="T8" s="149" t="str">
        <f t="shared" ca="1" si="19"/>
        <v/>
      </c>
      <c r="U8" s="149" t="str">
        <f t="shared" ca="1" si="20"/>
        <v/>
      </c>
      <c r="V8" s="151" t="str">
        <f t="shared" ca="1" si="21"/>
        <v/>
      </c>
      <c r="W8" s="149" t="str">
        <f t="shared" ca="1" si="22"/>
        <v/>
      </c>
      <c r="X8" s="149">
        <f t="shared" ca="1" si="23"/>
        <v>0</v>
      </c>
      <c r="AW8" s="119" t="str">
        <f t="shared" ca="1" si="5"/>
        <v/>
      </c>
      <c r="AX8" s="119" t="str">
        <f t="shared" ca="1" si="6"/>
        <v/>
      </c>
    </row>
    <row r="9" spans="1:50" ht="22.5" customHeight="1">
      <c r="A9" s="145">
        <f t="shared" si="7"/>
        <v>5</v>
      </c>
      <c r="B9" s="146" t="str">
        <f t="shared" ca="1" si="24"/>
        <v/>
      </c>
      <c r="C9" s="147" t="str">
        <f t="shared" ca="1" si="0"/>
        <v/>
      </c>
      <c r="D9" s="165" t="str">
        <f t="shared" ca="1" si="1"/>
        <v/>
      </c>
      <c r="E9" s="147" t="str">
        <f t="shared" ca="1" si="2"/>
        <v/>
      </c>
      <c r="F9" s="147" t="str">
        <f t="shared" ca="1" si="3"/>
        <v/>
      </c>
      <c r="G9" s="147" t="str">
        <f t="shared" ca="1" si="4"/>
        <v/>
      </c>
      <c r="H9" s="147" t="str">
        <f ca="1">IF(N9&gt;0,実績報告書!$W$7,"")</f>
        <v/>
      </c>
      <c r="I9" s="149" t="str">
        <f t="shared" ca="1" si="8"/>
        <v/>
      </c>
      <c r="J9" s="150" t="str">
        <f t="shared" ca="1" si="9"/>
        <v/>
      </c>
      <c r="K9" s="149" t="str">
        <f t="shared" ca="1" si="10"/>
        <v/>
      </c>
      <c r="L9" s="151" t="str">
        <f t="shared" ca="1" si="11"/>
        <v/>
      </c>
      <c r="M9" s="152" t="str">
        <f t="shared" ca="1" si="12"/>
        <v/>
      </c>
      <c r="N9" s="151">
        <f t="shared" ca="1" si="13"/>
        <v>0</v>
      </c>
      <c r="O9" s="149" t="str">
        <f t="shared" ca="1" si="14"/>
        <v/>
      </c>
      <c r="P9" s="149" t="str">
        <f t="shared" ca="1" si="15"/>
        <v/>
      </c>
      <c r="Q9" s="151" t="str">
        <f t="shared" ca="1" si="16"/>
        <v/>
      </c>
      <c r="R9" s="149" t="str">
        <f t="shared" ca="1" si="17"/>
        <v/>
      </c>
      <c r="S9" s="149">
        <f t="shared" ca="1" si="18"/>
        <v>0</v>
      </c>
      <c r="T9" s="149" t="str">
        <f t="shared" ca="1" si="19"/>
        <v/>
      </c>
      <c r="U9" s="149" t="str">
        <f t="shared" ca="1" si="20"/>
        <v/>
      </c>
      <c r="V9" s="151" t="str">
        <f t="shared" ca="1" si="21"/>
        <v/>
      </c>
      <c r="W9" s="149" t="str">
        <f t="shared" ca="1" si="22"/>
        <v/>
      </c>
      <c r="X9" s="149">
        <f t="shared" ca="1" si="23"/>
        <v>0</v>
      </c>
      <c r="AW9" s="119" t="str">
        <f t="shared" ca="1" si="5"/>
        <v/>
      </c>
      <c r="AX9" s="119" t="str">
        <f t="shared" ca="1" si="6"/>
        <v/>
      </c>
    </row>
    <row r="10" spans="1:50" ht="22.5" customHeight="1">
      <c r="A10" s="145">
        <f t="shared" si="7"/>
        <v>6</v>
      </c>
      <c r="B10" s="146" t="str">
        <f t="shared" ca="1" si="24"/>
        <v/>
      </c>
      <c r="C10" s="147" t="str">
        <f t="shared" ca="1" si="0"/>
        <v/>
      </c>
      <c r="D10" s="165" t="str">
        <f t="shared" ca="1" si="1"/>
        <v/>
      </c>
      <c r="E10" s="147" t="str">
        <f t="shared" ca="1" si="2"/>
        <v/>
      </c>
      <c r="F10" s="147" t="str">
        <f t="shared" ca="1" si="3"/>
        <v/>
      </c>
      <c r="G10" s="147" t="str">
        <f t="shared" ca="1" si="4"/>
        <v/>
      </c>
      <c r="H10" s="147" t="str">
        <f ca="1">IF(N10&gt;0,実績報告書!$W$7,"")</f>
        <v/>
      </c>
      <c r="I10" s="149" t="str">
        <f t="shared" ca="1" si="8"/>
        <v/>
      </c>
      <c r="J10" s="150" t="str">
        <f t="shared" ca="1" si="9"/>
        <v/>
      </c>
      <c r="K10" s="149" t="str">
        <f t="shared" ca="1" si="10"/>
        <v/>
      </c>
      <c r="L10" s="151" t="str">
        <f t="shared" ca="1" si="11"/>
        <v/>
      </c>
      <c r="M10" s="152" t="str">
        <f t="shared" ca="1" si="12"/>
        <v/>
      </c>
      <c r="N10" s="151">
        <f t="shared" ca="1" si="13"/>
        <v>0</v>
      </c>
      <c r="O10" s="149" t="str">
        <f t="shared" ca="1" si="14"/>
        <v/>
      </c>
      <c r="P10" s="149" t="str">
        <f t="shared" ca="1" si="15"/>
        <v/>
      </c>
      <c r="Q10" s="151" t="str">
        <f t="shared" ca="1" si="16"/>
        <v/>
      </c>
      <c r="R10" s="149" t="str">
        <f t="shared" ca="1" si="17"/>
        <v/>
      </c>
      <c r="S10" s="149">
        <f t="shared" ca="1" si="18"/>
        <v>0</v>
      </c>
      <c r="T10" s="149" t="str">
        <f t="shared" ca="1" si="19"/>
        <v/>
      </c>
      <c r="U10" s="149" t="str">
        <f t="shared" ca="1" si="20"/>
        <v/>
      </c>
      <c r="V10" s="151" t="str">
        <f t="shared" ca="1" si="21"/>
        <v/>
      </c>
      <c r="W10" s="149" t="str">
        <f t="shared" ca="1" si="22"/>
        <v/>
      </c>
      <c r="X10" s="149">
        <f t="shared" ca="1" si="23"/>
        <v>0</v>
      </c>
      <c r="AW10" s="119" t="str">
        <f t="shared" ca="1" si="5"/>
        <v/>
      </c>
      <c r="AX10" s="119" t="str">
        <f t="shared" ca="1" si="6"/>
        <v/>
      </c>
    </row>
    <row r="11" spans="1:50" ht="22.5" customHeight="1">
      <c r="A11" s="145">
        <f t="shared" si="7"/>
        <v>7</v>
      </c>
      <c r="B11" s="146" t="str">
        <f t="shared" ca="1" si="24"/>
        <v/>
      </c>
      <c r="C11" s="147" t="str">
        <f t="shared" ca="1" si="0"/>
        <v/>
      </c>
      <c r="D11" s="165" t="str">
        <f t="shared" ca="1" si="1"/>
        <v/>
      </c>
      <c r="E11" s="147" t="str">
        <f t="shared" ca="1" si="2"/>
        <v/>
      </c>
      <c r="F11" s="147" t="str">
        <f t="shared" ca="1" si="3"/>
        <v/>
      </c>
      <c r="G11" s="147" t="str">
        <f t="shared" ca="1" si="4"/>
        <v/>
      </c>
      <c r="H11" s="147" t="str">
        <f ca="1">IF(N11&gt;0,実績報告書!$W$7,"")</f>
        <v/>
      </c>
      <c r="I11" s="149" t="str">
        <f t="shared" ca="1" si="8"/>
        <v/>
      </c>
      <c r="J11" s="150" t="str">
        <f t="shared" ca="1" si="9"/>
        <v/>
      </c>
      <c r="K11" s="149" t="str">
        <f t="shared" ca="1" si="10"/>
        <v/>
      </c>
      <c r="L11" s="151" t="str">
        <f t="shared" ca="1" si="11"/>
        <v/>
      </c>
      <c r="M11" s="152" t="str">
        <f t="shared" ca="1" si="12"/>
        <v/>
      </c>
      <c r="N11" s="151">
        <f t="shared" ca="1" si="13"/>
        <v>0</v>
      </c>
      <c r="O11" s="149" t="str">
        <f t="shared" ca="1" si="14"/>
        <v/>
      </c>
      <c r="P11" s="149" t="str">
        <f t="shared" ca="1" si="15"/>
        <v/>
      </c>
      <c r="Q11" s="151" t="str">
        <f t="shared" ca="1" si="16"/>
        <v/>
      </c>
      <c r="R11" s="149" t="str">
        <f t="shared" ca="1" si="17"/>
        <v/>
      </c>
      <c r="S11" s="149">
        <f t="shared" ca="1" si="18"/>
        <v>0</v>
      </c>
      <c r="T11" s="149" t="str">
        <f t="shared" ca="1" si="19"/>
        <v/>
      </c>
      <c r="U11" s="149" t="str">
        <f t="shared" ca="1" si="20"/>
        <v/>
      </c>
      <c r="V11" s="151" t="str">
        <f t="shared" ca="1" si="21"/>
        <v/>
      </c>
      <c r="W11" s="149" t="str">
        <f t="shared" ca="1" si="22"/>
        <v/>
      </c>
      <c r="X11" s="149">
        <f t="shared" ca="1" si="23"/>
        <v>0</v>
      </c>
      <c r="AW11" s="119" t="str">
        <f t="shared" ca="1" si="5"/>
        <v/>
      </c>
      <c r="AX11" s="119" t="str">
        <f t="shared" ca="1" si="6"/>
        <v/>
      </c>
    </row>
    <row r="12" spans="1:50" ht="22.5" customHeight="1">
      <c r="A12" s="145">
        <f t="shared" si="7"/>
        <v>8</v>
      </c>
      <c r="B12" s="146" t="str">
        <f t="shared" ca="1" si="24"/>
        <v/>
      </c>
      <c r="C12" s="147" t="str">
        <f t="shared" ca="1" si="0"/>
        <v/>
      </c>
      <c r="D12" s="165" t="str">
        <f t="shared" ca="1" si="1"/>
        <v/>
      </c>
      <c r="E12" s="147" t="str">
        <f t="shared" ca="1" si="2"/>
        <v/>
      </c>
      <c r="F12" s="147" t="str">
        <f t="shared" ca="1" si="3"/>
        <v/>
      </c>
      <c r="G12" s="147" t="str">
        <f t="shared" ca="1" si="4"/>
        <v/>
      </c>
      <c r="H12" s="147" t="str">
        <f ca="1">IF(N12&gt;0,実績報告書!$W$7,"")</f>
        <v/>
      </c>
      <c r="I12" s="149" t="str">
        <f t="shared" ca="1" si="8"/>
        <v/>
      </c>
      <c r="J12" s="150" t="str">
        <f t="shared" ca="1" si="9"/>
        <v/>
      </c>
      <c r="K12" s="149" t="str">
        <f t="shared" ca="1" si="10"/>
        <v/>
      </c>
      <c r="L12" s="151" t="str">
        <f t="shared" ca="1" si="11"/>
        <v/>
      </c>
      <c r="M12" s="152" t="str">
        <f t="shared" ca="1" si="12"/>
        <v/>
      </c>
      <c r="N12" s="151">
        <f t="shared" ca="1" si="13"/>
        <v>0</v>
      </c>
      <c r="O12" s="149" t="str">
        <f t="shared" ca="1" si="14"/>
        <v/>
      </c>
      <c r="P12" s="149" t="str">
        <f t="shared" ca="1" si="15"/>
        <v/>
      </c>
      <c r="Q12" s="151" t="str">
        <f t="shared" ca="1" si="16"/>
        <v/>
      </c>
      <c r="R12" s="149" t="str">
        <f t="shared" ca="1" si="17"/>
        <v/>
      </c>
      <c r="S12" s="149">
        <f t="shared" ca="1" si="18"/>
        <v>0</v>
      </c>
      <c r="T12" s="149" t="str">
        <f t="shared" ca="1" si="19"/>
        <v/>
      </c>
      <c r="U12" s="149" t="str">
        <f t="shared" ca="1" si="20"/>
        <v/>
      </c>
      <c r="V12" s="151" t="str">
        <f t="shared" ca="1" si="21"/>
        <v/>
      </c>
      <c r="W12" s="149" t="str">
        <f t="shared" ca="1" si="22"/>
        <v/>
      </c>
      <c r="X12" s="149">
        <f t="shared" ca="1" si="23"/>
        <v>0</v>
      </c>
      <c r="AW12" s="119" t="str">
        <f t="shared" ca="1" si="5"/>
        <v/>
      </c>
      <c r="AX12" s="119" t="str">
        <f t="shared" ca="1" si="6"/>
        <v/>
      </c>
    </row>
    <row r="13" spans="1:50" ht="22.5" customHeight="1">
      <c r="A13" s="145">
        <f t="shared" si="7"/>
        <v>9</v>
      </c>
      <c r="B13" s="146" t="str">
        <f t="shared" ca="1" si="24"/>
        <v/>
      </c>
      <c r="C13" s="147" t="str">
        <f t="shared" ca="1" si="0"/>
        <v/>
      </c>
      <c r="D13" s="165" t="str">
        <f t="shared" ca="1" si="1"/>
        <v/>
      </c>
      <c r="E13" s="147" t="str">
        <f t="shared" ca="1" si="2"/>
        <v/>
      </c>
      <c r="F13" s="147" t="str">
        <f t="shared" ca="1" si="3"/>
        <v/>
      </c>
      <c r="G13" s="147" t="str">
        <f t="shared" ca="1" si="4"/>
        <v/>
      </c>
      <c r="H13" s="147" t="str">
        <f ca="1">IF(N13&gt;0,実績報告書!$W$7,"")</f>
        <v/>
      </c>
      <c r="I13" s="149" t="str">
        <f t="shared" ca="1" si="8"/>
        <v/>
      </c>
      <c r="J13" s="150" t="str">
        <f t="shared" ca="1" si="9"/>
        <v/>
      </c>
      <c r="K13" s="149" t="str">
        <f t="shared" ca="1" si="10"/>
        <v/>
      </c>
      <c r="L13" s="151" t="str">
        <f t="shared" ca="1" si="11"/>
        <v/>
      </c>
      <c r="M13" s="152" t="str">
        <f t="shared" ca="1" si="12"/>
        <v/>
      </c>
      <c r="N13" s="151">
        <f t="shared" ca="1" si="13"/>
        <v>0</v>
      </c>
      <c r="O13" s="149" t="str">
        <f t="shared" ca="1" si="14"/>
        <v/>
      </c>
      <c r="P13" s="149" t="str">
        <f t="shared" ca="1" si="15"/>
        <v/>
      </c>
      <c r="Q13" s="151" t="str">
        <f t="shared" ca="1" si="16"/>
        <v/>
      </c>
      <c r="R13" s="149" t="str">
        <f t="shared" ca="1" si="17"/>
        <v/>
      </c>
      <c r="S13" s="149">
        <f t="shared" ca="1" si="18"/>
        <v>0</v>
      </c>
      <c r="T13" s="149" t="str">
        <f t="shared" ca="1" si="19"/>
        <v/>
      </c>
      <c r="U13" s="149" t="str">
        <f t="shared" ca="1" si="20"/>
        <v/>
      </c>
      <c r="V13" s="151" t="str">
        <f t="shared" ca="1" si="21"/>
        <v/>
      </c>
      <c r="W13" s="149" t="str">
        <f t="shared" ca="1" si="22"/>
        <v/>
      </c>
      <c r="X13" s="149">
        <f t="shared" ca="1" si="23"/>
        <v>0</v>
      </c>
      <c r="AW13" s="119" t="str">
        <f t="shared" ca="1" si="5"/>
        <v/>
      </c>
      <c r="AX13" s="119" t="str">
        <f t="shared" ca="1" si="6"/>
        <v/>
      </c>
    </row>
    <row r="14" spans="1:50" ht="22.5" customHeight="1">
      <c r="A14" s="145">
        <f t="shared" si="7"/>
        <v>10</v>
      </c>
      <c r="B14" s="146" t="str">
        <f t="shared" ca="1" si="24"/>
        <v/>
      </c>
      <c r="C14" s="147" t="str">
        <f t="shared" ca="1" si="0"/>
        <v/>
      </c>
      <c r="D14" s="165" t="str">
        <f t="shared" ca="1" si="1"/>
        <v/>
      </c>
      <c r="E14" s="147" t="str">
        <f t="shared" ca="1" si="2"/>
        <v/>
      </c>
      <c r="F14" s="147" t="str">
        <f t="shared" ca="1" si="3"/>
        <v/>
      </c>
      <c r="G14" s="147" t="str">
        <f t="shared" ca="1" si="4"/>
        <v/>
      </c>
      <c r="H14" s="147" t="str">
        <f ca="1">IF(N14&gt;0,実績報告書!$W$7,"")</f>
        <v/>
      </c>
      <c r="I14" s="149" t="str">
        <f t="shared" ca="1" si="8"/>
        <v/>
      </c>
      <c r="J14" s="150" t="str">
        <f t="shared" ca="1" si="9"/>
        <v/>
      </c>
      <c r="K14" s="149" t="str">
        <f t="shared" ca="1" si="10"/>
        <v/>
      </c>
      <c r="L14" s="151" t="str">
        <f t="shared" ca="1" si="11"/>
        <v/>
      </c>
      <c r="M14" s="152" t="str">
        <f t="shared" ca="1" si="12"/>
        <v/>
      </c>
      <c r="N14" s="151">
        <f t="shared" ca="1" si="13"/>
        <v>0</v>
      </c>
      <c r="O14" s="149" t="str">
        <f t="shared" ca="1" si="14"/>
        <v/>
      </c>
      <c r="P14" s="149" t="str">
        <f t="shared" ca="1" si="15"/>
        <v/>
      </c>
      <c r="Q14" s="151" t="str">
        <f t="shared" ca="1" si="16"/>
        <v/>
      </c>
      <c r="R14" s="149" t="str">
        <f t="shared" ca="1" si="17"/>
        <v/>
      </c>
      <c r="S14" s="149">
        <f t="shared" ca="1" si="18"/>
        <v>0</v>
      </c>
      <c r="T14" s="149" t="str">
        <f t="shared" ca="1" si="19"/>
        <v/>
      </c>
      <c r="U14" s="149" t="str">
        <f t="shared" ca="1" si="20"/>
        <v/>
      </c>
      <c r="V14" s="151" t="str">
        <f t="shared" ca="1" si="21"/>
        <v/>
      </c>
      <c r="W14" s="149" t="str">
        <f t="shared" ca="1" si="22"/>
        <v/>
      </c>
      <c r="X14" s="149">
        <f t="shared" ca="1" si="23"/>
        <v>0</v>
      </c>
      <c r="AW14" s="119" t="str">
        <f t="shared" ca="1" si="5"/>
        <v/>
      </c>
      <c r="AX14" s="119" t="str">
        <f t="shared" ca="1" si="6"/>
        <v/>
      </c>
    </row>
    <row r="15" spans="1:50" ht="22.5" customHeight="1">
      <c r="A15" s="145">
        <f t="shared" si="7"/>
        <v>11</v>
      </c>
      <c r="B15" s="146" t="str">
        <f t="shared" ca="1" si="24"/>
        <v/>
      </c>
      <c r="C15" s="147" t="str">
        <f t="shared" ca="1" si="0"/>
        <v/>
      </c>
      <c r="D15" s="165" t="str">
        <f t="shared" ca="1" si="1"/>
        <v/>
      </c>
      <c r="E15" s="147" t="str">
        <f t="shared" ca="1" si="2"/>
        <v/>
      </c>
      <c r="F15" s="147" t="str">
        <f t="shared" ca="1" si="3"/>
        <v/>
      </c>
      <c r="G15" s="147" t="str">
        <f t="shared" ca="1" si="4"/>
        <v/>
      </c>
      <c r="H15" s="147" t="str">
        <f ca="1">IF(N15&gt;0,実績報告書!$W$7,"")</f>
        <v/>
      </c>
      <c r="I15" s="149" t="str">
        <f t="shared" ca="1" si="8"/>
        <v/>
      </c>
      <c r="J15" s="150" t="str">
        <f t="shared" ca="1" si="9"/>
        <v/>
      </c>
      <c r="K15" s="149" t="str">
        <f t="shared" ca="1" si="10"/>
        <v/>
      </c>
      <c r="L15" s="151" t="str">
        <f t="shared" ca="1" si="11"/>
        <v/>
      </c>
      <c r="M15" s="152" t="str">
        <f t="shared" ca="1" si="12"/>
        <v/>
      </c>
      <c r="N15" s="151">
        <f t="shared" ca="1" si="13"/>
        <v>0</v>
      </c>
      <c r="O15" s="149" t="str">
        <f t="shared" ca="1" si="14"/>
        <v/>
      </c>
      <c r="P15" s="149" t="str">
        <f t="shared" ca="1" si="15"/>
        <v/>
      </c>
      <c r="Q15" s="151" t="str">
        <f t="shared" ca="1" si="16"/>
        <v/>
      </c>
      <c r="R15" s="149" t="str">
        <f t="shared" ca="1" si="17"/>
        <v/>
      </c>
      <c r="S15" s="149">
        <f t="shared" ca="1" si="18"/>
        <v>0</v>
      </c>
      <c r="T15" s="149" t="str">
        <f t="shared" ca="1" si="19"/>
        <v/>
      </c>
      <c r="U15" s="149" t="str">
        <f t="shared" ca="1" si="20"/>
        <v/>
      </c>
      <c r="V15" s="151" t="str">
        <f t="shared" ca="1" si="21"/>
        <v/>
      </c>
      <c r="W15" s="149" t="str">
        <f t="shared" ca="1" si="22"/>
        <v/>
      </c>
      <c r="X15" s="149">
        <f t="shared" ca="1" si="23"/>
        <v>0</v>
      </c>
      <c r="AW15" s="119" t="str">
        <f t="shared" ca="1" si="5"/>
        <v/>
      </c>
      <c r="AX15" s="119" t="str">
        <f t="shared" ca="1" si="6"/>
        <v/>
      </c>
    </row>
    <row r="16" spans="1:50" ht="22.5" customHeight="1">
      <c r="A16" s="145">
        <f t="shared" si="7"/>
        <v>12</v>
      </c>
      <c r="B16" s="146" t="str">
        <f t="shared" ca="1" si="24"/>
        <v/>
      </c>
      <c r="C16" s="147" t="str">
        <f t="shared" ca="1" si="0"/>
        <v/>
      </c>
      <c r="D16" s="165" t="str">
        <f t="shared" ca="1" si="1"/>
        <v/>
      </c>
      <c r="E16" s="147" t="str">
        <f t="shared" ca="1" si="2"/>
        <v/>
      </c>
      <c r="F16" s="147" t="str">
        <f t="shared" ca="1" si="3"/>
        <v/>
      </c>
      <c r="G16" s="147" t="str">
        <f t="shared" ca="1" si="4"/>
        <v/>
      </c>
      <c r="H16" s="147" t="str">
        <f ca="1">IF(N16&gt;0,実績報告書!$W$7,"")</f>
        <v/>
      </c>
      <c r="I16" s="149" t="str">
        <f t="shared" ca="1" si="8"/>
        <v/>
      </c>
      <c r="J16" s="150" t="str">
        <f t="shared" ca="1" si="9"/>
        <v/>
      </c>
      <c r="K16" s="149" t="str">
        <f t="shared" ca="1" si="10"/>
        <v/>
      </c>
      <c r="L16" s="151" t="str">
        <f t="shared" ca="1" si="11"/>
        <v/>
      </c>
      <c r="M16" s="152" t="str">
        <f t="shared" ca="1" si="12"/>
        <v/>
      </c>
      <c r="N16" s="151">
        <f t="shared" ca="1" si="13"/>
        <v>0</v>
      </c>
      <c r="O16" s="149" t="str">
        <f t="shared" ca="1" si="14"/>
        <v/>
      </c>
      <c r="P16" s="149" t="str">
        <f t="shared" ca="1" si="15"/>
        <v/>
      </c>
      <c r="Q16" s="151" t="str">
        <f t="shared" ca="1" si="16"/>
        <v/>
      </c>
      <c r="R16" s="149" t="str">
        <f t="shared" ca="1" si="17"/>
        <v/>
      </c>
      <c r="S16" s="149">
        <f t="shared" ca="1" si="18"/>
        <v>0</v>
      </c>
      <c r="T16" s="149" t="str">
        <f t="shared" ca="1" si="19"/>
        <v/>
      </c>
      <c r="U16" s="149" t="str">
        <f t="shared" ca="1" si="20"/>
        <v/>
      </c>
      <c r="V16" s="151" t="str">
        <f t="shared" ca="1" si="21"/>
        <v/>
      </c>
      <c r="W16" s="149" t="str">
        <f t="shared" ca="1" si="22"/>
        <v/>
      </c>
      <c r="X16" s="149">
        <f t="shared" ca="1" si="23"/>
        <v>0</v>
      </c>
      <c r="AW16" s="119" t="str">
        <f t="shared" ca="1" si="5"/>
        <v/>
      </c>
      <c r="AX16" s="119" t="str">
        <f t="shared" ca="1" si="6"/>
        <v/>
      </c>
    </row>
    <row r="17" spans="1:50" ht="22.5" customHeight="1">
      <c r="A17" s="145">
        <f t="shared" si="7"/>
        <v>13</v>
      </c>
      <c r="B17" s="146" t="str">
        <f t="shared" ca="1" si="24"/>
        <v/>
      </c>
      <c r="C17" s="147" t="str">
        <f t="shared" ca="1" si="0"/>
        <v/>
      </c>
      <c r="D17" s="165" t="str">
        <f t="shared" ca="1" si="1"/>
        <v/>
      </c>
      <c r="E17" s="147" t="str">
        <f t="shared" ca="1" si="2"/>
        <v/>
      </c>
      <c r="F17" s="147" t="str">
        <f t="shared" ca="1" si="3"/>
        <v/>
      </c>
      <c r="G17" s="147" t="str">
        <f t="shared" ca="1" si="4"/>
        <v/>
      </c>
      <c r="H17" s="147" t="str">
        <f ca="1">IF(N17&gt;0,実績報告書!$W$7,"")</f>
        <v/>
      </c>
      <c r="I17" s="149" t="str">
        <f t="shared" ca="1" si="8"/>
        <v/>
      </c>
      <c r="J17" s="150" t="str">
        <f t="shared" ca="1" si="9"/>
        <v/>
      </c>
      <c r="K17" s="149" t="str">
        <f t="shared" ca="1" si="10"/>
        <v/>
      </c>
      <c r="L17" s="151" t="str">
        <f t="shared" ca="1" si="11"/>
        <v/>
      </c>
      <c r="M17" s="152" t="str">
        <f t="shared" ca="1" si="12"/>
        <v/>
      </c>
      <c r="N17" s="151">
        <f t="shared" ca="1" si="13"/>
        <v>0</v>
      </c>
      <c r="O17" s="149" t="str">
        <f t="shared" ca="1" si="14"/>
        <v/>
      </c>
      <c r="P17" s="149" t="str">
        <f t="shared" ca="1" si="15"/>
        <v/>
      </c>
      <c r="Q17" s="151" t="str">
        <f t="shared" ca="1" si="16"/>
        <v/>
      </c>
      <c r="R17" s="149" t="str">
        <f t="shared" ca="1" si="17"/>
        <v/>
      </c>
      <c r="S17" s="149">
        <f t="shared" ca="1" si="18"/>
        <v>0</v>
      </c>
      <c r="T17" s="149" t="str">
        <f t="shared" ca="1" si="19"/>
        <v/>
      </c>
      <c r="U17" s="149" t="str">
        <f t="shared" ca="1" si="20"/>
        <v/>
      </c>
      <c r="V17" s="151" t="str">
        <f t="shared" ca="1" si="21"/>
        <v/>
      </c>
      <c r="W17" s="149" t="str">
        <f t="shared" ca="1" si="22"/>
        <v/>
      </c>
      <c r="X17" s="149">
        <f t="shared" ca="1" si="23"/>
        <v>0</v>
      </c>
      <c r="AW17" s="119" t="str">
        <f t="shared" ca="1" si="5"/>
        <v/>
      </c>
      <c r="AX17" s="119" t="str">
        <f t="shared" ca="1" si="6"/>
        <v/>
      </c>
    </row>
    <row r="18" spans="1:50" ht="22.5" customHeight="1">
      <c r="A18" s="145">
        <f t="shared" si="7"/>
        <v>14</v>
      </c>
      <c r="B18" s="146" t="str">
        <f t="shared" ca="1" si="24"/>
        <v/>
      </c>
      <c r="C18" s="147" t="str">
        <f t="shared" ca="1" si="0"/>
        <v/>
      </c>
      <c r="D18" s="165" t="str">
        <f t="shared" ca="1" si="1"/>
        <v/>
      </c>
      <c r="E18" s="147" t="str">
        <f t="shared" ca="1" si="2"/>
        <v/>
      </c>
      <c r="F18" s="147" t="str">
        <f t="shared" ca="1" si="3"/>
        <v/>
      </c>
      <c r="G18" s="147" t="str">
        <f t="shared" ca="1" si="4"/>
        <v/>
      </c>
      <c r="H18" s="147" t="str">
        <f ca="1">IF(N18&gt;0,実績報告書!$W$7,"")</f>
        <v/>
      </c>
      <c r="I18" s="149" t="str">
        <f t="shared" ca="1" si="8"/>
        <v/>
      </c>
      <c r="J18" s="150" t="str">
        <f t="shared" ca="1" si="9"/>
        <v/>
      </c>
      <c r="K18" s="149" t="str">
        <f t="shared" ca="1" si="10"/>
        <v/>
      </c>
      <c r="L18" s="151" t="str">
        <f t="shared" ca="1" si="11"/>
        <v/>
      </c>
      <c r="M18" s="152" t="str">
        <f t="shared" ca="1" si="12"/>
        <v/>
      </c>
      <c r="N18" s="151">
        <f t="shared" ca="1" si="13"/>
        <v>0</v>
      </c>
      <c r="O18" s="149" t="str">
        <f t="shared" ca="1" si="14"/>
        <v/>
      </c>
      <c r="P18" s="149" t="str">
        <f t="shared" ca="1" si="15"/>
        <v/>
      </c>
      <c r="Q18" s="151" t="str">
        <f t="shared" ca="1" si="16"/>
        <v/>
      </c>
      <c r="R18" s="149" t="str">
        <f t="shared" ca="1" si="17"/>
        <v/>
      </c>
      <c r="S18" s="149">
        <f t="shared" ca="1" si="18"/>
        <v>0</v>
      </c>
      <c r="T18" s="149" t="str">
        <f t="shared" ca="1" si="19"/>
        <v/>
      </c>
      <c r="U18" s="149" t="str">
        <f t="shared" ca="1" si="20"/>
        <v/>
      </c>
      <c r="V18" s="151" t="str">
        <f t="shared" ca="1" si="21"/>
        <v/>
      </c>
      <c r="W18" s="149" t="str">
        <f t="shared" ca="1" si="22"/>
        <v/>
      </c>
      <c r="X18" s="149">
        <f t="shared" ca="1" si="23"/>
        <v>0</v>
      </c>
      <c r="AW18" s="119" t="str">
        <f t="shared" ca="1" si="5"/>
        <v/>
      </c>
      <c r="AX18" s="119" t="str">
        <f t="shared" ca="1" si="6"/>
        <v/>
      </c>
    </row>
    <row r="19" spans="1:50" ht="22.5" customHeight="1">
      <c r="A19" s="145">
        <f t="shared" si="7"/>
        <v>15</v>
      </c>
      <c r="B19" s="146" t="str">
        <f t="shared" ca="1" si="24"/>
        <v/>
      </c>
      <c r="C19" s="147" t="str">
        <f t="shared" ca="1" si="0"/>
        <v/>
      </c>
      <c r="D19" s="165" t="str">
        <f t="shared" ca="1" si="1"/>
        <v/>
      </c>
      <c r="E19" s="147" t="str">
        <f t="shared" ca="1" si="2"/>
        <v/>
      </c>
      <c r="F19" s="147" t="str">
        <f t="shared" ca="1" si="3"/>
        <v/>
      </c>
      <c r="G19" s="147" t="str">
        <f t="shared" ca="1" si="4"/>
        <v/>
      </c>
      <c r="H19" s="147" t="str">
        <f ca="1">IF(N19&gt;0,実績報告書!$W$7,"")</f>
        <v/>
      </c>
      <c r="I19" s="149" t="str">
        <f t="shared" ca="1" si="8"/>
        <v/>
      </c>
      <c r="J19" s="150" t="str">
        <f t="shared" ca="1" si="9"/>
        <v/>
      </c>
      <c r="K19" s="149" t="str">
        <f t="shared" ca="1" si="10"/>
        <v/>
      </c>
      <c r="L19" s="151" t="str">
        <f t="shared" ca="1" si="11"/>
        <v/>
      </c>
      <c r="M19" s="152" t="str">
        <f t="shared" ca="1" si="12"/>
        <v/>
      </c>
      <c r="N19" s="151">
        <f t="shared" ca="1" si="13"/>
        <v>0</v>
      </c>
      <c r="O19" s="149" t="str">
        <f t="shared" ca="1" si="14"/>
        <v/>
      </c>
      <c r="P19" s="149" t="str">
        <f t="shared" ca="1" si="15"/>
        <v/>
      </c>
      <c r="Q19" s="151" t="str">
        <f t="shared" ca="1" si="16"/>
        <v/>
      </c>
      <c r="R19" s="149" t="str">
        <f t="shared" ca="1" si="17"/>
        <v/>
      </c>
      <c r="S19" s="149">
        <f t="shared" ca="1" si="18"/>
        <v>0</v>
      </c>
      <c r="T19" s="149" t="str">
        <f t="shared" ca="1" si="19"/>
        <v/>
      </c>
      <c r="U19" s="149" t="str">
        <f t="shared" ca="1" si="20"/>
        <v/>
      </c>
      <c r="V19" s="151" t="str">
        <f t="shared" ca="1" si="21"/>
        <v/>
      </c>
      <c r="W19" s="149" t="str">
        <f t="shared" ca="1" si="22"/>
        <v/>
      </c>
      <c r="X19" s="149">
        <f t="shared" ca="1" si="23"/>
        <v>0</v>
      </c>
      <c r="AW19" s="119" t="str">
        <f t="shared" ca="1" si="5"/>
        <v/>
      </c>
      <c r="AX19" s="119" t="str">
        <f t="shared" ca="1" si="6"/>
        <v/>
      </c>
    </row>
    <row r="20" spans="1:50" ht="22.5" customHeight="1">
      <c r="A20" s="145">
        <f t="shared" si="7"/>
        <v>16</v>
      </c>
      <c r="B20" s="146" t="str">
        <f t="shared" ca="1" si="24"/>
        <v/>
      </c>
      <c r="C20" s="147" t="str">
        <f t="shared" ca="1" si="0"/>
        <v/>
      </c>
      <c r="D20" s="165" t="str">
        <f t="shared" ca="1" si="1"/>
        <v/>
      </c>
      <c r="E20" s="147" t="str">
        <f t="shared" ca="1" si="2"/>
        <v/>
      </c>
      <c r="F20" s="147" t="str">
        <f t="shared" ca="1" si="3"/>
        <v/>
      </c>
      <c r="G20" s="147" t="str">
        <f t="shared" ca="1" si="4"/>
        <v/>
      </c>
      <c r="H20" s="147" t="str">
        <f ca="1">IF(N20&gt;0,実績報告書!$W$7,"")</f>
        <v/>
      </c>
      <c r="I20" s="149" t="str">
        <f t="shared" ca="1" si="8"/>
        <v/>
      </c>
      <c r="J20" s="150" t="str">
        <f t="shared" ca="1" si="9"/>
        <v/>
      </c>
      <c r="K20" s="149" t="str">
        <f t="shared" ca="1" si="10"/>
        <v/>
      </c>
      <c r="L20" s="151" t="str">
        <f t="shared" ca="1" si="11"/>
        <v/>
      </c>
      <c r="M20" s="152" t="str">
        <f t="shared" ca="1" si="12"/>
        <v/>
      </c>
      <c r="N20" s="151">
        <f t="shared" ca="1" si="13"/>
        <v>0</v>
      </c>
      <c r="O20" s="149" t="str">
        <f t="shared" ca="1" si="14"/>
        <v/>
      </c>
      <c r="P20" s="149" t="str">
        <f t="shared" ca="1" si="15"/>
        <v/>
      </c>
      <c r="Q20" s="151" t="str">
        <f t="shared" ca="1" si="16"/>
        <v/>
      </c>
      <c r="R20" s="149" t="str">
        <f t="shared" ca="1" si="17"/>
        <v/>
      </c>
      <c r="S20" s="149">
        <f t="shared" ca="1" si="18"/>
        <v>0</v>
      </c>
      <c r="T20" s="149" t="str">
        <f t="shared" ca="1" si="19"/>
        <v/>
      </c>
      <c r="U20" s="149" t="str">
        <f t="shared" ca="1" si="20"/>
        <v/>
      </c>
      <c r="V20" s="151" t="str">
        <f t="shared" ca="1" si="21"/>
        <v/>
      </c>
      <c r="W20" s="149" t="str">
        <f t="shared" ca="1" si="22"/>
        <v/>
      </c>
      <c r="X20" s="149">
        <f t="shared" ca="1" si="23"/>
        <v>0</v>
      </c>
      <c r="AW20" s="119" t="str">
        <f t="shared" ca="1" si="5"/>
        <v/>
      </c>
      <c r="AX20" s="119" t="str">
        <f t="shared" ca="1" si="6"/>
        <v/>
      </c>
    </row>
    <row r="21" spans="1:50" ht="22.5" customHeight="1">
      <c r="A21" s="145">
        <f t="shared" si="7"/>
        <v>17</v>
      </c>
      <c r="B21" s="146" t="str">
        <f t="shared" ca="1" si="24"/>
        <v/>
      </c>
      <c r="C21" s="147" t="str">
        <f t="shared" ca="1" si="0"/>
        <v/>
      </c>
      <c r="D21" s="165" t="str">
        <f t="shared" ca="1" si="1"/>
        <v/>
      </c>
      <c r="E21" s="147" t="str">
        <f t="shared" ca="1" si="2"/>
        <v/>
      </c>
      <c r="F21" s="147" t="str">
        <f t="shared" ca="1" si="3"/>
        <v/>
      </c>
      <c r="G21" s="147" t="str">
        <f t="shared" ca="1" si="4"/>
        <v/>
      </c>
      <c r="H21" s="147" t="str">
        <f ca="1">IF(N21&gt;0,実績報告書!$W$7,"")</f>
        <v/>
      </c>
      <c r="I21" s="149" t="str">
        <f t="shared" ca="1" si="8"/>
        <v/>
      </c>
      <c r="J21" s="150" t="str">
        <f t="shared" ca="1" si="9"/>
        <v/>
      </c>
      <c r="K21" s="149" t="str">
        <f t="shared" ca="1" si="10"/>
        <v/>
      </c>
      <c r="L21" s="151" t="str">
        <f t="shared" ca="1" si="11"/>
        <v/>
      </c>
      <c r="M21" s="152" t="str">
        <f t="shared" ca="1" si="12"/>
        <v/>
      </c>
      <c r="N21" s="151">
        <f t="shared" ca="1" si="13"/>
        <v>0</v>
      </c>
      <c r="O21" s="149" t="str">
        <f t="shared" ca="1" si="14"/>
        <v/>
      </c>
      <c r="P21" s="149" t="str">
        <f t="shared" ca="1" si="15"/>
        <v/>
      </c>
      <c r="Q21" s="151" t="str">
        <f t="shared" ca="1" si="16"/>
        <v/>
      </c>
      <c r="R21" s="149" t="str">
        <f t="shared" ca="1" si="17"/>
        <v/>
      </c>
      <c r="S21" s="149">
        <f t="shared" ca="1" si="18"/>
        <v>0</v>
      </c>
      <c r="T21" s="149" t="str">
        <f t="shared" ca="1" si="19"/>
        <v/>
      </c>
      <c r="U21" s="149" t="str">
        <f t="shared" ca="1" si="20"/>
        <v/>
      </c>
      <c r="V21" s="151" t="str">
        <f t="shared" ca="1" si="21"/>
        <v/>
      </c>
      <c r="W21" s="149" t="str">
        <f t="shared" ca="1" si="22"/>
        <v/>
      </c>
      <c r="X21" s="149">
        <f t="shared" ca="1" si="23"/>
        <v>0</v>
      </c>
      <c r="AW21" s="119" t="str">
        <f t="shared" ca="1" si="5"/>
        <v/>
      </c>
      <c r="AX21" s="119" t="str">
        <f t="shared" ca="1" si="6"/>
        <v/>
      </c>
    </row>
    <row r="22" spans="1:50" ht="22.5" customHeight="1">
      <c r="A22" s="145">
        <f t="shared" si="7"/>
        <v>18</v>
      </c>
      <c r="B22" s="146" t="str">
        <f t="shared" ca="1" si="24"/>
        <v/>
      </c>
      <c r="C22" s="147" t="str">
        <f t="shared" ca="1" si="0"/>
        <v/>
      </c>
      <c r="D22" s="165" t="str">
        <f t="shared" ca="1" si="1"/>
        <v/>
      </c>
      <c r="E22" s="147" t="str">
        <f t="shared" ca="1" si="2"/>
        <v/>
      </c>
      <c r="F22" s="147" t="str">
        <f t="shared" ca="1" si="3"/>
        <v/>
      </c>
      <c r="G22" s="147" t="str">
        <f t="shared" ca="1" si="4"/>
        <v/>
      </c>
      <c r="H22" s="147" t="str">
        <f ca="1">IF(N22&gt;0,実績報告書!$W$7,"")</f>
        <v/>
      </c>
      <c r="I22" s="149" t="str">
        <f t="shared" ca="1" si="8"/>
        <v/>
      </c>
      <c r="J22" s="150" t="str">
        <f t="shared" ca="1" si="9"/>
        <v/>
      </c>
      <c r="K22" s="149" t="str">
        <f t="shared" ca="1" si="10"/>
        <v/>
      </c>
      <c r="L22" s="151" t="str">
        <f t="shared" ca="1" si="11"/>
        <v/>
      </c>
      <c r="M22" s="152" t="str">
        <f t="shared" ca="1" si="12"/>
        <v/>
      </c>
      <c r="N22" s="151">
        <f t="shared" ca="1" si="13"/>
        <v>0</v>
      </c>
      <c r="O22" s="149" t="str">
        <f t="shared" ca="1" si="14"/>
        <v/>
      </c>
      <c r="P22" s="149" t="str">
        <f t="shared" ca="1" si="15"/>
        <v/>
      </c>
      <c r="Q22" s="151" t="str">
        <f t="shared" ca="1" si="16"/>
        <v/>
      </c>
      <c r="R22" s="149" t="str">
        <f t="shared" ca="1" si="17"/>
        <v/>
      </c>
      <c r="S22" s="149">
        <f t="shared" ca="1" si="18"/>
        <v>0</v>
      </c>
      <c r="T22" s="149" t="str">
        <f t="shared" ca="1" si="19"/>
        <v/>
      </c>
      <c r="U22" s="149" t="str">
        <f t="shared" ca="1" si="20"/>
        <v/>
      </c>
      <c r="V22" s="151" t="str">
        <f t="shared" ca="1" si="21"/>
        <v/>
      </c>
      <c r="W22" s="149" t="str">
        <f t="shared" ca="1" si="22"/>
        <v/>
      </c>
      <c r="X22" s="149">
        <f t="shared" ca="1" si="23"/>
        <v>0</v>
      </c>
      <c r="AW22" s="119" t="str">
        <f t="shared" ca="1" si="5"/>
        <v/>
      </c>
      <c r="AX22" s="119" t="str">
        <f t="shared" ca="1" si="6"/>
        <v/>
      </c>
    </row>
    <row r="23" spans="1:50" ht="22.5" customHeight="1">
      <c r="A23" s="145">
        <f t="shared" si="7"/>
        <v>19</v>
      </c>
      <c r="B23" s="146" t="str">
        <f t="shared" ca="1" si="24"/>
        <v/>
      </c>
      <c r="C23" s="147" t="str">
        <f t="shared" ca="1" si="0"/>
        <v/>
      </c>
      <c r="D23" s="165" t="str">
        <f t="shared" ca="1" si="1"/>
        <v/>
      </c>
      <c r="E23" s="147" t="str">
        <f t="shared" ca="1" si="2"/>
        <v/>
      </c>
      <c r="F23" s="147" t="str">
        <f t="shared" ca="1" si="3"/>
        <v/>
      </c>
      <c r="G23" s="147" t="str">
        <f t="shared" ca="1" si="4"/>
        <v/>
      </c>
      <c r="H23" s="147" t="str">
        <f ca="1">IF(N23&gt;0,実績報告書!$W$7,"")</f>
        <v/>
      </c>
      <c r="I23" s="149" t="str">
        <f t="shared" ca="1" si="8"/>
        <v/>
      </c>
      <c r="J23" s="150" t="str">
        <f t="shared" ca="1" si="9"/>
        <v/>
      </c>
      <c r="K23" s="149" t="str">
        <f t="shared" ca="1" si="10"/>
        <v/>
      </c>
      <c r="L23" s="151" t="str">
        <f t="shared" ca="1" si="11"/>
        <v/>
      </c>
      <c r="M23" s="152" t="str">
        <f t="shared" ca="1" si="12"/>
        <v/>
      </c>
      <c r="N23" s="151">
        <f t="shared" ca="1" si="13"/>
        <v>0</v>
      </c>
      <c r="O23" s="149" t="str">
        <f t="shared" ca="1" si="14"/>
        <v/>
      </c>
      <c r="P23" s="149" t="str">
        <f t="shared" ca="1" si="15"/>
        <v/>
      </c>
      <c r="Q23" s="151" t="str">
        <f t="shared" ca="1" si="16"/>
        <v/>
      </c>
      <c r="R23" s="149" t="str">
        <f t="shared" ca="1" si="17"/>
        <v/>
      </c>
      <c r="S23" s="149">
        <f t="shared" ca="1" si="18"/>
        <v>0</v>
      </c>
      <c r="T23" s="149" t="str">
        <f t="shared" ca="1" si="19"/>
        <v/>
      </c>
      <c r="U23" s="149" t="str">
        <f t="shared" ca="1" si="20"/>
        <v/>
      </c>
      <c r="V23" s="151" t="str">
        <f t="shared" ca="1" si="21"/>
        <v/>
      </c>
      <c r="W23" s="149" t="str">
        <f t="shared" ca="1" si="22"/>
        <v/>
      </c>
      <c r="X23" s="149">
        <f t="shared" ca="1" si="23"/>
        <v>0</v>
      </c>
      <c r="AW23" s="119" t="str">
        <f t="shared" ca="1" si="5"/>
        <v/>
      </c>
      <c r="AX23" s="119" t="str">
        <f t="shared" ca="1" si="6"/>
        <v/>
      </c>
    </row>
    <row r="24" spans="1:50" ht="22.5" customHeight="1">
      <c r="A24" s="145">
        <f t="shared" si="7"/>
        <v>20</v>
      </c>
      <c r="B24" s="146" t="str">
        <f t="shared" ca="1" si="24"/>
        <v/>
      </c>
      <c r="C24" s="147" t="str">
        <f t="shared" ca="1" si="0"/>
        <v/>
      </c>
      <c r="D24" s="165" t="str">
        <f t="shared" ca="1" si="1"/>
        <v/>
      </c>
      <c r="E24" s="147" t="str">
        <f t="shared" ca="1" si="2"/>
        <v/>
      </c>
      <c r="F24" s="147" t="str">
        <f t="shared" ca="1" si="3"/>
        <v/>
      </c>
      <c r="G24" s="147" t="str">
        <f t="shared" ca="1" si="4"/>
        <v/>
      </c>
      <c r="H24" s="147" t="str">
        <f ca="1">IF(N24&gt;0,実績報告書!$W$7,"")</f>
        <v/>
      </c>
      <c r="I24" s="149" t="str">
        <f t="shared" ca="1" si="8"/>
        <v/>
      </c>
      <c r="J24" s="150" t="str">
        <f t="shared" ca="1" si="9"/>
        <v/>
      </c>
      <c r="K24" s="149" t="str">
        <f t="shared" ca="1" si="10"/>
        <v/>
      </c>
      <c r="L24" s="151" t="str">
        <f t="shared" ca="1" si="11"/>
        <v/>
      </c>
      <c r="M24" s="152" t="str">
        <f t="shared" ca="1" si="12"/>
        <v/>
      </c>
      <c r="N24" s="151">
        <f t="shared" ca="1" si="13"/>
        <v>0</v>
      </c>
      <c r="O24" s="149" t="str">
        <f t="shared" ca="1" si="14"/>
        <v/>
      </c>
      <c r="P24" s="149" t="str">
        <f t="shared" ca="1" si="15"/>
        <v/>
      </c>
      <c r="Q24" s="151" t="str">
        <f t="shared" ca="1" si="16"/>
        <v/>
      </c>
      <c r="R24" s="149" t="str">
        <f t="shared" ca="1" si="17"/>
        <v/>
      </c>
      <c r="S24" s="149">
        <f t="shared" ca="1" si="18"/>
        <v>0</v>
      </c>
      <c r="T24" s="149" t="str">
        <f t="shared" ca="1" si="19"/>
        <v/>
      </c>
      <c r="U24" s="149" t="str">
        <f t="shared" ca="1" si="20"/>
        <v/>
      </c>
      <c r="V24" s="151" t="str">
        <f t="shared" ca="1" si="21"/>
        <v/>
      </c>
      <c r="W24" s="149" t="str">
        <f t="shared" ca="1" si="22"/>
        <v/>
      </c>
      <c r="X24" s="149">
        <f t="shared" ca="1" si="23"/>
        <v>0</v>
      </c>
      <c r="AW24" s="119" t="str">
        <f t="shared" ca="1" si="5"/>
        <v/>
      </c>
      <c r="AX24" s="119" t="str">
        <f t="shared" ca="1" si="6"/>
        <v/>
      </c>
    </row>
    <row r="25" spans="1:50" ht="22.5" customHeight="1">
      <c r="A25" s="145">
        <f t="shared" si="7"/>
        <v>21</v>
      </c>
      <c r="B25" s="146" t="str">
        <f t="shared" ca="1" si="24"/>
        <v/>
      </c>
      <c r="C25" s="147" t="str">
        <f t="shared" ca="1" si="0"/>
        <v/>
      </c>
      <c r="D25" s="165" t="str">
        <f t="shared" ca="1" si="1"/>
        <v/>
      </c>
      <c r="E25" s="147" t="str">
        <f t="shared" ca="1" si="2"/>
        <v/>
      </c>
      <c r="F25" s="147" t="str">
        <f t="shared" ca="1" si="3"/>
        <v/>
      </c>
      <c r="G25" s="147" t="str">
        <f t="shared" ca="1" si="4"/>
        <v/>
      </c>
      <c r="H25" s="147" t="str">
        <f ca="1">IF(N25&gt;0,実績報告書!$W$7,"")</f>
        <v/>
      </c>
      <c r="I25" s="149" t="str">
        <f t="shared" ca="1" si="8"/>
        <v/>
      </c>
      <c r="J25" s="150" t="str">
        <f t="shared" ca="1" si="9"/>
        <v/>
      </c>
      <c r="K25" s="149" t="str">
        <f t="shared" ca="1" si="10"/>
        <v/>
      </c>
      <c r="L25" s="151" t="str">
        <f t="shared" ca="1" si="11"/>
        <v/>
      </c>
      <c r="M25" s="152" t="str">
        <f t="shared" ca="1" si="12"/>
        <v/>
      </c>
      <c r="N25" s="151">
        <f t="shared" ca="1" si="13"/>
        <v>0</v>
      </c>
      <c r="O25" s="149" t="str">
        <f t="shared" ca="1" si="14"/>
        <v/>
      </c>
      <c r="P25" s="149" t="str">
        <f t="shared" ca="1" si="15"/>
        <v/>
      </c>
      <c r="Q25" s="151" t="str">
        <f t="shared" ca="1" si="16"/>
        <v/>
      </c>
      <c r="R25" s="149" t="str">
        <f t="shared" ca="1" si="17"/>
        <v/>
      </c>
      <c r="S25" s="149">
        <f t="shared" ca="1" si="18"/>
        <v>0</v>
      </c>
      <c r="T25" s="149" t="str">
        <f t="shared" ca="1" si="19"/>
        <v/>
      </c>
      <c r="U25" s="149" t="str">
        <f t="shared" ca="1" si="20"/>
        <v/>
      </c>
      <c r="V25" s="151" t="str">
        <f t="shared" ca="1" si="21"/>
        <v/>
      </c>
      <c r="W25" s="149" t="str">
        <f t="shared" ca="1" si="22"/>
        <v/>
      </c>
      <c r="X25" s="149">
        <f t="shared" ca="1" si="23"/>
        <v>0</v>
      </c>
      <c r="AW25" s="119" t="str">
        <f t="shared" ca="1" si="5"/>
        <v/>
      </c>
      <c r="AX25" s="119" t="str">
        <f t="shared" ca="1" si="6"/>
        <v/>
      </c>
    </row>
    <row r="26" spans="1:50" ht="22.5" customHeight="1">
      <c r="A26" s="145">
        <f t="shared" si="7"/>
        <v>22</v>
      </c>
      <c r="B26" s="146" t="str">
        <f t="shared" ca="1" si="24"/>
        <v/>
      </c>
      <c r="C26" s="147" t="str">
        <f t="shared" ca="1" si="0"/>
        <v/>
      </c>
      <c r="D26" s="165" t="str">
        <f t="shared" ca="1" si="1"/>
        <v/>
      </c>
      <c r="E26" s="147" t="str">
        <f t="shared" ca="1" si="2"/>
        <v/>
      </c>
      <c r="F26" s="147" t="str">
        <f t="shared" ca="1" si="3"/>
        <v/>
      </c>
      <c r="G26" s="147" t="str">
        <f t="shared" ca="1" si="4"/>
        <v/>
      </c>
      <c r="H26" s="147" t="str">
        <f ca="1">IF(N26&gt;0,実績報告書!$W$7,"")</f>
        <v/>
      </c>
      <c r="I26" s="149" t="str">
        <f t="shared" ca="1" si="8"/>
        <v/>
      </c>
      <c r="J26" s="150" t="str">
        <f t="shared" ca="1" si="9"/>
        <v/>
      </c>
      <c r="K26" s="149" t="str">
        <f t="shared" ca="1" si="10"/>
        <v/>
      </c>
      <c r="L26" s="151" t="str">
        <f t="shared" ca="1" si="11"/>
        <v/>
      </c>
      <c r="M26" s="152" t="str">
        <f t="shared" ca="1" si="12"/>
        <v/>
      </c>
      <c r="N26" s="151">
        <f t="shared" ca="1" si="13"/>
        <v>0</v>
      </c>
      <c r="O26" s="149" t="str">
        <f t="shared" ca="1" si="14"/>
        <v/>
      </c>
      <c r="P26" s="149" t="str">
        <f t="shared" ca="1" si="15"/>
        <v/>
      </c>
      <c r="Q26" s="151" t="str">
        <f t="shared" ca="1" si="16"/>
        <v/>
      </c>
      <c r="R26" s="149" t="str">
        <f t="shared" ca="1" si="17"/>
        <v/>
      </c>
      <c r="S26" s="149">
        <f t="shared" ca="1" si="18"/>
        <v>0</v>
      </c>
      <c r="T26" s="149" t="str">
        <f t="shared" ca="1" si="19"/>
        <v/>
      </c>
      <c r="U26" s="149" t="str">
        <f t="shared" ca="1" si="20"/>
        <v/>
      </c>
      <c r="V26" s="151" t="str">
        <f t="shared" ca="1" si="21"/>
        <v/>
      </c>
      <c r="W26" s="149" t="str">
        <f t="shared" ca="1" si="22"/>
        <v/>
      </c>
      <c r="X26" s="149">
        <f t="shared" ca="1" si="23"/>
        <v>0</v>
      </c>
      <c r="AW26" s="119" t="str">
        <f t="shared" ca="1" si="5"/>
        <v/>
      </c>
      <c r="AX26" s="119" t="str">
        <f t="shared" ca="1" si="6"/>
        <v/>
      </c>
    </row>
    <row r="27" spans="1:50" ht="22.5" customHeight="1">
      <c r="A27" s="145">
        <f t="shared" si="7"/>
        <v>23</v>
      </c>
      <c r="B27" s="146" t="str">
        <f t="shared" ca="1" si="24"/>
        <v/>
      </c>
      <c r="C27" s="147" t="str">
        <f t="shared" ca="1" si="0"/>
        <v/>
      </c>
      <c r="D27" s="165" t="str">
        <f t="shared" ca="1" si="1"/>
        <v/>
      </c>
      <c r="E27" s="147" t="str">
        <f t="shared" ca="1" si="2"/>
        <v/>
      </c>
      <c r="F27" s="147" t="str">
        <f t="shared" ca="1" si="3"/>
        <v/>
      </c>
      <c r="G27" s="147" t="str">
        <f t="shared" ca="1" si="4"/>
        <v/>
      </c>
      <c r="H27" s="147" t="str">
        <f ca="1">IF(N27&gt;0,実績報告書!$W$7,"")</f>
        <v/>
      </c>
      <c r="I27" s="149" t="str">
        <f t="shared" ca="1" si="8"/>
        <v/>
      </c>
      <c r="J27" s="150" t="str">
        <f t="shared" ca="1" si="9"/>
        <v/>
      </c>
      <c r="K27" s="149" t="str">
        <f t="shared" ca="1" si="10"/>
        <v/>
      </c>
      <c r="L27" s="151" t="str">
        <f t="shared" ca="1" si="11"/>
        <v/>
      </c>
      <c r="M27" s="152" t="str">
        <f t="shared" ca="1" si="12"/>
        <v/>
      </c>
      <c r="N27" s="151">
        <f t="shared" ca="1" si="13"/>
        <v>0</v>
      </c>
      <c r="O27" s="149" t="str">
        <f t="shared" ca="1" si="14"/>
        <v/>
      </c>
      <c r="P27" s="149" t="str">
        <f t="shared" ca="1" si="15"/>
        <v/>
      </c>
      <c r="Q27" s="151" t="str">
        <f t="shared" ca="1" si="16"/>
        <v/>
      </c>
      <c r="R27" s="149" t="str">
        <f t="shared" ca="1" si="17"/>
        <v/>
      </c>
      <c r="S27" s="149">
        <f t="shared" ca="1" si="18"/>
        <v>0</v>
      </c>
      <c r="T27" s="149" t="str">
        <f t="shared" ca="1" si="19"/>
        <v/>
      </c>
      <c r="U27" s="149" t="str">
        <f t="shared" ca="1" si="20"/>
        <v/>
      </c>
      <c r="V27" s="151" t="str">
        <f t="shared" ca="1" si="21"/>
        <v/>
      </c>
      <c r="W27" s="149" t="str">
        <f t="shared" ca="1" si="22"/>
        <v/>
      </c>
      <c r="X27" s="149">
        <f t="shared" ca="1" si="23"/>
        <v>0</v>
      </c>
      <c r="AW27" s="119" t="str">
        <f t="shared" ca="1" si="5"/>
        <v/>
      </c>
      <c r="AX27" s="119" t="str">
        <f t="shared" ca="1" si="6"/>
        <v/>
      </c>
    </row>
    <row r="28" spans="1:50" ht="22.5" customHeight="1">
      <c r="A28" s="145">
        <f t="shared" si="7"/>
        <v>24</v>
      </c>
      <c r="B28" s="146" t="str">
        <f t="shared" ca="1" si="24"/>
        <v/>
      </c>
      <c r="C28" s="147" t="str">
        <f t="shared" ca="1" si="0"/>
        <v/>
      </c>
      <c r="D28" s="165" t="str">
        <f t="shared" ca="1" si="1"/>
        <v/>
      </c>
      <c r="E28" s="147" t="str">
        <f t="shared" ca="1" si="2"/>
        <v/>
      </c>
      <c r="F28" s="147" t="str">
        <f t="shared" ca="1" si="3"/>
        <v/>
      </c>
      <c r="G28" s="147" t="str">
        <f t="shared" ca="1" si="4"/>
        <v/>
      </c>
      <c r="H28" s="147" t="str">
        <f ca="1">IF(N28&gt;0,実績報告書!$W$7,"")</f>
        <v/>
      </c>
      <c r="I28" s="149" t="str">
        <f t="shared" ca="1" si="8"/>
        <v/>
      </c>
      <c r="J28" s="150" t="str">
        <f t="shared" ca="1" si="9"/>
        <v/>
      </c>
      <c r="K28" s="149" t="str">
        <f t="shared" ca="1" si="10"/>
        <v/>
      </c>
      <c r="L28" s="151" t="str">
        <f t="shared" ca="1" si="11"/>
        <v/>
      </c>
      <c r="M28" s="152" t="str">
        <f t="shared" ca="1" si="12"/>
        <v/>
      </c>
      <c r="N28" s="151">
        <f t="shared" ca="1" si="13"/>
        <v>0</v>
      </c>
      <c r="O28" s="149" t="str">
        <f t="shared" ca="1" si="14"/>
        <v/>
      </c>
      <c r="P28" s="149" t="str">
        <f t="shared" ca="1" si="15"/>
        <v/>
      </c>
      <c r="Q28" s="151" t="str">
        <f t="shared" ca="1" si="16"/>
        <v/>
      </c>
      <c r="R28" s="149" t="str">
        <f t="shared" ca="1" si="17"/>
        <v/>
      </c>
      <c r="S28" s="149">
        <f t="shared" ca="1" si="18"/>
        <v>0</v>
      </c>
      <c r="T28" s="149" t="str">
        <f t="shared" ca="1" si="19"/>
        <v/>
      </c>
      <c r="U28" s="149" t="str">
        <f t="shared" ca="1" si="20"/>
        <v/>
      </c>
      <c r="V28" s="151" t="str">
        <f t="shared" ca="1" si="21"/>
        <v/>
      </c>
      <c r="W28" s="149" t="str">
        <f t="shared" ca="1" si="22"/>
        <v/>
      </c>
      <c r="X28" s="149">
        <f t="shared" ca="1" si="23"/>
        <v>0</v>
      </c>
      <c r="AW28" s="119" t="str">
        <f t="shared" ca="1" si="5"/>
        <v/>
      </c>
      <c r="AX28" s="119" t="str">
        <f t="shared" ca="1" si="6"/>
        <v/>
      </c>
    </row>
    <row r="29" spans="1:50" ht="22.5" customHeight="1">
      <c r="A29" s="145">
        <f t="shared" si="7"/>
        <v>25</v>
      </c>
      <c r="B29" s="146" t="str">
        <f t="shared" ca="1" si="24"/>
        <v/>
      </c>
      <c r="C29" s="147" t="str">
        <f t="shared" ca="1" si="0"/>
        <v/>
      </c>
      <c r="D29" s="165" t="str">
        <f t="shared" ca="1" si="1"/>
        <v/>
      </c>
      <c r="E29" s="147" t="str">
        <f t="shared" ca="1" si="2"/>
        <v/>
      </c>
      <c r="F29" s="147" t="str">
        <f t="shared" ca="1" si="3"/>
        <v/>
      </c>
      <c r="G29" s="147" t="str">
        <f t="shared" ca="1" si="4"/>
        <v/>
      </c>
      <c r="H29" s="147" t="str">
        <f ca="1">IF(N29&gt;0,実績報告書!$W$7,"")</f>
        <v/>
      </c>
      <c r="I29" s="149" t="str">
        <f t="shared" ca="1" si="8"/>
        <v/>
      </c>
      <c r="J29" s="150" t="str">
        <f t="shared" ca="1" si="9"/>
        <v/>
      </c>
      <c r="K29" s="149" t="str">
        <f t="shared" ca="1" si="10"/>
        <v/>
      </c>
      <c r="L29" s="151" t="str">
        <f t="shared" ca="1" si="11"/>
        <v/>
      </c>
      <c r="M29" s="152" t="str">
        <f t="shared" ca="1" si="12"/>
        <v/>
      </c>
      <c r="N29" s="151">
        <f t="shared" ca="1" si="13"/>
        <v>0</v>
      </c>
      <c r="O29" s="149" t="str">
        <f t="shared" ca="1" si="14"/>
        <v/>
      </c>
      <c r="P29" s="149" t="str">
        <f t="shared" ca="1" si="15"/>
        <v/>
      </c>
      <c r="Q29" s="151" t="str">
        <f t="shared" ca="1" si="16"/>
        <v/>
      </c>
      <c r="R29" s="149" t="str">
        <f t="shared" ca="1" si="17"/>
        <v/>
      </c>
      <c r="S29" s="149">
        <f t="shared" ca="1" si="18"/>
        <v>0</v>
      </c>
      <c r="T29" s="149" t="str">
        <f t="shared" ca="1" si="19"/>
        <v/>
      </c>
      <c r="U29" s="149" t="str">
        <f t="shared" ca="1" si="20"/>
        <v/>
      </c>
      <c r="V29" s="151" t="str">
        <f t="shared" ca="1" si="21"/>
        <v/>
      </c>
      <c r="W29" s="149" t="str">
        <f t="shared" ca="1" si="22"/>
        <v/>
      </c>
      <c r="X29" s="149">
        <f t="shared" ca="1" si="23"/>
        <v>0</v>
      </c>
      <c r="AW29" s="119" t="str">
        <f t="shared" ca="1" si="5"/>
        <v/>
      </c>
      <c r="AX29" s="119" t="str">
        <f t="shared" ca="1" si="6"/>
        <v/>
      </c>
    </row>
    <row r="30" spans="1:50" ht="11.25" customHeight="1">
      <c r="AW30" s="119" t="str">
        <f t="shared" ca="1" si="5"/>
        <v/>
      </c>
      <c r="AX30" s="119" t="str">
        <f t="shared" ca="1" si="6"/>
        <v/>
      </c>
    </row>
    <row r="31" spans="1:50" s="118" customFormat="1">
      <c r="A31" s="119" t="s">
        <v>158</v>
      </c>
      <c r="B31" s="148"/>
      <c r="C31" s="148"/>
      <c r="D31" s="158"/>
      <c r="E31" s="158"/>
      <c r="F31" s="158"/>
      <c r="G31" s="158"/>
      <c r="H31" s="158"/>
      <c r="I31" s="159"/>
      <c r="J31" s="159"/>
      <c r="K31" s="159"/>
      <c r="L31" s="160"/>
      <c r="M31" s="159"/>
      <c r="N31" s="160"/>
      <c r="O31" s="161"/>
      <c r="P31" s="161"/>
      <c r="Q31" s="161"/>
      <c r="R31" s="161"/>
      <c r="S31" s="161"/>
      <c r="T31" s="161"/>
      <c r="U31" s="161"/>
      <c r="V31" s="161"/>
      <c r="W31" s="161"/>
      <c r="X31" s="161"/>
    </row>
    <row r="32" spans="1:50" s="118" customFormat="1" ht="16.5" customHeight="1">
      <c r="A32" s="162"/>
      <c r="B32" s="148"/>
      <c r="C32" s="148" t="s">
        <v>157</v>
      </c>
      <c r="D32" s="158"/>
      <c r="E32" s="158"/>
      <c r="F32" s="158"/>
      <c r="G32" s="158"/>
      <c r="H32" s="158"/>
      <c r="I32" s="159"/>
      <c r="J32" s="159"/>
      <c r="K32" s="159"/>
      <c r="L32" s="160"/>
      <c r="M32" s="159"/>
      <c r="N32" s="160"/>
      <c r="O32" s="161"/>
      <c r="P32" s="161"/>
      <c r="Q32" s="161"/>
      <c r="R32" s="161"/>
      <c r="S32" s="161"/>
      <c r="T32" s="161"/>
      <c r="U32" s="161"/>
      <c r="V32" s="161"/>
      <c r="W32" s="161"/>
      <c r="X32" s="161"/>
    </row>
    <row r="33" spans="1:24" s="118" customFormat="1" ht="16.5" customHeight="1">
      <c r="A33" s="162"/>
      <c r="B33" s="148"/>
      <c r="C33" s="148"/>
      <c r="D33" s="158"/>
      <c r="E33" s="158"/>
      <c r="F33" s="158"/>
      <c r="G33" s="158"/>
      <c r="H33" s="158"/>
      <c r="I33" s="159"/>
      <c r="J33" s="159"/>
      <c r="K33" s="159"/>
      <c r="L33" s="160"/>
      <c r="M33" s="159"/>
      <c r="N33" s="160"/>
      <c r="O33" s="161"/>
      <c r="P33" s="161"/>
      <c r="Q33" s="161"/>
      <c r="R33" s="161"/>
      <c r="S33" s="161"/>
      <c r="T33" s="161"/>
      <c r="U33" s="161"/>
      <c r="V33" s="161"/>
      <c r="W33" s="161"/>
      <c r="X33" s="161"/>
    </row>
    <row r="34" spans="1:24" s="118" customFormat="1" ht="16.5" customHeight="1">
      <c r="A34" s="163"/>
      <c r="B34" s="148"/>
      <c r="C34" s="164"/>
      <c r="D34" s="158"/>
      <c r="E34" s="158"/>
      <c r="F34" s="158"/>
      <c r="G34" s="158"/>
      <c r="H34" s="158"/>
      <c r="I34" s="159"/>
      <c r="J34" s="159"/>
      <c r="K34" s="159"/>
      <c r="L34" s="160"/>
      <c r="M34" s="159"/>
      <c r="N34" s="160"/>
      <c r="O34" s="161"/>
      <c r="P34" s="161"/>
      <c r="Q34" s="161"/>
      <c r="R34" s="161"/>
      <c r="S34" s="161"/>
      <c r="T34" s="161"/>
      <c r="U34" s="161"/>
      <c r="V34" s="161"/>
      <c r="W34" s="161"/>
      <c r="X34" s="161"/>
    </row>
    <row r="35" spans="1:24" s="118" customFormat="1" ht="16.5" customHeight="1">
      <c r="A35" s="163"/>
      <c r="B35" s="148"/>
      <c r="C35" s="164"/>
      <c r="D35" s="158"/>
      <c r="E35" s="158"/>
      <c r="F35" s="158"/>
      <c r="G35" s="158"/>
      <c r="H35" s="158"/>
      <c r="I35" s="159"/>
      <c r="J35" s="159"/>
      <c r="K35" s="159"/>
      <c r="L35" s="160"/>
      <c r="M35" s="159"/>
      <c r="N35" s="160"/>
      <c r="O35" s="161"/>
      <c r="P35" s="161"/>
      <c r="Q35" s="161"/>
      <c r="R35" s="161"/>
      <c r="S35" s="161"/>
      <c r="T35" s="161"/>
      <c r="U35" s="161"/>
      <c r="V35" s="161"/>
      <c r="W35" s="161"/>
      <c r="X35" s="161"/>
    </row>
    <row r="36" spans="1:24" s="118" customFormat="1" ht="22.5" customHeight="1">
      <c r="B36" s="158"/>
      <c r="C36" s="158"/>
      <c r="D36" s="158"/>
      <c r="E36" s="158"/>
      <c r="F36" s="158"/>
      <c r="G36" s="158"/>
      <c r="H36" s="158"/>
      <c r="I36" s="159"/>
      <c r="J36" s="159"/>
      <c r="K36" s="159"/>
      <c r="L36" s="160"/>
      <c r="M36" s="159"/>
      <c r="N36" s="160"/>
      <c r="O36" s="161"/>
      <c r="P36" s="161"/>
      <c r="Q36" s="161"/>
      <c r="R36" s="161"/>
      <c r="S36" s="161"/>
      <c r="T36" s="161"/>
      <c r="U36" s="161"/>
      <c r="V36" s="161"/>
      <c r="W36" s="161"/>
      <c r="X36" s="161"/>
    </row>
    <row r="37" spans="1:24" s="118" customFormat="1" ht="22.5" customHeight="1">
      <c r="B37" s="158"/>
      <c r="C37" s="158"/>
      <c r="D37" s="158"/>
      <c r="E37" s="158"/>
      <c r="F37" s="158"/>
      <c r="G37" s="158"/>
      <c r="H37" s="158"/>
      <c r="I37" s="159"/>
      <c r="J37" s="159"/>
      <c r="K37" s="159"/>
      <c r="L37" s="160"/>
      <c r="M37" s="159"/>
      <c r="N37" s="160"/>
      <c r="O37" s="161"/>
      <c r="P37" s="161"/>
      <c r="Q37" s="161"/>
      <c r="R37" s="161"/>
      <c r="S37" s="161"/>
      <c r="T37" s="161"/>
      <c r="U37" s="161"/>
      <c r="V37" s="161"/>
      <c r="W37" s="161"/>
      <c r="X37" s="161"/>
    </row>
    <row r="38" spans="1:24" s="118" customFormat="1" ht="22.5" customHeight="1">
      <c r="B38" s="158"/>
      <c r="C38" s="158"/>
      <c r="D38" s="158"/>
      <c r="E38" s="158"/>
      <c r="F38" s="158"/>
      <c r="G38" s="158"/>
      <c r="H38" s="158"/>
      <c r="I38" s="159"/>
      <c r="J38" s="159"/>
      <c r="K38" s="159"/>
      <c r="L38" s="160"/>
      <c r="M38" s="159"/>
      <c r="N38" s="160"/>
      <c r="O38" s="161"/>
      <c r="P38" s="161"/>
      <c r="Q38" s="161"/>
      <c r="R38" s="161"/>
      <c r="S38" s="161"/>
      <c r="T38" s="161"/>
      <c r="U38" s="161"/>
      <c r="V38" s="161"/>
      <c r="W38" s="161"/>
      <c r="X38" s="161"/>
    </row>
    <row r="39" spans="1:24" s="118" customFormat="1" ht="22.5" customHeight="1">
      <c r="B39" s="158"/>
      <c r="C39" s="158"/>
      <c r="D39" s="158"/>
      <c r="E39" s="158"/>
      <c r="F39" s="158"/>
      <c r="G39" s="158"/>
      <c r="H39" s="158"/>
      <c r="I39" s="159"/>
      <c r="J39" s="159"/>
      <c r="K39" s="159"/>
      <c r="L39" s="160"/>
      <c r="M39" s="159"/>
      <c r="N39" s="160"/>
      <c r="O39" s="161"/>
      <c r="P39" s="161"/>
      <c r="Q39" s="161"/>
      <c r="R39" s="161"/>
      <c r="S39" s="161"/>
      <c r="T39" s="161"/>
      <c r="U39" s="161"/>
      <c r="V39" s="161"/>
      <c r="W39" s="161"/>
      <c r="X39" s="161"/>
    </row>
    <row r="40" spans="1:24" s="118" customFormat="1" ht="22.5" customHeight="1">
      <c r="B40" s="158"/>
      <c r="C40" s="158"/>
      <c r="D40" s="158"/>
      <c r="E40" s="158"/>
      <c r="F40" s="158"/>
      <c r="G40" s="158"/>
      <c r="H40" s="158"/>
      <c r="I40" s="159"/>
      <c r="J40" s="159"/>
      <c r="K40" s="159"/>
      <c r="L40" s="160"/>
      <c r="M40" s="159"/>
      <c r="N40" s="160"/>
      <c r="O40" s="161"/>
      <c r="P40" s="161"/>
      <c r="Q40" s="161"/>
      <c r="R40" s="161"/>
      <c r="S40" s="161"/>
      <c r="T40" s="161"/>
      <c r="U40" s="161"/>
      <c r="V40" s="161"/>
      <c r="W40" s="161"/>
      <c r="X40" s="161"/>
    </row>
    <row r="41" spans="1:24" s="118" customFormat="1" ht="22.5" customHeight="1">
      <c r="B41" s="158"/>
      <c r="C41" s="158"/>
      <c r="D41" s="158"/>
      <c r="E41" s="158"/>
      <c r="F41" s="158"/>
      <c r="G41" s="158"/>
      <c r="H41" s="158"/>
      <c r="I41" s="159"/>
      <c r="J41" s="159"/>
      <c r="K41" s="159"/>
      <c r="L41" s="160"/>
      <c r="M41" s="159"/>
      <c r="N41" s="160"/>
      <c r="O41" s="161"/>
      <c r="P41" s="161"/>
      <c r="Q41" s="161"/>
      <c r="R41" s="161"/>
      <c r="S41" s="161"/>
      <c r="T41" s="161"/>
      <c r="U41" s="161"/>
      <c r="V41" s="161"/>
      <c r="W41" s="161"/>
      <c r="X41" s="161"/>
    </row>
    <row r="42" spans="1:24" s="118" customFormat="1" ht="22.5" customHeight="1">
      <c r="B42" s="158"/>
      <c r="C42" s="158"/>
      <c r="D42" s="158"/>
      <c r="E42" s="158"/>
      <c r="F42" s="158"/>
      <c r="G42" s="158"/>
      <c r="H42" s="158"/>
      <c r="I42" s="159"/>
      <c r="J42" s="159"/>
      <c r="K42" s="159"/>
      <c r="L42" s="160"/>
      <c r="M42" s="159"/>
      <c r="N42" s="160"/>
      <c r="O42" s="161"/>
      <c r="P42" s="161"/>
      <c r="Q42" s="161"/>
      <c r="R42" s="161"/>
      <c r="S42" s="161"/>
      <c r="T42" s="161"/>
      <c r="U42" s="161"/>
      <c r="V42" s="161"/>
      <c r="W42" s="161"/>
      <c r="X42" s="161"/>
    </row>
    <row r="43" spans="1:24" s="118" customFormat="1" ht="22.5" customHeight="1">
      <c r="B43" s="158"/>
      <c r="C43" s="158"/>
      <c r="D43" s="158"/>
      <c r="E43" s="158"/>
      <c r="F43" s="158"/>
      <c r="G43" s="158"/>
      <c r="H43" s="158"/>
      <c r="I43" s="159"/>
      <c r="J43" s="159"/>
      <c r="K43" s="159"/>
      <c r="L43" s="160"/>
      <c r="M43" s="159"/>
      <c r="N43" s="160"/>
      <c r="O43" s="161"/>
      <c r="P43" s="161"/>
      <c r="Q43" s="161"/>
      <c r="R43" s="161"/>
      <c r="S43" s="161"/>
      <c r="T43" s="161"/>
      <c r="U43" s="161"/>
      <c r="V43" s="161"/>
      <c r="W43" s="161"/>
      <c r="X43" s="161"/>
    </row>
    <row r="44" spans="1:24" s="118" customFormat="1" ht="22.5" customHeight="1">
      <c r="B44" s="158"/>
      <c r="C44" s="158"/>
      <c r="D44" s="158"/>
      <c r="E44" s="158"/>
      <c r="F44" s="158"/>
      <c r="G44" s="158"/>
      <c r="H44" s="158"/>
      <c r="I44" s="159"/>
      <c r="J44" s="159"/>
      <c r="K44" s="159"/>
      <c r="L44" s="160"/>
      <c r="M44" s="159"/>
      <c r="N44" s="160"/>
      <c r="O44" s="161"/>
      <c r="P44" s="161"/>
      <c r="Q44" s="161"/>
      <c r="R44" s="161"/>
      <c r="S44" s="161"/>
      <c r="T44" s="161"/>
      <c r="U44" s="161"/>
      <c r="V44" s="161"/>
      <c r="W44" s="161"/>
      <c r="X44" s="161"/>
    </row>
    <row r="45" spans="1:24" s="118" customFormat="1" ht="22.5" customHeight="1">
      <c r="B45" s="158"/>
      <c r="C45" s="158"/>
      <c r="D45" s="158"/>
      <c r="E45" s="158"/>
      <c r="F45" s="158"/>
      <c r="G45" s="158"/>
      <c r="H45" s="158"/>
      <c r="I45" s="159"/>
      <c r="J45" s="159"/>
      <c r="K45" s="159"/>
      <c r="L45" s="160"/>
      <c r="M45" s="159"/>
      <c r="N45" s="160"/>
      <c r="O45" s="161"/>
      <c r="P45" s="161"/>
      <c r="Q45" s="161"/>
      <c r="R45" s="161"/>
      <c r="S45" s="161"/>
      <c r="T45" s="161"/>
      <c r="U45" s="161"/>
      <c r="V45" s="161"/>
      <c r="W45" s="161"/>
      <c r="X45" s="161"/>
    </row>
    <row r="46" spans="1:24" s="118" customFormat="1" ht="22.5" customHeight="1">
      <c r="B46" s="158"/>
      <c r="C46" s="158"/>
      <c r="D46" s="158"/>
      <c r="E46" s="158"/>
      <c r="F46" s="158"/>
      <c r="G46" s="158"/>
      <c r="H46" s="158"/>
      <c r="I46" s="159"/>
      <c r="J46" s="159"/>
      <c r="K46" s="159"/>
      <c r="L46" s="160"/>
      <c r="M46" s="159"/>
      <c r="N46" s="160"/>
      <c r="O46" s="161"/>
      <c r="P46" s="161"/>
      <c r="Q46" s="161"/>
      <c r="R46" s="161"/>
      <c r="S46" s="161"/>
      <c r="T46" s="161"/>
      <c r="U46" s="161"/>
      <c r="V46" s="161"/>
      <c r="W46" s="161"/>
      <c r="X46" s="161"/>
    </row>
  </sheetData>
  <mergeCells count="11">
    <mergeCell ref="T3:X3"/>
    <mergeCell ref="O3:S3"/>
    <mergeCell ref="E3:E4"/>
    <mergeCell ref="I3:N3"/>
    <mergeCell ref="A3:A4"/>
    <mergeCell ref="B3:B4"/>
    <mergeCell ref="C3:C4"/>
    <mergeCell ref="D3:D4"/>
    <mergeCell ref="H3:H4"/>
    <mergeCell ref="G3:G4"/>
    <mergeCell ref="F3:F4"/>
  </mergeCells>
  <phoneticPr fontId="4"/>
  <printOptions horizontalCentered="1"/>
  <pageMargins left="0.19685039370078741" right="0.19685039370078741" top="0.59055118110236227" bottom="0.39370078740157483" header="0" footer="0"/>
  <pageSetup paperSize="9" scale="63"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個票1!$CA$5:$CA$39</xm:f>
          </x14:formula1>
          <xm:sqref>D5:D29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CU102"/>
  <sheetViews>
    <sheetView showZeros="0" view="pageBreakPreview" zoomScaleNormal="160" zoomScaleSheetLayoutView="100" workbookViewId="0">
      <selection activeCell="BH71" sqref="BH71"/>
    </sheetView>
  </sheetViews>
  <sheetFormatPr defaultColWidth="2.25" defaultRowHeight="13.5"/>
  <cols>
    <col min="1" max="1" width="2.25" style="3" customWidth="1"/>
    <col min="2" max="7" width="2.25" style="3"/>
    <col min="8" max="19" width="2.5" style="3" bestFit="1" customWidth="1"/>
    <col min="20" max="39" width="2.25" style="3"/>
    <col min="40" max="40" width="0" style="71" hidden="1" customWidth="1"/>
    <col min="41" max="46" width="2.25" style="3" hidden="1" customWidth="1"/>
    <col min="47" max="47" width="1.875" style="3" hidden="1" customWidth="1"/>
    <col min="48" max="76" width="2.25" style="3"/>
    <col min="77" max="77" width="3" style="3" customWidth="1"/>
    <col min="78" max="78" width="2.25" style="3"/>
    <col min="79" max="79" width="49.125" style="3" hidden="1" customWidth="1"/>
    <col min="80" max="84" width="8.125" style="3" hidden="1" customWidth="1"/>
    <col min="85" max="87" width="8.125" style="3" customWidth="1"/>
    <col min="88" max="16384" width="2.25" style="3"/>
  </cols>
  <sheetData>
    <row r="1" spans="1:84">
      <c r="A1" s="3" t="s">
        <v>322</v>
      </c>
    </row>
    <row r="2" spans="1:84" ht="3" hidden="1" customHeight="1"/>
    <row r="3" spans="1:84">
      <c r="A3" s="429" t="s">
        <v>217</v>
      </c>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1"/>
      <c r="CA3" s="18"/>
      <c r="CB3" s="27" t="s">
        <v>72</v>
      </c>
      <c r="CC3" s="18"/>
      <c r="CD3" s="18"/>
      <c r="CE3" s="27" t="s">
        <v>75</v>
      </c>
      <c r="CF3" s="18"/>
    </row>
    <row r="4" spans="1:84" ht="4.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CA4" s="18"/>
      <c r="CB4" s="27" t="s">
        <v>74</v>
      </c>
      <c r="CC4" s="27"/>
      <c r="CD4" s="27" t="s">
        <v>82</v>
      </c>
      <c r="CE4" s="27" t="s">
        <v>74</v>
      </c>
      <c r="CF4" s="18"/>
    </row>
    <row r="5" spans="1:84">
      <c r="A5" s="407" t="s">
        <v>83</v>
      </c>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9"/>
      <c r="CA5" t="s">
        <v>25</v>
      </c>
      <c r="CB5" s="6">
        <v>892</v>
      </c>
      <c r="CC5" t="s">
        <v>229</v>
      </c>
      <c r="CD5"/>
      <c r="CE5" s="6">
        <v>200</v>
      </c>
      <c r="CF5" t="s">
        <v>229</v>
      </c>
    </row>
    <row r="6" spans="1:84" ht="4.5" customHeight="1">
      <c r="A6" s="86"/>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CA6" t="s">
        <v>26</v>
      </c>
      <c r="CB6" s="6">
        <v>1137</v>
      </c>
      <c r="CC6" t="s">
        <v>229</v>
      </c>
      <c r="CD6"/>
      <c r="CE6" s="6">
        <v>200</v>
      </c>
      <c r="CF6" t="s">
        <v>229</v>
      </c>
    </row>
    <row r="7" spans="1:84">
      <c r="A7" s="432" t="s">
        <v>41</v>
      </c>
      <c r="B7" s="433"/>
      <c r="C7" s="433"/>
      <c r="D7" s="433"/>
      <c r="E7" s="433"/>
      <c r="F7" s="433"/>
      <c r="G7" s="434"/>
      <c r="H7" s="442"/>
      <c r="I7" s="443"/>
      <c r="J7" s="443"/>
      <c r="K7" s="443"/>
      <c r="L7" s="443"/>
      <c r="M7" s="443"/>
      <c r="N7" s="444"/>
      <c r="O7" s="432" t="s">
        <v>84</v>
      </c>
      <c r="P7" s="433"/>
      <c r="Q7" s="433"/>
      <c r="R7" s="433"/>
      <c r="S7" s="434"/>
      <c r="T7" s="445"/>
      <c r="U7" s="386"/>
      <c r="V7" s="386"/>
      <c r="W7" s="386"/>
      <c r="X7" s="386"/>
      <c r="Y7" s="386"/>
      <c r="Z7" s="386"/>
      <c r="AA7" s="386"/>
      <c r="AB7" s="386"/>
      <c r="AC7" s="386"/>
      <c r="AD7" s="386"/>
      <c r="AE7" s="386"/>
      <c r="AF7" s="386"/>
      <c r="AG7" s="386"/>
      <c r="AH7" s="386"/>
      <c r="AI7" s="386"/>
      <c r="AJ7" s="386"/>
      <c r="AK7" s="386"/>
      <c r="AL7" s="386"/>
      <c r="AM7" s="446"/>
      <c r="CA7" t="s">
        <v>27</v>
      </c>
      <c r="CB7" s="6">
        <v>1480</v>
      </c>
      <c r="CC7" t="s">
        <v>229</v>
      </c>
      <c r="CD7"/>
      <c r="CE7" s="6">
        <v>200</v>
      </c>
      <c r="CF7" t="s">
        <v>229</v>
      </c>
    </row>
    <row r="8" spans="1:84">
      <c r="A8" s="435" t="s">
        <v>85</v>
      </c>
      <c r="B8" s="436"/>
      <c r="C8" s="247"/>
      <c r="D8" s="432" t="s">
        <v>199</v>
      </c>
      <c r="E8" s="433"/>
      <c r="F8" s="433"/>
      <c r="G8" s="434"/>
      <c r="H8" s="432" t="s">
        <v>86</v>
      </c>
      <c r="I8" s="433"/>
      <c r="J8" s="433"/>
      <c r="K8" s="434"/>
      <c r="L8" s="432" t="s">
        <v>87</v>
      </c>
      <c r="M8" s="433"/>
      <c r="N8" s="433"/>
      <c r="O8" s="433"/>
      <c r="P8" s="433"/>
      <c r="Q8" s="433"/>
      <c r="R8" s="433"/>
      <c r="S8" s="433"/>
      <c r="T8" s="433"/>
      <c r="U8" s="433"/>
      <c r="V8" s="433"/>
      <c r="W8" s="433"/>
      <c r="X8" s="433"/>
      <c r="Y8" s="434"/>
      <c r="Z8" s="435" t="s">
        <v>88</v>
      </c>
      <c r="AA8" s="436"/>
      <c r="AB8" s="247"/>
      <c r="AC8" s="432" t="s">
        <v>89</v>
      </c>
      <c r="AD8" s="433"/>
      <c r="AE8" s="433"/>
      <c r="AF8" s="433"/>
      <c r="AG8" s="433"/>
      <c r="AH8" s="448" t="s">
        <v>90</v>
      </c>
      <c r="AI8" s="390"/>
      <c r="AJ8" s="390"/>
      <c r="AK8" s="390"/>
      <c r="AL8" s="390"/>
      <c r="AM8" s="391"/>
      <c r="AV8" s="4"/>
      <c r="CA8" s="2" t="s">
        <v>40</v>
      </c>
      <c r="CB8" s="6">
        <v>384</v>
      </c>
      <c r="CC8" t="s">
        <v>229</v>
      </c>
      <c r="CD8"/>
      <c r="CE8" s="6">
        <v>200</v>
      </c>
      <c r="CF8" t="s">
        <v>229</v>
      </c>
    </row>
    <row r="9" spans="1:84">
      <c r="A9" s="437"/>
      <c r="B9" s="438"/>
      <c r="C9" s="248"/>
      <c r="D9" s="426"/>
      <c r="E9" s="427"/>
      <c r="F9" s="427"/>
      <c r="G9" s="428"/>
      <c r="H9" s="439"/>
      <c r="I9" s="440"/>
      <c r="J9" s="440"/>
      <c r="K9" s="441"/>
      <c r="L9" s="318"/>
      <c r="M9" s="319"/>
      <c r="N9" s="319"/>
      <c r="O9" s="319"/>
      <c r="P9" s="319"/>
      <c r="Q9" s="319"/>
      <c r="R9" s="319"/>
      <c r="S9" s="319"/>
      <c r="T9" s="319"/>
      <c r="U9" s="319"/>
      <c r="V9" s="319"/>
      <c r="W9" s="319"/>
      <c r="X9" s="319"/>
      <c r="Y9" s="447"/>
      <c r="Z9" s="437"/>
      <c r="AA9" s="438"/>
      <c r="AB9" s="248"/>
      <c r="AC9" s="318"/>
      <c r="AD9" s="319"/>
      <c r="AE9" s="319"/>
      <c r="AF9" s="319"/>
      <c r="AG9" s="447"/>
      <c r="AH9" s="449"/>
      <c r="AI9" s="450"/>
      <c r="AJ9" s="450"/>
      <c r="AK9" s="450"/>
      <c r="AL9" s="450"/>
      <c r="AM9" s="451"/>
      <c r="CA9" t="s">
        <v>4</v>
      </c>
      <c r="CB9" s="6">
        <v>375</v>
      </c>
      <c r="CC9" t="s">
        <v>229</v>
      </c>
      <c r="CD9"/>
      <c r="CE9" s="6">
        <v>200</v>
      </c>
      <c r="CF9" t="s">
        <v>229</v>
      </c>
    </row>
    <row r="10" spans="1:84" s="4" customFormat="1" ht="20.25" customHeight="1">
      <c r="A10" s="418" t="s">
        <v>204</v>
      </c>
      <c r="B10" s="419"/>
      <c r="C10" s="419"/>
      <c r="D10" s="419"/>
      <c r="E10" s="419"/>
      <c r="F10" s="419"/>
      <c r="G10" s="419"/>
      <c r="H10" s="453"/>
      <c r="I10" s="454"/>
      <c r="J10" s="454"/>
      <c r="K10" s="454"/>
      <c r="L10" s="454"/>
      <c r="M10" s="454"/>
      <c r="N10" s="454"/>
      <c r="O10" s="454"/>
      <c r="P10" s="454"/>
      <c r="Q10" s="455"/>
      <c r="R10" s="472" t="s">
        <v>205</v>
      </c>
      <c r="S10" s="473"/>
      <c r="T10" s="473"/>
      <c r="U10" s="473"/>
      <c r="V10" s="473"/>
      <c r="W10" s="474"/>
      <c r="X10" s="420"/>
      <c r="Y10" s="421"/>
      <c r="Z10" s="243" t="s">
        <v>70</v>
      </c>
      <c r="AA10" s="390"/>
      <c r="AB10" s="391"/>
      <c r="AC10" s="386"/>
      <c r="AD10" s="386"/>
      <c r="AE10" s="331" t="s">
        <v>42</v>
      </c>
      <c r="AF10" s="332"/>
      <c r="AG10" s="387" t="s">
        <v>128</v>
      </c>
      <c r="AH10" s="388"/>
      <c r="AI10" s="389"/>
      <c r="AJ10" s="386"/>
      <c r="AK10" s="386"/>
      <c r="AL10" s="331" t="s">
        <v>42</v>
      </c>
      <c r="AM10" s="332"/>
      <c r="AN10" s="55"/>
      <c r="AP10" s="378"/>
      <c r="AQ10" s="378"/>
      <c r="AR10" s="378"/>
      <c r="AS10" s="378"/>
      <c r="AT10" s="378"/>
      <c r="AU10" s="378"/>
      <c r="CA10" t="s">
        <v>28</v>
      </c>
      <c r="CB10" s="6">
        <v>939</v>
      </c>
      <c r="CC10" t="s">
        <v>229</v>
      </c>
      <c r="CD10"/>
      <c r="CE10" s="6">
        <v>200</v>
      </c>
      <c r="CF10" t="s">
        <v>229</v>
      </c>
    </row>
    <row r="11" spans="1:84" s="4" customFormat="1" ht="18" customHeight="1">
      <c r="A11" s="392" t="s">
        <v>23</v>
      </c>
      <c r="B11" s="393"/>
      <c r="C11" s="393"/>
      <c r="D11" s="393"/>
      <c r="E11" s="393"/>
      <c r="F11" s="393"/>
      <c r="G11" s="393"/>
      <c r="H11" s="394"/>
      <c r="I11" s="9"/>
      <c r="J11" s="42" t="s">
        <v>51</v>
      </c>
      <c r="K11" s="43"/>
      <c r="L11" s="44"/>
      <c r="M11" s="44"/>
      <c r="N11" s="44"/>
      <c r="O11" s="44"/>
      <c r="P11" s="44"/>
      <c r="Q11" s="44"/>
      <c r="R11" s="44"/>
      <c r="S11" s="44"/>
      <c r="T11" s="44"/>
      <c r="U11" s="44"/>
      <c r="V11" s="44"/>
      <c r="W11" s="44"/>
      <c r="X11" s="44"/>
      <c r="Y11" s="9"/>
      <c r="Z11" s="42" t="s">
        <v>77</v>
      </c>
      <c r="AA11" s="43"/>
      <c r="AB11" s="44"/>
      <c r="AC11" s="44"/>
      <c r="AD11" s="44"/>
      <c r="AE11" s="44"/>
      <c r="AF11" s="44"/>
      <c r="AG11" s="44"/>
      <c r="AH11" s="44"/>
      <c r="AI11" s="44"/>
      <c r="AJ11" s="44"/>
      <c r="AK11" s="44"/>
      <c r="AL11" s="44"/>
      <c r="AM11" s="48"/>
      <c r="AN11" s="55"/>
      <c r="CA11" t="s">
        <v>29</v>
      </c>
      <c r="CB11" s="6">
        <v>1181</v>
      </c>
      <c r="CC11" t="s">
        <v>229</v>
      </c>
      <c r="CD11"/>
      <c r="CE11" s="6">
        <v>200</v>
      </c>
      <c r="CF11" t="s">
        <v>229</v>
      </c>
    </row>
    <row r="12" spans="1:84" s="4" customFormat="1" ht="18" customHeight="1">
      <c r="A12" s="395"/>
      <c r="B12" s="396"/>
      <c r="C12" s="396"/>
      <c r="D12" s="396"/>
      <c r="E12" s="396"/>
      <c r="F12" s="396"/>
      <c r="G12" s="396"/>
      <c r="H12" s="397"/>
      <c r="I12" s="16"/>
      <c r="J12" s="45" t="s">
        <v>81</v>
      </c>
      <c r="K12" s="46"/>
      <c r="L12" s="47"/>
      <c r="M12" s="47"/>
      <c r="N12" s="47"/>
      <c r="O12" s="47"/>
      <c r="P12" s="47"/>
      <c r="Q12" s="47"/>
      <c r="R12" s="47"/>
      <c r="S12" s="47"/>
      <c r="T12" s="47"/>
      <c r="U12" s="46"/>
      <c r="V12" s="47"/>
      <c r="W12" s="47"/>
      <c r="X12" s="47"/>
      <c r="Y12" s="8"/>
      <c r="Z12" s="49" t="s">
        <v>80</v>
      </c>
      <c r="AA12" s="46"/>
      <c r="AB12" s="47"/>
      <c r="AC12" s="47"/>
      <c r="AD12" s="47"/>
      <c r="AE12" s="47"/>
      <c r="AF12" s="47"/>
      <c r="AG12" s="47"/>
      <c r="AH12" s="47"/>
      <c r="AI12" s="47"/>
      <c r="AJ12" s="47"/>
      <c r="AK12" s="47"/>
      <c r="AL12" s="47"/>
      <c r="AM12" s="50"/>
      <c r="AN12" s="55"/>
      <c r="CA12" t="s">
        <v>30</v>
      </c>
      <c r="CB12" s="6">
        <v>1885</v>
      </c>
      <c r="CC12" t="s">
        <v>229</v>
      </c>
      <c r="CD12"/>
      <c r="CE12" s="6">
        <v>200</v>
      </c>
      <c r="CF12" t="s">
        <v>229</v>
      </c>
    </row>
    <row r="13" spans="1:84" s="4" customFormat="1" ht="6" customHeight="1">
      <c r="A13" s="56"/>
      <c r="B13" s="56"/>
      <c r="C13" s="56"/>
      <c r="D13" s="56"/>
      <c r="E13" s="56"/>
      <c r="F13" s="56"/>
      <c r="G13" s="56"/>
      <c r="H13" s="56"/>
      <c r="I13" s="53"/>
      <c r="J13" s="57"/>
      <c r="K13" s="52"/>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5"/>
      <c r="CA13" t="s">
        <v>24</v>
      </c>
      <c r="CB13" s="6">
        <f>CD13*個票1!$AC$10</f>
        <v>0</v>
      </c>
      <c r="CC13" t="s">
        <v>230</v>
      </c>
      <c r="CD13">
        <v>44</v>
      </c>
      <c r="CE13" s="6">
        <v>200</v>
      </c>
      <c r="CF13" t="s">
        <v>229</v>
      </c>
    </row>
    <row r="14" spans="1:84" s="4" customFormat="1">
      <c r="A14" s="407" t="s">
        <v>218</v>
      </c>
      <c r="B14" s="408"/>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8"/>
      <c r="AA14" s="408"/>
      <c r="AB14" s="408"/>
      <c r="AC14" s="408"/>
      <c r="AD14" s="408"/>
      <c r="AE14" s="408"/>
      <c r="AF14" s="408"/>
      <c r="AG14" s="408"/>
      <c r="AH14" s="408"/>
      <c r="AI14" s="408"/>
      <c r="AJ14" s="408"/>
      <c r="AK14" s="408"/>
      <c r="AL14" s="408"/>
      <c r="AM14" s="409"/>
      <c r="AN14" s="55"/>
      <c r="CA14" t="s">
        <v>21</v>
      </c>
      <c r="CB14" s="6">
        <f>CD14*個票1!$AC$10</f>
        <v>0</v>
      </c>
      <c r="CC14" t="s">
        <v>230</v>
      </c>
      <c r="CD14">
        <v>44</v>
      </c>
      <c r="CE14" s="6">
        <v>200</v>
      </c>
      <c r="CF14" t="s">
        <v>229</v>
      </c>
    </row>
    <row r="15" spans="1:84" s="4" customFormat="1" ht="3" customHeight="1" thickBot="1">
      <c r="A15" s="56"/>
      <c r="B15" s="56"/>
      <c r="C15" s="56"/>
      <c r="D15" s="56"/>
      <c r="E15" s="56"/>
      <c r="F15" s="56"/>
      <c r="G15" s="56"/>
      <c r="H15" s="56"/>
      <c r="I15" s="53"/>
      <c r="J15" s="57"/>
      <c r="K15" s="52"/>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5"/>
      <c r="CA15" t="s">
        <v>5</v>
      </c>
      <c r="CB15" s="6">
        <v>534</v>
      </c>
      <c r="CC15" t="s">
        <v>229</v>
      </c>
      <c r="CD15"/>
      <c r="CE15" s="6">
        <v>200</v>
      </c>
      <c r="CF15" t="s">
        <v>229</v>
      </c>
    </row>
    <row r="16" spans="1:84" s="4" customFormat="1" ht="14.25" thickBot="1">
      <c r="A16" s="58" t="s">
        <v>50</v>
      </c>
      <c r="B16" s="56"/>
      <c r="C16" s="56"/>
      <c r="D16" s="56"/>
      <c r="E16" s="56"/>
      <c r="F16" s="56"/>
      <c r="G16" s="56"/>
      <c r="H16" s="56"/>
      <c r="I16" s="80" t="s">
        <v>308</v>
      </c>
      <c r="J16" s="57"/>
      <c r="K16" s="52"/>
      <c r="L16" s="54"/>
      <c r="M16" s="54"/>
      <c r="N16" s="54"/>
      <c r="O16" s="54"/>
      <c r="P16" s="54"/>
      <c r="Q16" s="54"/>
      <c r="R16" s="54"/>
      <c r="S16" s="54"/>
      <c r="T16" s="54"/>
      <c r="U16" s="54"/>
      <c r="V16" s="54"/>
      <c r="W16" s="54"/>
      <c r="X16" s="54"/>
      <c r="Y16" s="54"/>
      <c r="Z16" s="54"/>
      <c r="AA16" s="54"/>
      <c r="AB16" s="54"/>
      <c r="AC16" s="466" t="s">
        <v>219</v>
      </c>
      <c r="AD16" s="464" t="s">
        <v>302</v>
      </c>
      <c r="AE16" s="465"/>
      <c r="AF16" s="465"/>
      <c r="AG16" s="465"/>
      <c r="AH16" s="465"/>
      <c r="AI16" s="403">
        <f>IF(AI17="",0,MIN(AI17,AE20))</f>
        <v>0</v>
      </c>
      <c r="AJ16" s="403"/>
      <c r="AK16" s="404"/>
      <c r="AL16" s="405" t="s">
        <v>39</v>
      </c>
      <c r="AM16" s="406"/>
      <c r="AN16" s="55"/>
      <c r="CA16" t="s">
        <v>6</v>
      </c>
      <c r="CB16" s="6">
        <v>564</v>
      </c>
      <c r="CC16" t="s">
        <v>229</v>
      </c>
      <c r="CD16"/>
      <c r="CE16" s="6">
        <v>200</v>
      </c>
      <c r="CF16" t="s">
        <v>229</v>
      </c>
    </row>
    <row r="17" spans="1:99" s="4" customFormat="1">
      <c r="A17" s="58"/>
      <c r="B17" s="56"/>
      <c r="C17" s="56"/>
      <c r="D17" s="56"/>
      <c r="E17" s="56"/>
      <c r="F17" s="56"/>
      <c r="G17" s="56"/>
      <c r="H17" s="56"/>
      <c r="I17" s="80"/>
      <c r="J17" s="57"/>
      <c r="K17" s="52"/>
      <c r="L17" s="54"/>
      <c r="M17" s="54"/>
      <c r="N17" s="54"/>
      <c r="O17" s="54"/>
      <c r="P17" s="54"/>
      <c r="Q17" s="54"/>
      <c r="R17" s="54"/>
      <c r="S17" s="54"/>
      <c r="T17" s="54"/>
      <c r="U17" s="54"/>
      <c r="V17" s="54"/>
      <c r="W17" s="54"/>
      <c r="X17" s="54"/>
      <c r="Y17" s="54"/>
      <c r="Z17" s="54"/>
      <c r="AA17" s="54"/>
      <c r="AB17" s="54"/>
      <c r="AC17" s="467"/>
      <c r="AD17" s="256" t="s">
        <v>224</v>
      </c>
      <c r="AE17" s="256"/>
      <c r="AF17" s="256"/>
      <c r="AG17" s="256"/>
      <c r="AH17" s="256"/>
      <c r="AI17" s="414"/>
      <c r="AJ17" s="414"/>
      <c r="AK17" s="415"/>
      <c r="AL17" s="306" t="s">
        <v>39</v>
      </c>
      <c r="AM17" s="307"/>
      <c r="AN17" s="55"/>
      <c r="CA17" t="s">
        <v>7</v>
      </c>
      <c r="CB17" s="6">
        <v>518</v>
      </c>
      <c r="CC17" t="s">
        <v>229</v>
      </c>
      <c r="CD17"/>
      <c r="CE17" s="6">
        <v>200</v>
      </c>
      <c r="CF17" t="s">
        <v>229</v>
      </c>
    </row>
    <row r="18" spans="1:99" s="4" customFormat="1">
      <c r="A18" s="58"/>
      <c r="B18" s="56"/>
      <c r="C18" s="56"/>
      <c r="D18" s="56"/>
      <c r="E18" s="56"/>
      <c r="F18" s="56"/>
      <c r="G18" s="56"/>
      <c r="H18" s="56"/>
      <c r="I18" s="80"/>
      <c r="J18" s="57"/>
      <c r="K18" s="52"/>
      <c r="L18" s="54"/>
      <c r="M18" s="54"/>
      <c r="N18" s="54"/>
      <c r="O18" s="54"/>
      <c r="P18" s="54"/>
      <c r="Q18" s="54"/>
      <c r="R18" s="54"/>
      <c r="S18" s="54"/>
      <c r="T18" s="54"/>
      <c r="U18" s="54"/>
      <c r="V18" s="54"/>
      <c r="W18" s="54"/>
      <c r="X18" s="54"/>
      <c r="Y18" s="54"/>
      <c r="Z18" s="54"/>
      <c r="AA18" s="54"/>
      <c r="AB18" s="54"/>
      <c r="AC18" s="467"/>
      <c r="AD18" s="253" t="s">
        <v>225</v>
      </c>
      <c r="AE18" s="253"/>
      <c r="AF18" s="253"/>
      <c r="AG18" s="253"/>
      <c r="AH18" s="255"/>
      <c r="AI18" s="468">
        <f>IF(AI16&gt;=AI17,0,AI17-AI16)</f>
        <v>0</v>
      </c>
      <c r="AJ18" s="468"/>
      <c r="AK18" s="469"/>
      <c r="AL18" s="470" t="s">
        <v>39</v>
      </c>
      <c r="AM18" s="471"/>
      <c r="AN18" s="55"/>
      <c r="CA18" t="s">
        <v>8</v>
      </c>
      <c r="CB18" s="6">
        <v>227</v>
      </c>
      <c r="CC18" t="s">
        <v>229</v>
      </c>
      <c r="CD18"/>
      <c r="CE18" s="6">
        <v>200</v>
      </c>
      <c r="CF18" t="s">
        <v>229</v>
      </c>
    </row>
    <row r="19" spans="1:99" s="4" customFormat="1" ht="15.75" customHeight="1" thickBot="1">
      <c r="A19" s="383" t="s">
        <v>66</v>
      </c>
      <c r="B19" s="384"/>
      <c r="C19" s="384"/>
      <c r="D19" s="384"/>
      <c r="E19" s="384"/>
      <c r="F19" s="384"/>
      <c r="G19" s="385"/>
      <c r="H19" s="379" t="s">
        <v>67</v>
      </c>
      <c r="I19" s="380"/>
      <c r="J19" s="380"/>
      <c r="K19" s="380"/>
      <c r="L19" s="381"/>
      <c r="M19" s="382"/>
      <c r="N19" s="382"/>
      <c r="O19" s="382"/>
      <c r="P19" s="185" t="s">
        <v>68</v>
      </c>
      <c r="Q19" s="383" t="s">
        <v>69</v>
      </c>
      <c r="R19" s="384"/>
      <c r="S19" s="384"/>
      <c r="T19" s="384"/>
      <c r="U19" s="385"/>
      <c r="V19" s="382"/>
      <c r="W19" s="382"/>
      <c r="X19" s="382"/>
      <c r="Y19" s="186" t="s">
        <v>68</v>
      </c>
      <c r="Z19" s="383" t="s">
        <v>143</v>
      </c>
      <c r="AA19" s="384"/>
      <c r="AB19" s="384"/>
      <c r="AC19" s="384"/>
      <c r="AD19" s="385"/>
      <c r="AE19" s="412"/>
      <c r="AF19" s="413"/>
      <c r="AG19" s="413"/>
      <c r="AH19" s="461" t="s">
        <v>39</v>
      </c>
      <c r="AI19" s="461"/>
      <c r="AJ19" s="462" t="s">
        <v>297</v>
      </c>
      <c r="AK19" s="462"/>
      <c r="AL19" s="462"/>
      <c r="AM19" s="463"/>
      <c r="AN19" s="55"/>
      <c r="AO19" s="4">
        <f>IF(M19=0,,"有")</f>
        <v>0</v>
      </c>
      <c r="CA19" t="s">
        <v>9</v>
      </c>
      <c r="CB19" s="6">
        <v>508</v>
      </c>
      <c r="CC19" t="s">
        <v>229</v>
      </c>
      <c r="CD19"/>
      <c r="CE19" s="6">
        <v>200</v>
      </c>
      <c r="CF19" t="s">
        <v>229</v>
      </c>
    </row>
    <row r="20" spans="1:99" s="4" customFormat="1" ht="15.75" customHeight="1" thickTop="1">
      <c r="A20" s="324" t="s">
        <v>296</v>
      </c>
      <c r="B20" s="325"/>
      <c r="C20" s="325"/>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6"/>
      <c r="AE20" s="456">
        <f>(20*M19+5*V19)*10+AE19</f>
        <v>0</v>
      </c>
      <c r="AF20" s="457"/>
      <c r="AG20" s="457"/>
      <c r="AH20" s="458" t="s">
        <v>39</v>
      </c>
      <c r="AI20" s="458"/>
      <c r="AJ20" s="459" t="s">
        <v>297</v>
      </c>
      <c r="AK20" s="459"/>
      <c r="AL20" s="459"/>
      <c r="AM20" s="460"/>
      <c r="AN20" s="55"/>
      <c r="CA20" t="s">
        <v>10</v>
      </c>
      <c r="CB20" s="6">
        <v>204</v>
      </c>
      <c r="CC20" t="s">
        <v>229</v>
      </c>
      <c r="CD20"/>
      <c r="CE20" s="6">
        <v>200</v>
      </c>
      <c r="CF20" t="s">
        <v>229</v>
      </c>
    </row>
    <row r="21" spans="1:99" s="4" customFormat="1" ht="7.5" customHeight="1">
      <c r="A21" s="191"/>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88"/>
      <c r="AF21" s="188"/>
      <c r="AG21" s="188"/>
      <c r="AH21" s="189"/>
      <c r="AI21" s="189"/>
      <c r="AJ21" s="190"/>
      <c r="AK21" s="190"/>
      <c r="AL21" s="190"/>
      <c r="AM21" s="190"/>
      <c r="AN21" s="55"/>
      <c r="CA21" t="s">
        <v>11</v>
      </c>
      <c r="CB21" s="6">
        <v>148</v>
      </c>
      <c r="CC21" t="s">
        <v>229</v>
      </c>
      <c r="CD21"/>
      <c r="CE21" s="6">
        <v>200</v>
      </c>
      <c r="CF21" t="s">
        <v>229</v>
      </c>
    </row>
    <row r="22" spans="1:99" s="4" customFormat="1" ht="33.75">
      <c r="A22" s="192" t="s">
        <v>312</v>
      </c>
      <c r="B22" s="268" t="s">
        <v>311</v>
      </c>
      <c r="C22" s="269"/>
      <c r="D22" s="269"/>
      <c r="E22" s="269"/>
      <c r="F22" s="269"/>
      <c r="G22" s="269"/>
      <c r="H22" s="269"/>
      <c r="I22" s="269"/>
      <c r="J22" s="269"/>
      <c r="K22" s="269"/>
      <c r="L22" s="269"/>
      <c r="M22" s="269"/>
      <c r="N22" s="269"/>
      <c r="O22" s="269"/>
      <c r="P22" s="269"/>
      <c r="Q22" s="269"/>
      <c r="R22" s="269"/>
      <c r="S22" s="269"/>
      <c r="T22" s="269"/>
      <c r="U22" s="270"/>
      <c r="V22" s="426"/>
      <c r="W22" s="427"/>
      <c r="X22" s="428"/>
      <c r="Y22" s="274" t="s">
        <v>307</v>
      </c>
      <c r="Z22" s="275"/>
      <c r="AA22" s="275"/>
      <c r="AB22" s="275"/>
      <c r="AC22" s="275"/>
      <c r="AD22" s="275"/>
      <c r="AE22" s="275"/>
      <c r="AF22" s="275"/>
      <c r="AG22" s="275"/>
      <c r="AH22" s="275"/>
      <c r="AI22" s="275"/>
      <c r="AJ22" s="275"/>
      <c r="AK22" s="275"/>
      <c r="AL22" s="275"/>
      <c r="AM22" s="275"/>
      <c r="AN22" s="55"/>
      <c r="CA22" t="s">
        <v>12</v>
      </c>
      <c r="CB22" s="6">
        <v>148</v>
      </c>
      <c r="CC22" t="s">
        <v>229</v>
      </c>
      <c r="CD22"/>
      <c r="CE22" s="6">
        <v>200</v>
      </c>
      <c r="CF22" t="s">
        <v>229</v>
      </c>
      <c r="CG22" s="3"/>
      <c r="CH22" s="3"/>
      <c r="CI22" s="3"/>
      <c r="CJ22" s="3"/>
      <c r="CK22" s="3"/>
      <c r="CL22" s="3"/>
      <c r="CM22" s="3"/>
      <c r="CN22" s="3"/>
      <c r="CO22" s="3"/>
      <c r="CP22" s="3"/>
      <c r="CQ22" s="3"/>
      <c r="CR22" s="3"/>
      <c r="CS22" s="3"/>
      <c r="CT22" s="3"/>
      <c r="CU22" s="3"/>
    </row>
    <row r="23" spans="1:99" s="4" customFormat="1" ht="9" customHeight="1" thickBot="1">
      <c r="A23" s="56"/>
      <c r="B23" s="56"/>
      <c r="C23" s="56"/>
      <c r="D23" s="56"/>
      <c r="E23" s="56"/>
      <c r="F23" s="56"/>
      <c r="G23" s="56"/>
      <c r="H23" s="56"/>
      <c r="I23" s="53"/>
      <c r="J23" s="57"/>
      <c r="K23" s="52"/>
      <c r="L23" s="54"/>
      <c r="M23" s="54"/>
      <c r="N23" s="54"/>
      <c r="O23" s="54"/>
      <c r="P23" s="54"/>
      <c r="Q23" s="54"/>
      <c r="R23" s="54"/>
      <c r="S23" s="54"/>
      <c r="T23" s="54"/>
      <c r="U23" s="54"/>
      <c r="V23" s="54"/>
      <c r="W23" s="54"/>
      <c r="X23" s="47"/>
      <c r="Y23" s="47"/>
      <c r="Z23" s="47"/>
      <c r="AA23" s="47"/>
      <c r="AB23" s="47"/>
      <c r="AC23" s="47"/>
      <c r="AD23" s="54"/>
      <c r="AE23" s="54"/>
      <c r="AF23" s="54"/>
      <c r="AG23" s="54"/>
      <c r="AH23" s="54"/>
      <c r="AI23" s="54"/>
      <c r="AJ23" s="54"/>
      <c r="AK23" s="54"/>
      <c r="AL23" s="54"/>
      <c r="AM23" s="54"/>
      <c r="AN23" s="55"/>
      <c r="CA23" s="12" t="s">
        <v>47</v>
      </c>
      <c r="CB23" s="6">
        <v>33</v>
      </c>
      <c r="CC23" t="s">
        <v>229</v>
      </c>
      <c r="CD23"/>
      <c r="CE23" s="6">
        <v>200</v>
      </c>
      <c r="CF23" t="s">
        <v>229</v>
      </c>
      <c r="CG23" s="3"/>
      <c r="CH23" s="3"/>
      <c r="CI23" s="3"/>
      <c r="CJ23" s="3"/>
      <c r="CK23" s="3"/>
      <c r="CL23" s="3"/>
      <c r="CM23" s="3"/>
      <c r="CN23" s="3"/>
      <c r="CO23" s="3"/>
      <c r="CP23" s="3"/>
      <c r="CQ23" s="3"/>
      <c r="CR23" s="3"/>
      <c r="CS23" s="3"/>
      <c r="CT23" s="3"/>
      <c r="CU23" s="3"/>
    </row>
    <row r="24" spans="1:99" ht="14.25" thickBot="1">
      <c r="A24" s="59" t="s">
        <v>76</v>
      </c>
      <c r="B24" s="56"/>
      <c r="C24" s="51"/>
      <c r="D24" s="56"/>
      <c r="E24" s="60"/>
      <c r="F24" s="56"/>
      <c r="G24" s="56"/>
      <c r="H24" s="56"/>
      <c r="I24" s="56"/>
      <c r="J24" s="61"/>
      <c r="K24" s="61"/>
      <c r="L24" s="61"/>
      <c r="M24" s="61"/>
      <c r="N24" s="61"/>
      <c r="O24" s="62"/>
      <c r="P24" s="63"/>
      <c r="Q24" s="64"/>
      <c r="R24" s="64"/>
      <c r="S24" s="61"/>
      <c r="T24" s="57"/>
      <c r="U24" s="61"/>
      <c r="V24" s="61"/>
      <c r="W24" s="51"/>
      <c r="X24" s="400" t="s">
        <v>127</v>
      </c>
      <c r="Y24" s="401"/>
      <c r="Z24" s="401"/>
      <c r="AA24" s="401"/>
      <c r="AB24" s="402"/>
      <c r="AC24" s="312" t="s">
        <v>219</v>
      </c>
      <c r="AD24" s="315" t="s">
        <v>301</v>
      </c>
      <c r="AE24" s="316"/>
      <c r="AF24" s="316"/>
      <c r="AG24" s="316"/>
      <c r="AH24" s="317"/>
      <c r="AI24" s="398">
        <f>IF(OR(X25=0,AI25=""),0,MIN(X25,ROUNDDOWN(P59/1000,0),ROUNDDOWN((P60-P61)/1000,0),AI25))</f>
        <v>0</v>
      </c>
      <c r="AJ24" s="399"/>
      <c r="AK24" s="399"/>
      <c r="AL24" s="322" t="s">
        <v>39</v>
      </c>
      <c r="AM24" s="323"/>
      <c r="CA24" t="s">
        <v>13</v>
      </c>
      <c r="CB24" s="6">
        <v>475</v>
      </c>
      <c r="CC24" t="s">
        <v>229</v>
      </c>
      <c r="CD24"/>
      <c r="CE24" s="6">
        <v>200</v>
      </c>
      <c r="CF24" t="s">
        <v>229</v>
      </c>
    </row>
    <row r="25" spans="1:99">
      <c r="A25" s="59"/>
      <c r="B25" s="56"/>
      <c r="C25" s="51"/>
      <c r="D25" s="56"/>
      <c r="E25" s="60"/>
      <c r="F25" s="56"/>
      <c r="G25" s="56"/>
      <c r="H25" s="56"/>
      <c r="I25" s="56"/>
      <c r="J25" s="61"/>
      <c r="K25" s="61"/>
      <c r="L25" s="61"/>
      <c r="M25" s="61"/>
      <c r="N25" s="61"/>
      <c r="O25" s="62"/>
      <c r="P25" s="63"/>
      <c r="Q25" s="64"/>
      <c r="R25" s="64"/>
      <c r="S25" s="61"/>
      <c r="T25" s="57"/>
      <c r="U25" s="61"/>
      <c r="V25" s="61"/>
      <c r="W25" s="65"/>
      <c r="X25" s="475">
        <f>IFERROR(VLOOKUP(H10,個票1!CA5:CB39,2,FALSE),0)</f>
        <v>0</v>
      </c>
      <c r="Y25" s="476"/>
      <c r="Z25" s="476"/>
      <c r="AA25" s="477" t="s">
        <v>39</v>
      </c>
      <c r="AB25" s="478"/>
      <c r="AC25" s="313"/>
      <c r="AD25" s="256" t="s">
        <v>224</v>
      </c>
      <c r="AE25" s="256"/>
      <c r="AF25" s="256"/>
      <c r="AG25" s="256"/>
      <c r="AH25" s="256"/>
      <c r="AI25" s="414"/>
      <c r="AJ25" s="414"/>
      <c r="AK25" s="415"/>
      <c r="AL25" s="306" t="s">
        <v>39</v>
      </c>
      <c r="AM25" s="307"/>
      <c r="AV25" s="4"/>
      <c r="CA25" t="s">
        <v>14</v>
      </c>
      <c r="CB25" s="6">
        <v>638</v>
      </c>
      <c r="CC25" t="s">
        <v>229</v>
      </c>
      <c r="CD25"/>
      <c r="CE25" s="6">
        <v>200</v>
      </c>
      <c r="CF25" t="s">
        <v>229</v>
      </c>
    </row>
    <row r="26" spans="1:99">
      <c r="A26" s="51" t="s">
        <v>117</v>
      </c>
      <c r="B26" s="56"/>
      <c r="C26" s="51"/>
      <c r="D26" s="56"/>
      <c r="E26" s="60"/>
      <c r="F26" s="56"/>
      <c r="G26" s="56"/>
      <c r="H26" s="56"/>
      <c r="I26" s="56"/>
      <c r="J26" s="61"/>
      <c r="K26" s="61"/>
      <c r="L26" s="61"/>
      <c r="M26" s="61"/>
      <c r="N26" s="61"/>
      <c r="O26" s="62"/>
      <c r="P26" s="63"/>
      <c r="Q26" s="64"/>
      <c r="R26" s="64"/>
      <c r="S26" s="61"/>
      <c r="T26" s="57"/>
      <c r="U26" s="61"/>
      <c r="V26" s="61"/>
      <c r="W26" s="65"/>
      <c r="X26" s="475"/>
      <c r="Y26" s="476"/>
      <c r="Z26" s="476"/>
      <c r="AA26" s="477"/>
      <c r="AB26" s="478"/>
      <c r="AC26" s="314"/>
      <c r="AD26" s="253" t="s">
        <v>225</v>
      </c>
      <c r="AE26" s="253"/>
      <c r="AF26" s="253"/>
      <c r="AG26" s="253"/>
      <c r="AH26" s="253"/>
      <c r="AI26" s="410">
        <f>IF(AI24&gt;=AI25,0,AI25-AI24)</f>
        <v>0</v>
      </c>
      <c r="AJ26" s="410"/>
      <c r="AK26" s="411"/>
      <c r="AL26" s="310" t="s">
        <v>39</v>
      </c>
      <c r="AM26" s="311"/>
      <c r="CA26" t="s">
        <v>15</v>
      </c>
      <c r="CB26" s="6">
        <f>CD26*個票1!$AC$10</f>
        <v>0</v>
      </c>
      <c r="CC26" t="s">
        <v>230</v>
      </c>
      <c r="CD26" s="6">
        <v>38</v>
      </c>
      <c r="CE26" s="6" t="s">
        <v>73</v>
      </c>
      <c r="CF26" s="6"/>
    </row>
    <row r="27" spans="1:99" ht="15" customHeight="1">
      <c r="A27" s="253" t="s">
        <v>118</v>
      </c>
      <c r="B27" s="253"/>
      <c r="C27" s="253"/>
      <c r="D27" s="253"/>
      <c r="E27" s="253"/>
      <c r="F27" s="253"/>
      <c r="G27" s="253"/>
      <c r="H27" s="253"/>
      <c r="I27" s="253"/>
      <c r="J27" s="253"/>
      <c r="K27" s="253"/>
      <c r="L27" s="253"/>
      <c r="M27" s="253"/>
      <c r="N27" s="253"/>
      <c r="O27" s="253"/>
      <c r="P27" s="253" t="s">
        <v>220</v>
      </c>
      <c r="Q27" s="253"/>
      <c r="R27" s="253"/>
      <c r="S27" s="253"/>
      <c r="T27" s="253" t="s">
        <v>253</v>
      </c>
      <c r="U27" s="253"/>
      <c r="V27" s="253"/>
      <c r="W27" s="253"/>
      <c r="X27" s="253"/>
      <c r="Y27" s="253"/>
      <c r="Z27" s="253"/>
      <c r="AA27" s="253"/>
      <c r="AB27" s="253"/>
      <c r="AC27" s="253"/>
      <c r="AD27" s="253"/>
      <c r="AE27" s="253"/>
      <c r="AF27" s="253"/>
      <c r="AG27" s="253"/>
      <c r="AH27" s="253"/>
      <c r="AI27" s="253"/>
      <c r="AJ27" s="253"/>
      <c r="AK27" s="253"/>
      <c r="AL27" s="253"/>
      <c r="AM27" s="253"/>
      <c r="CA27" t="s">
        <v>16</v>
      </c>
      <c r="CB27" s="6">
        <f>CD27*個票1!$AC$10</f>
        <v>0</v>
      </c>
      <c r="CC27" t="s">
        <v>230</v>
      </c>
      <c r="CD27" s="6">
        <v>40</v>
      </c>
      <c r="CE27" s="6" t="s">
        <v>73</v>
      </c>
      <c r="CF27" s="6"/>
    </row>
    <row r="28" spans="1:99">
      <c r="A28" s="284"/>
      <c r="B28" s="355" t="s">
        <v>119</v>
      </c>
      <c r="C28" s="355"/>
      <c r="D28" s="355"/>
      <c r="E28" s="268"/>
      <c r="F28" s="352" t="s">
        <v>242</v>
      </c>
      <c r="G28" s="353"/>
      <c r="H28" s="353"/>
      <c r="I28" s="353"/>
      <c r="J28" s="353"/>
      <c r="K28" s="353"/>
      <c r="L28" s="353"/>
      <c r="M28" s="353"/>
      <c r="N28" s="353"/>
      <c r="O28" s="353"/>
      <c r="P28" s="278"/>
      <c r="Q28" s="278"/>
      <c r="R28" s="278"/>
      <c r="S28" s="278"/>
      <c r="T28" s="339"/>
      <c r="U28" s="340"/>
      <c r="V28" s="340"/>
      <c r="W28" s="340"/>
      <c r="X28" s="340"/>
      <c r="Y28" s="340"/>
      <c r="Z28" s="340"/>
      <c r="AA28" s="340"/>
      <c r="AB28" s="340"/>
      <c r="AC28" s="340"/>
      <c r="AD28" s="340"/>
      <c r="AE28" s="340"/>
      <c r="AF28" s="340"/>
      <c r="AG28" s="340"/>
      <c r="AH28" s="340"/>
      <c r="AI28" s="340"/>
      <c r="AJ28" s="340"/>
      <c r="AK28" s="340"/>
      <c r="AL28" s="340"/>
      <c r="AM28" s="341"/>
      <c r="CA28" t="s">
        <v>17</v>
      </c>
      <c r="CB28" s="6">
        <f>CD28*個票1!$AC$10</f>
        <v>0</v>
      </c>
      <c r="CC28" t="s">
        <v>230</v>
      </c>
      <c r="CD28" s="6">
        <v>38</v>
      </c>
      <c r="CE28" s="6" t="s">
        <v>73</v>
      </c>
      <c r="CF28" s="6"/>
    </row>
    <row r="29" spans="1:99">
      <c r="A29" s="285"/>
      <c r="B29" s="355"/>
      <c r="C29" s="355"/>
      <c r="D29" s="355"/>
      <c r="E29" s="268"/>
      <c r="F29" s="351" t="s">
        <v>250</v>
      </c>
      <c r="G29" s="297"/>
      <c r="H29" s="297"/>
      <c r="I29" s="297"/>
      <c r="J29" s="297"/>
      <c r="K29" s="297"/>
      <c r="L29" s="297"/>
      <c r="M29" s="297"/>
      <c r="N29" s="297"/>
      <c r="O29" s="297"/>
      <c r="P29" s="280"/>
      <c r="Q29" s="280"/>
      <c r="R29" s="280"/>
      <c r="S29" s="280"/>
      <c r="T29" s="342"/>
      <c r="U29" s="343"/>
      <c r="V29" s="343"/>
      <c r="W29" s="343"/>
      <c r="X29" s="343"/>
      <c r="Y29" s="343"/>
      <c r="Z29" s="343"/>
      <c r="AA29" s="343"/>
      <c r="AB29" s="343"/>
      <c r="AC29" s="343"/>
      <c r="AD29" s="343"/>
      <c r="AE29" s="343"/>
      <c r="AF29" s="343"/>
      <c r="AG29" s="343"/>
      <c r="AH29" s="343"/>
      <c r="AI29" s="343"/>
      <c r="AJ29" s="343"/>
      <c r="AK29" s="343"/>
      <c r="AL29" s="343"/>
      <c r="AM29" s="344"/>
      <c r="CA29" t="s">
        <v>18</v>
      </c>
      <c r="CB29" s="6">
        <f>CD29*個票1!$AC$10</f>
        <v>0</v>
      </c>
      <c r="CC29" t="s">
        <v>230</v>
      </c>
      <c r="CD29" s="6">
        <v>48</v>
      </c>
      <c r="CE29" s="6" t="s">
        <v>73</v>
      </c>
      <c r="CF29" s="6"/>
    </row>
    <row r="30" spans="1:99">
      <c r="A30" s="285"/>
      <c r="B30" s="355"/>
      <c r="C30" s="355"/>
      <c r="D30" s="355"/>
      <c r="E30" s="268"/>
      <c r="F30" s="354" t="s">
        <v>241</v>
      </c>
      <c r="G30" s="298"/>
      <c r="H30" s="298"/>
      <c r="I30" s="298"/>
      <c r="J30" s="298"/>
      <c r="K30" s="298"/>
      <c r="L30" s="298"/>
      <c r="M30" s="298"/>
      <c r="N30" s="298"/>
      <c r="O30" s="298"/>
      <c r="P30" s="282"/>
      <c r="Q30" s="282"/>
      <c r="R30" s="282"/>
      <c r="S30" s="282"/>
      <c r="T30" s="345"/>
      <c r="U30" s="346"/>
      <c r="V30" s="346"/>
      <c r="W30" s="346"/>
      <c r="X30" s="346"/>
      <c r="Y30" s="346"/>
      <c r="Z30" s="346"/>
      <c r="AA30" s="346"/>
      <c r="AB30" s="346"/>
      <c r="AC30" s="346"/>
      <c r="AD30" s="346"/>
      <c r="AE30" s="346"/>
      <c r="AF30" s="346"/>
      <c r="AG30" s="346"/>
      <c r="AH30" s="346"/>
      <c r="AI30" s="346"/>
      <c r="AJ30" s="346"/>
      <c r="AK30" s="346"/>
      <c r="AL30" s="346"/>
      <c r="AM30" s="347"/>
      <c r="CA30" t="s">
        <v>19</v>
      </c>
      <c r="CB30" s="6">
        <f>CD30*個票1!$AC$10</f>
        <v>0</v>
      </c>
      <c r="CC30" t="s">
        <v>230</v>
      </c>
      <c r="CD30" s="6">
        <v>43</v>
      </c>
      <c r="CE30" s="6" t="s">
        <v>73</v>
      </c>
      <c r="CF30" s="6"/>
    </row>
    <row r="31" spans="1:99">
      <c r="A31" s="285"/>
      <c r="B31" s="355" t="s">
        <v>120</v>
      </c>
      <c r="C31" s="355"/>
      <c r="D31" s="355"/>
      <c r="E31" s="268"/>
      <c r="F31" s="352" t="s">
        <v>235</v>
      </c>
      <c r="G31" s="353"/>
      <c r="H31" s="353"/>
      <c r="I31" s="353"/>
      <c r="J31" s="353"/>
      <c r="K31" s="353"/>
      <c r="L31" s="353"/>
      <c r="M31" s="353"/>
      <c r="N31" s="353"/>
      <c r="O31" s="353"/>
      <c r="P31" s="278"/>
      <c r="Q31" s="278"/>
      <c r="R31" s="278"/>
      <c r="S31" s="278"/>
      <c r="T31" s="339"/>
      <c r="U31" s="340"/>
      <c r="V31" s="340"/>
      <c r="W31" s="340"/>
      <c r="X31" s="340"/>
      <c r="Y31" s="340"/>
      <c r="Z31" s="340"/>
      <c r="AA31" s="340"/>
      <c r="AB31" s="340"/>
      <c r="AC31" s="340"/>
      <c r="AD31" s="340"/>
      <c r="AE31" s="340"/>
      <c r="AF31" s="340"/>
      <c r="AG31" s="340"/>
      <c r="AH31" s="340"/>
      <c r="AI31" s="340"/>
      <c r="AJ31" s="340"/>
      <c r="AK31" s="340"/>
      <c r="AL31" s="340"/>
      <c r="AM31" s="341"/>
      <c r="CA31" t="s">
        <v>20</v>
      </c>
      <c r="CB31" s="6">
        <f>CD31*個票1!$AC$10</f>
        <v>0</v>
      </c>
      <c r="CC31" t="s">
        <v>230</v>
      </c>
      <c r="CD31" s="6">
        <v>36</v>
      </c>
      <c r="CE31" s="6" t="s">
        <v>73</v>
      </c>
      <c r="CF31" s="6"/>
    </row>
    <row r="32" spans="1:99">
      <c r="A32" s="285"/>
      <c r="B32" s="355"/>
      <c r="C32" s="355"/>
      <c r="D32" s="355"/>
      <c r="E32" s="268"/>
      <c r="F32" s="351" t="s">
        <v>251</v>
      </c>
      <c r="G32" s="297"/>
      <c r="H32" s="297"/>
      <c r="I32" s="297"/>
      <c r="J32" s="297"/>
      <c r="K32" s="297"/>
      <c r="L32" s="297"/>
      <c r="M32" s="297"/>
      <c r="N32" s="297"/>
      <c r="O32" s="297"/>
      <c r="P32" s="280"/>
      <c r="Q32" s="280"/>
      <c r="R32" s="280"/>
      <c r="S32" s="280"/>
      <c r="T32" s="342"/>
      <c r="U32" s="343"/>
      <c r="V32" s="343"/>
      <c r="W32" s="343"/>
      <c r="X32" s="343"/>
      <c r="Y32" s="343"/>
      <c r="Z32" s="343"/>
      <c r="AA32" s="343"/>
      <c r="AB32" s="343"/>
      <c r="AC32" s="343"/>
      <c r="AD32" s="343"/>
      <c r="AE32" s="343"/>
      <c r="AF32" s="343"/>
      <c r="AG32" s="343"/>
      <c r="AH32" s="343"/>
      <c r="AI32" s="343"/>
      <c r="AJ32" s="343"/>
      <c r="AK32" s="343"/>
      <c r="AL32" s="343"/>
      <c r="AM32" s="344"/>
      <c r="CA32" t="s">
        <v>31</v>
      </c>
      <c r="CB32" s="6">
        <f>CD32*個票1!$AC$10</f>
        <v>0</v>
      </c>
      <c r="CC32" t="s">
        <v>230</v>
      </c>
      <c r="CD32" s="6">
        <v>37</v>
      </c>
      <c r="CE32" s="6" t="s">
        <v>73</v>
      </c>
      <c r="CF32" s="6"/>
    </row>
    <row r="33" spans="1:84">
      <c r="A33" s="285"/>
      <c r="B33" s="355"/>
      <c r="C33" s="355"/>
      <c r="D33" s="355"/>
      <c r="E33" s="268"/>
      <c r="F33" s="354" t="s">
        <v>241</v>
      </c>
      <c r="G33" s="298"/>
      <c r="H33" s="298"/>
      <c r="I33" s="298"/>
      <c r="J33" s="298"/>
      <c r="K33" s="298"/>
      <c r="L33" s="298"/>
      <c r="M33" s="298"/>
      <c r="N33" s="298"/>
      <c r="O33" s="298"/>
      <c r="P33" s="282"/>
      <c r="Q33" s="282"/>
      <c r="R33" s="282"/>
      <c r="S33" s="282"/>
      <c r="T33" s="345"/>
      <c r="U33" s="346"/>
      <c r="V33" s="346"/>
      <c r="W33" s="346"/>
      <c r="X33" s="346"/>
      <c r="Y33" s="346"/>
      <c r="Z33" s="346"/>
      <c r="AA33" s="346"/>
      <c r="AB33" s="346"/>
      <c r="AC33" s="346"/>
      <c r="AD33" s="346"/>
      <c r="AE33" s="346"/>
      <c r="AF33" s="346"/>
      <c r="AG33" s="346"/>
      <c r="AH33" s="346"/>
      <c r="AI33" s="346"/>
      <c r="AJ33" s="346"/>
      <c r="AK33" s="346"/>
      <c r="AL33" s="346"/>
      <c r="AM33" s="347"/>
      <c r="CA33" t="s">
        <v>32</v>
      </c>
      <c r="CB33" s="6">
        <f>CD33*個票1!$AC$10</f>
        <v>0</v>
      </c>
      <c r="CC33" t="s">
        <v>230</v>
      </c>
      <c r="CD33" s="6">
        <v>35</v>
      </c>
      <c r="CE33" s="6" t="s">
        <v>73</v>
      </c>
      <c r="CF33" s="6"/>
    </row>
    <row r="34" spans="1:84">
      <c r="A34" s="285"/>
      <c r="B34" s="355" t="s">
        <v>121</v>
      </c>
      <c r="C34" s="355"/>
      <c r="D34" s="355"/>
      <c r="E34" s="268"/>
      <c r="F34" s="352" t="s">
        <v>234</v>
      </c>
      <c r="G34" s="353"/>
      <c r="H34" s="353"/>
      <c r="I34" s="353"/>
      <c r="J34" s="353"/>
      <c r="K34" s="353"/>
      <c r="L34" s="353"/>
      <c r="M34" s="353"/>
      <c r="N34" s="353"/>
      <c r="O34" s="353"/>
      <c r="P34" s="278"/>
      <c r="Q34" s="278"/>
      <c r="R34" s="278"/>
      <c r="S34" s="278"/>
      <c r="T34" s="339"/>
      <c r="U34" s="340"/>
      <c r="V34" s="340"/>
      <c r="W34" s="340"/>
      <c r="X34" s="340"/>
      <c r="Y34" s="340"/>
      <c r="Z34" s="340"/>
      <c r="AA34" s="340"/>
      <c r="AB34" s="340"/>
      <c r="AC34" s="340"/>
      <c r="AD34" s="340"/>
      <c r="AE34" s="340"/>
      <c r="AF34" s="340"/>
      <c r="AG34" s="340"/>
      <c r="AH34" s="340"/>
      <c r="AI34" s="340"/>
      <c r="AJ34" s="340"/>
      <c r="AK34" s="340"/>
      <c r="AL34" s="340"/>
      <c r="AM34" s="341"/>
      <c r="CA34" t="s">
        <v>33</v>
      </c>
      <c r="CB34" s="6">
        <f>CD34*個票1!$AC$10</f>
        <v>0</v>
      </c>
      <c r="CC34" t="s">
        <v>230</v>
      </c>
      <c r="CD34" s="6">
        <v>37</v>
      </c>
      <c r="CE34" s="6" t="s">
        <v>73</v>
      </c>
      <c r="CF34" s="6"/>
    </row>
    <row r="35" spans="1:84">
      <c r="A35" s="285"/>
      <c r="B35" s="355"/>
      <c r="C35" s="355"/>
      <c r="D35" s="355"/>
      <c r="E35" s="268"/>
      <c r="F35" s="351" t="s">
        <v>237</v>
      </c>
      <c r="G35" s="297"/>
      <c r="H35" s="297"/>
      <c r="I35" s="297"/>
      <c r="J35" s="297"/>
      <c r="K35" s="297"/>
      <c r="L35" s="297"/>
      <c r="M35" s="297"/>
      <c r="N35" s="297"/>
      <c r="O35" s="297"/>
      <c r="P35" s="280"/>
      <c r="Q35" s="280"/>
      <c r="R35" s="280"/>
      <c r="S35" s="280"/>
      <c r="T35" s="342"/>
      <c r="U35" s="343"/>
      <c r="V35" s="343"/>
      <c r="W35" s="343"/>
      <c r="X35" s="343"/>
      <c r="Y35" s="343"/>
      <c r="Z35" s="343"/>
      <c r="AA35" s="343"/>
      <c r="AB35" s="343"/>
      <c r="AC35" s="343"/>
      <c r="AD35" s="343"/>
      <c r="AE35" s="343"/>
      <c r="AF35" s="343"/>
      <c r="AG35" s="343"/>
      <c r="AH35" s="343"/>
      <c r="AI35" s="343"/>
      <c r="AJ35" s="343"/>
      <c r="AK35" s="343"/>
      <c r="AL35" s="343"/>
      <c r="AM35" s="344"/>
      <c r="AV35" s="4"/>
      <c r="CA35" t="s">
        <v>34</v>
      </c>
      <c r="CB35" s="6">
        <f>CD35*個票1!$AC$10</f>
        <v>0</v>
      </c>
      <c r="CC35" t="s">
        <v>230</v>
      </c>
      <c r="CD35" s="6">
        <v>35</v>
      </c>
      <c r="CE35" s="6" t="s">
        <v>73</v>
      </c>
      <c r="CF35" s="6"/>
    </row>
    <row r="36" spans="1:84">
      <c r="A36" s="285"/>
      <c r="B36" s="355"/>
      <c r="C36" s="355"/>
      <c r="D36" s="355"/>
      <c r="E36" s="268"/>
      <c r="F36" s="354" t="s">
        <v>241</v>
      </c>
      <c r="G36" s="298"/>
      <c r="H36" s="298"/>
      <c r="I36" s="298"/>
      <c r="J36" s="298"/>
      <c r="K36" s="298"/>
      <c r="L36" s="298"/>
      <c r="M36" s="298"/>
      <c r="N36" s="298"/>
      <c r="O36" s="298"/>
      <c r="P36" s="282"/>
      <c r="Q36" s="282"/>
      <c r="R36" s="282"/>
      <c r="S36" s="282"/>
      <c r="T36" s="345"/>
      <c r="U36" s="346"/>
      <c r="V36" s="346"/>
      <c r="W36" s="346"/>
      <c r="X36" s="346"/>
      <c r="Y36" s="346"/>
      <c r="Z36" s="346"/>
      <c r="AA36" s="346"/>
      <c r="AB36" s="346"/>
      <c r="AC36" s="346"/>
      <c r="AD36" s="346"/>
      <c r="AE36" s="346"/>
      <c r="AF36" s="346"/>
      <c r="AG36" s="346"/>
      <c r="AH36" s="346"/>
      <c r="AI36" s="346"/>
      <c r="AJ36" s="346"/>
      <c r="AK36" s="346"/>
      <c r="AL36" s="346"/>
      <c r="AM36" s="347"/>
      <c r="CA36" t="s">
        <v>35</v>
      </c>
      <c r="CB36" s="6">
        <f>CD36*個票1!$AC$10</f>
        <v>0</v>
      </c>
      <c r="CC36" t="s">
        <v>230</v>
      </c>
      <c r="CD36" s="6">
        <v>37</v>
      </c>
      <c r="CE36" s="6" t="s">
        <v>73</v>
      </c>
      <c r="CF36" s="6"/>
    </row>
    <row r="37" spans="1:84">
      <c r="A37" s="285"/>
      <c r="B37" s="355" t="s">
        <v>226</v>
      </c>
      <c r="C37" s="355"/>
      <c r="D37" s="355"/>
      <c r="E37" s="268"/>
      <c r="F37" s="424" t="s">
        <v>268</v>
      </c>
      <c r="G37" s="425"/>
      <c r="H37" s="425"/>
      <c r="I37" s="425"/>
      <c r="J37" s="425"/>
      <c r="K37" s="425"/>
      <c r="L37" s="425"/>
      <c r="M37" s="425"/>
      <c r="N37" s="425"/>
      <c r="O37" s="425"/>
      <c r="P37" s="276"/>
      <c r="Q37" s="276"/>
      <c r="R37" s="276"/>
      <c r="S37" s="276"/>
      <c r="T37" s="348"/>
      <c r="U37" s="349"/>
      <c r="V37" s="349"/>
      <c r="W37" s="349"/>
      <c r="X37" s="349"/>
      <c r="Y37" s="349"/>
      <c r="Z37" s="349"/>
      <c r="AA37" s="349"/>
      <c r="AB37" s="349"/>
      <c r="AC37" s="349"/>
      <c r="AD37" s="349"/>
      <c r="AE37" s="349"/>
      <c r="AF37" s="349"/>
      <c r="AG37" s="349"/>
      <c r="AH37" s="349"/>
      <c r="AI37" s="349"/>
      <c r="AJ37" s="349"/>
      <c r="AK37" s="349"/>
      <c r="AL37" s="349"/>
      <c r="AM37" s="350"/>
      <c r="CA37" t="s">
        <v>36</v>
      </c>
      <c r="CB37" s="6">
        <f>CD37*個票1!$AC$10</f>
        <v>0</v>
      </c>
      <c r="CC37" t="s">
        <v>230</v>
      </c>
      <c r="CD37" s="6">
        <v>35</v>
      </c>
      <c r="CE37" s="6" t="s">
        <v>73</v>
      </c>
      <c r="CF37" s="6"/>
    </row>
    <row r="38" spans="1:84">
      <c r="A38" s="285"/>
      <c r="B38" s="355" t="s">
        <v>227</v>
      </c>
      <c r="C38" s="355"/>
      <c r="D38" s="355"/>
      <c r="E38" s="268"/>
      <c r="F38" s="424" t="s">
        <v>238</v>
      </c>
      <c r="G38" s="425"/>
      <c r="H38" s="425"/>
      <c r="I38" s="425"/>
      <c r="J38" s="425"/>
      <c r="K38" s="425"/>
      <c r="L38" s="425"/>
      <c r="M38" s="425"/>
      <c r="N38" s="425"/>
      <c r="O38" s="425"/>
      <c r="P38" s="276"/>
      <c r="Q38" s="276"/>
      <c r="R38" s="276"/>
      <c r="S38" s="276"/>
      <c r="T38" s="348"/>
      <c r="U38" s="349"/>
      <c r="V38" s="349"/>
      <c r="W38" s="349"/>
      <c r="X38" s="349"/>
      <c r="Y38" s="349"/>
      <c r="Z38" s="349"/>
      <c r="AA38" s="349"/>
      <c r="AB38" s="349"/>
      <c r="AC38" s="349"/>
      <c r="AD38" s="349"/>
      <c r="AE38" s="349"/>
      <c r="AF38" s="349"/>
      <c r="AG38" s="349"/>
      <c r="AH38" s="349"/>
      <c r="AI38" s="349"/>
      <c r="AJ38" s="349"/>
      <c r="AK38" s="349"/>
      <c r="AL38" s="349"/>
      <c r="AM38" s="350"/>
      <c r="CA38" t="s">
        <v>37</v>
      </c>
      <c r="CB38" s="6">
        <f>CD38*個票1!$AC$10</f>
        <v>0</v>
      </c>
      <c r="CC38" t="s">
        <v>230</v>
      </c>
      <c r="CD38" s="6">
        <v>37</v>
      </c>
      <c r="CE38" s="6" t="s">
        <v>73</v>
      </c>
      <c r="CF38" s="6"/>
    </row>
    <row r="39" spans="1:84">
      <c r="A39" s="285"/>
      <c r="B39" s="355" t="s">
        <v>122</v>
      </c>
      <c r="C39" s="355"/>
      <c r="D39" s="355"/>
      <c r="E39" s="268"/>
      <c r="F39" s="352" t="s">
        <v>231</v>
      </c>
      <c r="G39" s="353"/>
      <c r="H39" s="353"/>
      <c r="I39" s="353"/>
      <c r="J39" s="353"/>
      <c r="K39" s="353"/>
      <c r="L39" s="353"/>
      <c r="M39" s="353"/>
      <c r="N39" s="353"/>
      <c r="O39" s="353"/>
      <c r="P39" s="278"/>
      <c r="Q39" s="278"/>
      <c r="R39" s="278"/>
      <c r="S39" s="278"/>
      <c r="T39" s="339"/>
      <c r="U39" s="340"/>
      <c r="V39" s="340"/>
      <c r="W39" s="340"/>
      <c r="X39" s="340"/>
      <c r="Y39" s="340"/>
      <c r="Z39" s="340"/>
      <c r="AA39" s="340"/>
      <c r="AB39" s="340"/>
      <c r="AC39" s="340"/>
      <c r="AD39" s="340"/>
      <c r="AE39" s="340"/>
      <c r="AF39" s="340"/>
      <c r="AG39" s="340"/>
      <c r="AH39" s="340"/>
      <c r="AI39" s="340"/>
      <c r="AJ39" s="340"/>
      <c r="AK39" s="340"/>
      <c r="AL39" s="340"/>
      <c r="AM39" s="341"/>
      <c r="CA39" t="s">
        <v>38</v>
      </c>
      <c r="CB39" s="6">
        <f>CD39*個票1!$AC$10</f>
        <v>0</v>
      </c>
      <c r="CC39" t="s">
        <v>230</v>
      </c>
      <c r="CD39" s="6">
        <v>35</v>
      </c>
      <c r="CE39" s="6" t="s">
        <v>73</v>
      </c>
      <c r="CF39" s="6"/>
    </row>
    <row r="40" spans="1:84">
      <c r="A40" s="285"/>
      <c r="B40" s="355"/>
      <c r="C40" s="355"/>
      <c r="D40" s="355"/>
      <c r="E40" s="268"/>
      <c r="F40" s="351" t="s">
        <v>232</v>
      </c>
      <c r="G40" s="297"/>
      <c r="H40" s="297"/>
      <c r="I40" s="297"/>
      <c r="J40" s="297"/>
      <c r="K40" s="297"/>
      <c r="L40" s="297"/>
      <c r="M40" s="297"/>
      <c r="N40" s="297"/>
      <c r="O40" s="297"/>
      <c r="P40" s="280"/>
      <c r="Q40" s="280"/>
      <c r="R40" s="280"/>
      <c r="S40" s="280"/>
      <c r="T40" s="342"/>
      <c r="U40" s="343"/>
      <c r="V40" s="343"/>
      <c r="W40" s="343"/>
      <c r="X40" s="343"/>
      <c r="Y40" s="343"/>
      <c r="Z40" s="343"/>
      <c r="AA40" s="343"/>
      <c r="AB40" s="343"/>
      <c r="AC40" s="343"/>
      <c r="AD40" s="343"/>
      <c r="AE40" s="343"/>
      <c r="AF40" s="343"/>
      <c r="AG40" s="343"/>
      <c r="AH40" s="343"/>
      <c r="AI40" s="343"/>
      <c r="AJ40" s="343"/>
      <c r="AK40" s="343"/>
      <c r="AL40" s="343"/>
      <c r="AM40" s="344"/>
      <c r="CA40" t="s">
        <v>155</v>
      </c>
      <c r="CB40"/>
      <c r="CC40"/>
      <c r="CD40"/>
      <c r="CE40"/>
      <c r="CF40"/>
    </row>
    <row r="41" spans="1:84">
      <c r="A41" s="285"/>
      <c r="B41" s="355"/>
      <c r="C41" s="355"/>
      <c r="D41" s="355"/>
      <c r="E41" s="268"/>
      <c r="F41" s="351" t="s">
        <v>233</v>
      </c>
      <c r="G41" s="297"/>
      <c r="H41" s="297"/>
      <c r="I41" s="297"/>
      <c r="J41" s="297"/>
      <c r="K41" s="297"/>
      <c r="L41" s="297"/>
      <c r="M41" s="297"/>
      <c r="N41" s="297"/>
      <c r="O41" s="297"/>
      <c r="P41" s="280"/>
      <c r="Q41" s="280"/>
      <c r="R41" s="280"/>
      <c r="S41" s="280"/>
      <c r="T41" s="342"/>
      <c r="U41" s="343"/>
      <c r="V41" s="343"/>
      <c r="W41" s="343"/>
      <c r="X41" s="343"/>
      <c r="Y41" s="343"/>
      <c r="Z41" s="343"/>
      <c r="AA41" s="343"/>
      <c r="AB41" s="343"/>
      <c r="AC41" s="343"/>
      <c r="AD41" s="343"/>
      <c r="AE41" s="343"/>
      <c r="AF41" s="343"/>
      <c r="AG41" s="343"/>
      <c r="AH41" s="343"/>
      <c r="AI41" s="343"/>
      <c r="AJ41" s="343"/>
      <c r="AK41" s="343"/>
      <c r="AL41" s="343"/>
      <c r="AM41" s="344"/>
      <c r="CA41" s="4"/>
      <c r="CB41" s="4"/>
      <c r="CC41" s="4"/>
      <c r="CD41" s="4"/>
      <c r="CE41" s="4"/>
      <c r="CF41" s="6"/>
    </row>
    <row r="42" spans="1:84">
      <c r="A42" s="285"/>
      <c r="B42" s="355"/>
      <c r="C42" s="355"/>
      <c r="D42" s="355"/>
      <c r="E42" s="268"/>
      <c r="F42" s="351" t="s">
        <v>255</v>
      </c>
      <c r="G42" s="297"/>
      <c r="H42" s="297"/>
      <c r="I42" s="297"/>
      <c r="J42" s="297"/>
      <c r="K42" s="297"/>
      <c r="L42" s="297"/>
      <c r="M42" s="297"/>
      <c r="N42" s="297"/>
      <c r="O42" s="297"/>
      <c r="P42" s="280"/>
      <c r="Q42" s="280"/>
      <c r="R42" s="280"/>
      <c r="S42" s="280"/>
      <c r="T42" s="342"/>
      <c r="U42" s="343"/>
      <c r="V42" s="343"/>
      <c r="W42" s="343"/>
      <c r="X42" s="343"/>
      <c r="Y42" s="343"/>
      <c r="Z42" s="343"/>
      <c r="AA42" s="343"/>
      <c r="AB42" s="343"/>
      <c r="AC42" s="343"/>
      <c r="AD42" s="343"/>
      <c r="AE42" s="343"/>
      <c r="AF42" s="343"/>
      <c r="AG42" s="343"/>
      <c r="AH42" s="343"/>
      <c r="AI42" s="343"/>
      <c r="AJ42" s="343"/>
      <c r="AK42" s="343"/>
      <c r="AL42" s="343"/>
      <c r="AM42" s="344"/>
      <c r="CA42" s="4"/>
      <c r="CB42" s="4"/>
      <c r="CC42" s="4"/>
      <c r="CD42" s="4"/>
      <c r="CE42" s="4"/>
      <c r="CF42" s="6"/>
    </row>
    <row r="43" spans="1:84">
      <c r="A43" s="285"/>
      <c r="B43" s="355"/>
      <c r="C43" s="355"/>
      <c r="D43" s="355"/>
      <c r="E43" s="268"/>
      <c r="F43" s="354" t="s">
        <v>241</v>
      </c>
      <c r="G43" s="298"/>
      <c r="H43" s="298"/>
      <c r="I43" s="298"/>
      <c r="J43" s="298"/>
      <c r="K43" s="298"/>
      <c r="L43" s="298"/>
      <c r="M43" s="298"/>
      <c r="N43" s="298"/>
      <c r="O43" s="298"/>
      <c r="P43" s="282"/>
      <c r="Q43" s="282"/>
      <c r="R43" s="282"/>
      <c r="S43" s="282"/>
      <c r="T43" s="345"/>
      <c r="U43" s="346"/>
      <c r="V43" s="346"/>
      <c r="W43" s="346"/>
      <c r="X43" s="346"/>
      <c r="Y43" s="346"/>
      <c r="Z43" s="346"/>
      <c r="AA43" s="346"/>
      <c r="AB43" s="346"/>
      <c r="AC43" s="346"/>
      <c r="AD43" s="346"/>
      <c r="AE43" s="346"/>
      <c r="AF43" s="346"/>
      <c r="AG43" s="346"/>
      <c r="AH43" s="346"/>
      <c r="AI43" s="346"/>
      <c r="AJ43" s="346"/>
      <c r="AK43" s="346"/>
      <c r="AL43" s="346"/>
      <c r="AM43" s="347"/>
      <c r="CA43" s="4"/>
      <c r="CB43" s="4"/>
      <c r="CC43" s="4"/>
      <c r="CD43" s="4"/>
      <c r="CE43" s="4"/>
      <c r="CF43" s="6"/>
    </row>
    <row r="44" spans="1:84">
      <c r="A44" s="285"/>
      <c r="B44" s="355" t="s">
        <v>123</v>
      </c>
      <c r="C44" s="355"/>
      <c r="D44" s="355"/>
      <c r="E44" s="268"/>
      <c r="F44" s="352" t="s">
        <v>243</v>
      </c>
      <c r="G44" s="353"/>
      <c r="H44" s="353"/>
      <c r="I44" s="353"/>
      <c r="J44" s="353"/>
      <c r="K44" s="353"/>
      <c r="L44" s="353"/>
      <c r="M44" s="353"/>
      <c r="N44" s="353"/>
      <c r="O44" s="353"/>
      <c r="P44" s="278"/>
      <c r="Q44" s="278"/>
      <c r="R44" s="278"/>
      <c r="S44" s="278"/>
      <c r="T44" s="339"/>
      <c r="U44" s="340"/>
      <c r="V44" s="340"/>
      <c r="W44" s="340"/>
      <c r="X44" s="340"/>
      <c r="Y44" s="340"/>
      <c r="Z44" s="340"/>
      <c r="AA44" s="340"/>
      <c r="AB44" s="340"/>
      <c r="AC44" s="340"/>
      <c r="AD44" s="340"/>
      <c r="AE44" s="340"/>
      <c r="AF44" s="340"/>
      <c r="AG44" s="340"/>
      <c r="AH44" s="340"/>
      <c r="AI44" s="340"/>
      <c r="AJ44" s="340"/>
      <c r="AK44" s="340"/>
      <c r="AL44" s="340"/>
      <c r="AM44" s="341"/>
      <c r="AV44" s="4"/>
      <c r="CA44" s="4"/>
      <c r="CB44" s="4"/>
      <c r="CC44" s="4"/>
      <c r="CD44" s="4"/>
      <c r="CE44" s="4"/>
      <c r="CF44" s="6"/>
    </row>
    <row r="45" spans="1:84">
      <c r="A45" s="285"/>
      <c r="B45" s="355"/>
      <c r="C45" s="355"/>
      <c r="D45" s="355"/>
      <c r="E45" s="268"/>
      <c r="F45" s="351" t="s">
        <v>252</v>
      </c>
      <c r="G45" s="297"/>
      <c r="H45" s="297"/>
      <c r="I45" s="297"/>
      <c r="J45" s="297"/>
      <c r="K45" s="297"/>
      <c r="L45" s="297"/>
      <c r="M45" s="297"/>
      <c r="N45" s="297"/>
      <c r="O45" s="297"/>
      <c r="P45" s="280"/>
      <c r="Q45" s="280"/>
      <c r="R45" s="280"/>
      <c r="S45" s="280"/>
      <c r="T45" s="342"/>
      <c r="U45" s="343"/>
      <c r="V45" s="343"/>
      <c r="W45" s="343"/>
      <c r="X45" s="343"/>
      <c r="Y45" s="343"/>
      <c r="Z45" s="343"/>
      <c r="AA45" s="343"/>
      <c r="AB45" s="343"/>
      <c r="AC45" s="343"/>
      <c r="AD45" s="343"/>
      <c r="AE45" s="343"/>
      <c r="AF45" s="343"/>
      <c r="AG45" s="343"/>
      <c r="AH45" s="343"/>
      <c r="AI45" s="343"/>
      <c r="AJ45" s="343"/>
      <c r="AK45" s="343"/>
      <c r="AL45" s="343"/>
      <c r="AM45" s="344"/>
      <c r="AV45" s="4"/>
      <c r="CA45" s="4"/>
      <c r="CB45" s="4"/>
      <c r="CC45" s="4"/>
      <c r="CD45" s="4"/>
      <c r="CE45" s="4"/>
      <c r="CF45" s="6"/>
    </row>
    <row r="46" spans="1:84">
      <c r="A46" s="285"/>
      <c r="B46" s="355"/>
      <c r="C46" s="355"/>
      <c r="D46" s="355"/>
      <c r="E46" s="268"/>
      <c r="F46" s="354" t="s">
        <v>241</v>
      </c>
      <c r="G46" s="298"/>
      <c r="H46" s="298"/>
      <c r="I46" s="298"/>
      <c r="J46" s="298"/>
      <c r="K46" s="298"/>
      <c r="L46" s="298"/>
      <c r="M46" s="298"/>
      <c r="N46" s="298"/>
      <c r="O46" s="298"/>
      <c r="P46" s="282"/>
      <c r="Q46" s="282"/>
      <c r="R46" s="282"/>
      <c r="S46" s="282"/>
      <c r="T46" s="345"/>
      <c r="U46" s="346"/>
      <c r="V46" s="346"/>
      <c r="W46" s="346"/>
      <c r="X46" s="346"/>
      <c r="Y46" s="346"/>
      <c r="Z46" s="346"/>
      <c r="AA46" s="346"/>
      <c r="AB46" s="346"/>
      <c r="AC46" s="346"/>
      <c r="AD46" s="346"/>
      <c r="AE46" s="346"/>
      <c r="AF46" s="346"/>
      <c r="AG46" s="346"/>
      <c r="AH46" s="346"/>
      <c r="AI46" s="346"/>
      <c r="AJ46" s="346"/>
      <c r="AK46" s="346"/>
      <c r="AL46" s="346"/>
      <c r="AM46" s="347"/>
      <c r="AV46" s="4"/>
      <c r="CA46" s="4"/>
      <c r="CB46" s="4"/>
      <c r="CC46" s="4"/>
      <c r="CD46" s="4"/>
      <c r="CE46" s="4"/>
      <c r="CF46" s="6"/>
    </row>
    <row r="47" spans="1:84">
      <c r="A47" s="285"/>
      <c r="B47" s="355" t="s">
        <v>124</v>
      </c>
      <c r="C47" s="355"/>
      <c r="D47" s="355"/>
      <c r="E47" s="268"/>
      <c r="F47" s="352" t="s">
        <v>239</v>
      </c>
      <c r="G47" s="353"/>
      <c r="H47" s="353"/>
      <c r="I47" s="353"/>
      <c r="J47" s="353"/>
      <c r="K47" s="353"/>
      <c r="L47" s="353"/>
      <c r="M47" s="353"/>
      <c r="N47" s="353"/>
      <c r="O47" s="353"/>
      <c r="P47" s="278"/>
      <c r="Q47" s="278"/>
      <c r="R47" s="278"/>
      <c r="S47" s="278"/>
      <c r="T47" s="339"/>
      <c r="U47" s="340"/>
      <c r="V47" s="340"/>
      <c r="W47" s="340"/>
      <c r="X47" s="340"/>
      <c r="Y47" s="340"/>
      <c r="Z47" s="340"/>
      <c r="AA47" s="340"/>
      <c r="AB47" s="340"/>
      <c r="AC47" s="340"/>
      <c r="AD47" s="340"/>
      <c r="AE47" s="340"/>
      <c r="AF47" s="340"/>
      <c r="AG47" s="340"/>
      <c r="AH47" s="340"/>
      <c r="AI47" s="340"/>
      <c r="AJ47" s="340"/>
      <c r="AK47" s="340"/>
      <c r="AL47" s="340"/>
      <c r="AM47" s="341"/>
      <c r="CA47" s="4"/>
      <c r="CB47" s="4"/>
      <c r="CC47" s="4"/>
      <c r="CD47" s="4"/>
      <c r="CE47" s="4"/>
      <c r="CF47" s="6"/>
    </row>
    <row r="48" spans="1:84">
      <c r="A48" s="285"/>
      <c r="B48" s="355"/>
      <c r="C48" s="355"/>
      <c r="D48" s="355"/>
      <c r="E48" s="268"/>
      <c r="F48" s="351" t="s">
        <v>240</v>
      </c>
      <c r="G48" s="297"/>
      <c r="H48" s="297"/>
      <c r="I48" s="297"/>
      <c r="J48" s="297"/>
      <c r="K48" s="297"/>
      <c r="L48" s="297"/>
      <c r="M48" s="297"/>
      <c r="N48" s="297"/>
      <c r="O48" s="297"/>
      <c r="P48" s="280"/>
      <c r="Q48" s="280"/>
      <c r="R48" s="280"/>
      <c r="S48" s="280"/>
      <c r="T48" s="342"/>
      <c r="U48" s="343"/>
      <c r="V48" s="343"/>
      <c r="W48" s="343"/>
      <c r="X48" s="343"/>
      <c r="Y48" s="343"/>
      <c r="Z48" s="343"/>
      <c r="AA48" s="343"/>
      <c r="AB48" s="343"/>
      <c r="AC48" s="343"/>
      <c r="AD48" s="343"/>
      <c r="AE48" s="343"/>
      <c r="AF48" s="343"/>
      <c r="AG48" s="343"/>
      <c r="AH48" s="343"/>
      <c r="AI48" s="343"/>
      <c r="AJ48" s="343"/>
      <c r="AK48" s="343"/>
      <c r="AL48" s="343"/>
      <c r="AM48" s="344"/>
      <c r="CA48" s="4"/>
      <c r="CB48" s="4"/>
      <c r="CC48" s="4"/>
      <c r="CD48" s="4"/>
      <c r="CE48" s="4"/>
      <c r="CF48" s="6"/>
    </row>
    <row r="49" spans="1:99">
      <c r="A49" s="285"/>
      <c r="B49" s="355"/>
      <c r="C49" s="355"/>
      <c r="D49" s="355"/>
      <c r="E49" s="268"/>
      <c r="F49" s="354" t="s">
        <v>241</v>
      </c>
      <c r="G49" s="298"/>
      <c r="H49" s="298"/>
      <c r="I49" s="298"/>
      <c r="J49" s="298"/>
      <c r="K49" s="298"/>
      <c r="L49" s="298"/>
      <c r="M49" s="298"/>
      <c r="N49" s="298"/>
      <c r="O49" s="298"/>
      <c r="P49" s="282"/>
      <c r="Q49" s="282"/>
      <c r="R49" s="282"/>
      <c r="S49" s="282"/>
      <c r="T49" s="345"/>
      <c r="U49" s="346"/>
      <c r="V49" s="346"/>
      <c r="W49" s="346"/>
      <c r="X49" s="346"/>
      <c r="Y49" s="346"/>
      <c r="Z49" s="346"/>
      <c r="AA49" s="346"/>
      <c r="AB49" s="346"/>
      <c r="AC49" s="346"/>
      <c r="AD49" s="346"/>
      <c r="AE49" s="346"/>
      <c r="AF49" s="346"/>
      <c r="AG49" s="346"/>
      <c r="AH49" s="346"/>
      <c r="AI49" s="346"/>
      <c r="AJ49" s="346"/>
      <c r="AK49" s="346"/>
      <c r="AL49" s="346"/>
      <c r="AM49" s="347"/>
      <c r="CA49" s="4"/>
      <c r="CB49" s="4"/>
      <c r="CC49" s="4"/>
      <c r="CD49" s="4"/>
      <c r="CE49" s="4"/>
      <c r="CF49"/>
    </row>
    <row r="50" spans="1:99">
      <c r="A50" s="285"/>
      <c r="B50" s="355" t="s">
        <v>125</v>
      </c>
      <c r="C50" s="355"/>
      <c r="D50" s="355"/>
      <c r="E50" s="268"/>
      <c r="F50" s="352" t="s">
        <v>236</v>
      </c>
      <c r="G50" s="353"/>
      <c r="H50" s="353"/>
      <c r="I50" s="353"/>
      <c r="J50" s="353"/>
      <c r="K50" s="353"/>
      <c r="L50" s="353"/>
      <c r="M50" s="353"/>
      <c r="N50" s="353"/>
      <c r="O50" s="353"/>
      <c r="P50" s="278"/>
      <c r="Q50" s="278"/>
      <c r="R50" s="278"/>
      <c r="S50" s="278"/>
      <c r="T50" s="339"/>
      <c r="U50" s="340"/>
      <c r="V50" s="340"/>
      <c r="W50" s="340"/>
      <c r="X50" s="340"/>
      <c r="Y50" s="340"/>
      <c r="Z50" s="340"/>
      <c r="AA50" s="340"/>
      <c r="AB50" s="340"/>
      <c r="AC50" s="340"/>
      <c r="AD50" s="340"/>
      <c r="AE50" s="340"/>
      <c r="AF50" s="340"/>
      <c r="AG50" s="340"/>
      <c r="AH50" s="340"/>
      <c r="AI50" s="340"/>
      <c r="AJ50" s="340"/>
      <c r="AK50" s="340"/>
      <c r="AL50" s="340"/>
      <c r="AM50" s="341"/>
      <c r="CF50" s="4"/>
    </row>
    <row r="51" spans="1:99">
      <c r="A51" s="285"/>
      <c r="B51" s="355"/>
      <c r="C51" s="355"/>
      <c r="D51" s="355"/>
      <c r="E51" s="268"/>
      <c r="F51" s="351" t="s">
        <v>245</v>
      </c>
      <c r="G51" s="297"/>
      <c r="H51" s="297"/>
      <c r="I51" s="297"/>
      <c r="J51" s="297"/>
      <c r="K51" s="297"/>
      <c r="L51" s="297"/>
      <c r="M51" s="297"/>
      <c r="N51" s="297"/>
      <c r="O51" s="297"/>
      <c r="P51" s="280"/>
      <c r="Q51" s="280"/>
      <c r="R51" s="280"/>
      <c r="S51" s="280"/>
      <c r="T51" s="342"/>
      <c r="U51" s="343"/>
      <c r="V51" s="343"/>
      <c r="W51" s="343"/>
      <c r="X51" s="343"/>
      <c r="Y51" s="343"/>
      <c r="Z51" s="343"/>
      <c r="AA51" s="343"/>
      <c r="AB51" s="343"/>
      <c r="AC51" s="343"/>
      <c r="AD51" s="343"/>
      <c r="AE51" s="343"/>
      <c r="AF51" s="343"/>
      <c r="AG51" s="343"/>
      <c r="AH51" s="343"/>
      <c r="AI51" s="343"/>
      <c r="AJ51" s="343"/>
      <c r="AK51" s="343"/>
      <c r="AL51" s="343"/>
      <c r="AM51" s="344"/>
      <c r="CF51" s="4"/>
    </row>
    <row r="52" spans="1:99">
      <c r="A52" s="285"/>
      <c r="B52" s="355"/>
      <c r="C52" s="355"/>
      <c r="D52" s="355"/>
      <c r="E52" s="268"/>
      <c r="F52" s="351" t="s">
        <v>246</v>
      </c>
      <c r="G52" s="297"/>
      <c r="H52" s="297"/>
      <c r="I52" s="297"/>
      <c r="J52" s="297"/>
      <c r="K52" s="297"/>
      <c r="L52" s="297"/>
      <c r="M52" s="297"/>
      <c r="N52" s="297"/>
      <c r="O52" s="297"/>
      <c r="P52" s="280"/>
      <c r="Q52" s="280"/>
      <c r="R52" s="280"/>
      <c r="S52" s="280"/>
      <c r="T52" s="342"/>
      <c r="U52" s="343"/>
      <c r="V52" s="343"/>
      <c r="W52" s="343"/>
      <c r="X52" s="343"/>
      <c r="Y52" s="343"/>
      <c r="Z52" s="343"/>
      <c r="AA52" s="343"/>
      <c r="AB52" s="343"/>
      <c r="AC52" s="343"/>
      <c r="AD52" s="343"/>
      <c r="AE52" s="343"/>
      <c r="AF52" s="343"/>
      <c r="AG52" s="343"/>
      <c r="AH52" s="343"/>
      <c r="AI52" s="343"/>
      <c r="AJ52" s="343"/>
      <c r="AK52" s="343"/>
      <c r="AL52" s="343"/>
      <c r="AM52" s="344"/>
      <c r="CF52" s="4"/>
    </row>
    <row r="53" spans="1:99">
      <c r="A53" s="285"/>
      <c r="B53" s="355"/>
      <c r="C53" s="355"/>
      <c r="D53" s="355"/>
      <c r="E53" s="268"/>
      <c r="F53" s="351" t="s">
        <v>248</v>
      </c>
      <c r="G53" s="297"/>
      <c r="H53" s="297"/>
      <c r="I53" s="297"/>
      <c r="J53" s="297"/>
      <c r="K53" s="297"/>
      <c r="L53" s="297"/>
      <c r="M53" s="297"/>
      <c r="N53" s="297"/>
      <c r="O53" s="297"/>
      <c r="P53" s="280"/>
      <c r="Q53" s="280"/>
      <c r="R53" s="280"/>
      <c r="S53" s="280"/>
      <c r="T53" s="342"/>
      <c r="U53" s="343"/>
      <c r="V53" s="343"/>
      <c r="W53" s="343"/>
      <c r="X53" s="343"/>
      <c r="Y53" s="343"/>
      <c r="Z53" s="343"/>
      <c r="AA53" s="343"/>
      <c r="AB53" s="343"/>
      <c r="AC53" s="343"/>
      <c r="AD53" s="343"/>
      <c r="AE53" s="343"/>
      <c r="AF53" s="343"/>
      <c r="AG53" s="343"/>
      <c r="AH53" s="343"/>
      <c r="AI53" s="343"/>
      <c r="AJ53" s="343"/>
      <c r="AK53" s="343"/>
      <c r="AL53" s="343"/>
      <c r="AM53" s="344"/>
      <c r="CF53" s="4"/>
    </row>
    <row r="54" spans="1:99">
      <c r="A54" s="285"/>
      <c r="B54" s="355"/>
      <c r="C54" s="355"/>
      <c r="D54" s="355"/>
      <c r="E54" s="268"/>
      <c r="F54" s="351" t="s">
        <v>249</v>
      </c>
      <c r="G54" s="297"/>
      <c r="H54" s="297"/>
      <c r="I54" s="297"/>
      <c r="J54" s="297"/>
      <c r="K54" s="297"/>
      <c r="L54" s="297"/>
      <c r="M54" s="297"/>
      <c r="N54" s="297"/>
      <c r="O54" s="297"/>
      <c r="P54" s="280"/>
      <c r="Q54" s="280"/>
      <c r="R54" s="280"/>
      <c r="S54" s="280"/>
      <c r="T54" s="342"/>
      <c r="U54" s="343"/>
      <c r="V54" s="343"/>
      <c r="W54" s="343"/>
      <c r="X54" s="343"/>
      <c r="Y54" s="343"/>
      <c r="Z54" s="343"/>
      <c r="AA54" s="343"/>
      <c r="AB54" s="343"/>
      <c r="AC54" s="343"/>
      <c r="AD54" s="343"/>
      <c r="AE54" s="343"/>
      <c r="AF54" s="343"/>
      <c r="AG54" s="343"/>
      <c r="AH54" s="343"/>
      <c r="AI54" s="343"/>
      <c r="AJ54" s="343"/>
      <c r="AK54" s="343"/>
      <c r="AL54" s="343"/>
      <c r="AM54" s="344"/>
      <c r="CF54" s="4"/>
    </row>
    <row r="55" spans="1:99">
      <c r="A55" s="285"/>
      <c r="B55" s="355"/>
      <c r="C55" s="355"/>
      <c r="D55" s="355"/>
      <c r="E55" s="268"/>
      <c r="F55" s="354" t="s">
        <v>241</v>
      </c>
      <c r="G55" s="298"/>
      <c r="H55" s="298"/>
      <c r="I55" s="298"/>
      <c r="J55" s="298"/>
      <c r="K55" s="298"/>
      <c r="L55" s="298"/>
      <c r="M55" s="298"/>
      <c r="N55" s="298"/>
      <c r="O55" s="298"/>
      <c r="P55" s="282"/>
      <c r="Q55" s="282"/>
      <c r="R55" s="282"/>
      <c r="S55" s="282"/>
      <c r="T55" s="345"/>
      <c r="U55" s="346"/>
      <c r="V55" s="346"/>
      <c r="W55" s="346"/>
      <c r="X55" s="346"/>
      <c r="Y55" s="346"/>
      <c r="Z55" s="346"/>
      <c r="AA55" s="346"/>
      <c r="AB55" s="346"/>
      <c r="AC55" s="346"/>
      <c r="AD55" s="346"/>
      <c r="AE55" s="346"/>
      <c r="AF55" s="346"/>
      <c r="AG55" s="346"/>
      <c r="AH55" s="346"/>
      <c r="AI55" s="346"/>
      <c r="AJ55" s="346"/>
      <c r="AK55" s="346"/>
      <c r="AL55" s="346"/>
      <c r="AM55" s="347"/>
      <c r="CF55" s="4"/>
    </row>
    <row r="56" spans="1:99">
      <c r="A56" s="285"/>
      <c r="B56" s="355" t="s">
        <v>126</v>
      </c>
      <c r="C56" s="355"/>
      <c r="D56" s="355"/>
      <c r="E56" s="268"/>
      <c r="F56" s="352" t="s">
        <v>244</v>
      </c>
      <c r="G56" s="353"/>
      <c r="H56" s="353"/>
      <c r="I56" s="353"/>
      <c r="J56" s="353"/>
      <c r="K56" s="353"/>
      <c r="L56" s="353"/>
      <c r="M56" s="353"/>
      <c r="N56" s="353"/>
      <c r="O56" s="353"/>
      <c r="P56" s="278"/>
      <c r="Q56" s="278"/>
      <c r="R56" s="278"/>
      <c r="S56" s="278"/>
      <c r="T56" s="339"/>
      <c r="U56" s="340"/>
      <c r="V56" s="340"/>
      <c r="W56" s="340"/>
      <c r="X56" s="340"/>
      <c r="Y56" s="340"/>
      <c r="Z56" s="340"/>
      <c r="AA56" s="340"/>
      <c r="AB56" s="340"/>
      <c r="AC56" s="340"/>
      <c r="AD56" s="340"/>
      <c r="AE56" s="340"/>
      <c r="AF56" s="340"/>
      <c r="AG56" s="340"/>
      <c r="AH56" s="340"/>
      <c r="AI56" s="340"/>
      <c r="AJ56" s="340"/>
      <c r="AK56" s="340"/>
      <c r="AL56" s="340"/>
      <c r="AM56" s="341"/>
      <c r="CF56" s="4"/>
    </row>
    <row r="57" spans="1:99">
      <c r="A57" s="285"/>
      <c r="B57" s="355"/>
      <c r="C57" s="355"/>
      <c r="D57" s="355"/>
      <c r="E57" s="268"/>
      <c r="F57" s="351" t="s">
        <v>247</v>
      </c>
      <c r="G57" s="297"/>
      <c r="H57" s="297"/>
      <c r="I57" s="297"/>
      <c r="J57" s="297"/>
      <c r="K57" s="297"/>
      <c r="L57" s="297"/>
      <c r="M57" s="297"/>
      <c r="N57" s="297"/>
      <c r="O57" s="297"/>
      <c r="P57" s="280"/>
      <c r="Q57" s="280"/>
      <c r="R57" s="280"/>
      <c r="S57" s="280"/>
      <c r="T57" s="342"/>
      <c r="U57" s="343"/>
      <c r="V57" s="343"/>
      <c r="W57" s="343"/>
      <c r="X57" s="343"/>
      <c r="Y57" s="343"/>
      <c r="Z57" s="343"/>
      <c r="AA57" s="343"/>
      <c r="AB57" s="343"/>
      <c r="AC57" s="343"/>
      <c r="AD57" s="343"/>
      <c r="AE57" s="343"/>
      <c r="AF57" s="343"/>
      <c r="AG57" s="343"/>
      <c r="AH57" s="343"/>
      <c r="AI57" s="343"/>
      <c r="AJ57" s="343"/>
      <c r="AK57" s="343"/>
      <c r="AL57" s="343"/>
      <c r="AM57" s="344"/>
      <c r="CF57" s="4"/>
    </row>
    <row r="58" spans="1:99">
      <c r="A58" s="285"/>
      <c r="B58" s="355"/>
      <c r="C58" s="355"/>
      <c r="D58" s="355"/>
      <c r="E58" s="268"/>
      <c r="F58" s="354" t="s">
        <v>241</v>
      </c>
      <c r="G58" s="298"/>
      <c r="H58" s="298"/>
      <c r="I58" s="298"/>
      <c r="J58" s="298"/>
      <c r="K58" s="298"/>
      <c r="L58" s="298"/>
      <c r="M58" s="298"/>
      <c r="N58" s="298"/>
      <c r="O58" s="298"/>
      <c r="P58" s="282"/>
      <c r="Q58" s="282"/>
      <c r="R58" s="282"/>
      <c r="S58" s="282"/>
      <c r="T58" s="345"/>
      <c r="U58" s="346"/>
      <c r="V58" s="346"/>
      <c r="W58" s="346"/>
      <c r="X58" s="346"/>
      <c r="Y58" s="346"/>
      <c r="Z58" s="346"/>
      <c r="AA58" s="346"/>
      <c r="AB58" s="346"/>
      <c r="AC58" s="346"/>
      <c r="AD58" s="346"/>
      <c r="AE58" s="346"/>
      <c r="AF58" s="346"/>
      <c r="AG58" s="346"/>
      <c r="AH58" s="346"/>
      <c r="AI58" s="346"/>
      <c r="AJ58" s="346"/>
      <c r="AK58" s="346"/>
      <c r="AL58" s="346"/>
      <c r="AM58" s="347"/>
      <c r="CF58" s="4"/>
    </row>
    <row r="59" spans="1:99" ht="14.25" thickBot="1">
      <c r="A59" s="301" t="s">
        <v>266</v>
      </c>
      <c r="B59" s="302"/>
      <c r="C59" s="302"/>
      <c r="D59" s="302"/>
      <c r="E59" s="302"/>
      <c r="F59" s="302"/>
      <c r="G59" s="302"/>
      <c r="H59" s="302"/>
      <c r="I59" s="302"/>
      <c r="J59" s="302"/>
      <c r="K59" s="302"/>
      <c r="L59" s="302"/>
      <c r="M59" s="302"/>
      <c r="N59" s="302"/>
      <c r="O59" s="303"/>
      <c r="P59" s="289">
        <f>SUM(P28:S58)</f>
        <v>0</v>
      </c>
      <c r="Q59" s="289"/>
      <c r="R59" s="289"/>
      <c r="S59" s="289"/>
      <c r="T59" s="290"/>
      <c r="U59" s="291"/>
      <c r="V59" s="291"/>
      <c r="W59" s="291"/>
      <c r="X59" s="291"/>
      <c r="Y59" s="291"/>
      <c r="Z59" s="291"/>
      <c r="AA59" s="291"/>
      <c r="AB59" s="291"/>
      <c r="AC59" s="291"/>
      <c r="AD59" s="291"/>
      <c r="AE59" s="291"/>
      <c r="AF59" s="291"/>
      <c r="AG59" s="291"/>
      <c r="AH59" s="291"/>
      <c r="AI59" s="291"/>
      <c r="AJ59" s="291"/>
      <c r="AK59" s="291"/>
      <c r="AL59" s="291"/>
      <c r="AM59" s="292"/>
      <c r="CF59" s="4"/>
    </row>
    <row r="60" spans="1:99" ht="14.25" thickTop="1">
      <c r="A60" s="257" t="s">
        <v>265</v>
      </c>
      <c r="B60" s="258"/>
      <c r="C60" s="258"/>
      <c r="D60" s="258"/>
      <c r="E60" s="258"/>
      <c r="F60" s="258"/>
      <c r="G60" s="258"/>
      <c r="H60" s="258"/>
      <c r="I60" s="258"/>
      <c r="J60" s="258"/>
      <c r="K60" s="258"/>
      <c r="L60" s="258"/>
      <c r="M60" s="258"/>
      <c r="N60" s="258"/>
      <c r="O60" s="259"/>
      <c r="P60" s="260">
        <f>P59</f>
        <v>0</v>
      </c>
      <c r="Q60" s="260"/>
      <c r="R60" s="260"/>
      <c r="S60" s="260"/>
      <c r="T60" s="261" t="s">
        <v>291</v>
      </c>
      <c r="U60" s="262"/>
      <c r="V60" s="262"/>
      <c r="W60" s="262"/>
      <c r="X60" s="262"/>
      <c r="Y60" s="262"/>
      <c r="Z60" s="262"/>
      <c r="AA60" s="262"/>
      <c r="AB60" s="262"/>
      <c r="AC60" s="262"/>
      <c r="AD60" s="262"/>
      <c r="AE60" s="262"/>
      <c r="AF60" s="262"/>
      <c r="AG60" s="262"/>
      <c r="AH60" s="262"/>
      <c r="AI60" s="262"/>
      <c r="AJ60" s="262"/>
      <c r="AK60" s="262"/>
      <c r="AL60" s="262"/>
      <c r="AM60" s="263"/>
      <c r="CF60" s="4"/>
    </row>
    <row r="61" spans="1:99">
      <c r="A61" s="257" t="s">
        <v>228</v>
      </c>
      <c r="B61" s="258"/>
      <c r="C61" s="258"/>
      <c r="D61" s="258"/>
      <c r="E61" s="258"/>
      <c r="F61" s="258"/>
      <c r="G61" s="258"/>
      <c r="H61" s="258"/>
      <c r="I61" s="258"/>
      <c r="J61" s="258"/>
      <c r="K61" s="258"/>
      <c r="L61" s="258"/>
      <c r="M61" s="258"/>
      <c r="N61" s="258"/>
      <c r="O61" s="259"/>
      <c r="P61" s="264"/>
      <c r="Q61" s="264"/>
      <c r="R61" s="264"/>
      <c r="S61" s="264"/>
      <c r="T61" s="265"/>
      <c r="U61" s="266"/>
      <c r="V61" s="266"/>
      <c r="W61" s="266"/>
      <c r="X61" s="266"/>
      <c r="Y61" s="266"/>
      <c r="Z61" s="266"/>
      <c r="AA61" s="266"/>
      <c r="AB61" s="266"/>
      <c r="AC61" s="266"/>
      <c r="AD61" s="266"/>
      <c r="AE61" s="266"/>
      <c r="AF61" s="266"/>
      <c r="AG61" s="266"/>
      <c r="AH61" s="266"/>
      <c r="AI61" s="266"/>
      <c r="AJ61" s="266"/>
      <c r="AK61" s="266"/>
      <c r="AL61" s="266"/>
      <c r="AM61" s="267"/>
      <c r="AV61" s="4"/>
      <c r="CF61" s="4"/>
    </row>
    <row r="62" spans="1:99" ht="6" customHeight="1">
      <c r="A62" s="66"/>
      <c r="B62" s="66"/>
      <c r="C62" s="66"/>
      <c r="D62" s="66"/>
      <c r="E62" s="67"/>
      <c r="F62" s="67"/>
      <c r="G62" s="67"/>
      <c r="H62" s="67"/>
      <c r="I62" s="67"/>
      <c r="J62" s="68"/>
      <c r="K62" s="68"/>
      <c r="L62" s="68"/>
      <c r="M62" s="68"/>
      <c r="N62" s="68"/>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row>
    <row r="63" spans="1:99" ht="45">
      <c r="A63" s="66" t="s">
        <v>309</v>
      </c>
      <c r="B63" s="268" t="s">
        <v>306</v>
      </c>
      <c r="C63" s="269"/>
      <c r="D63" s="269"/>
      <c r="E63" s="269"/>
      <c r="F63" s="269"/>
      <c r="G63" s="269"/>
      <c r="H63" s="269"/>
      <c r="I63" s="269"/>
      <c r="J63" s="269"/>
      <c r="K63" s="269"/>
      <c r="L63" s="269"/>
      <c r="M63" s="269"/>
      <c r="N63" s="269"/>
      <c r="O63" s="269"/>
      <c r="P63" s="269"/>
      <c r="Q63" s="269"/>
      <c r="R63" s="269"/>
      <c r="S63" s="269"/>
      <c r="T63" s="269"/>
      <c r="U63" s="270"/>
      <c r="V63" s="271"/>
      <c r="W63" s="272"/>
      <c r="X63" s="273"/>
      <c r="Y63" s="274" t="s">
        <v>310</v>
      </c>
      <c r="Z63" s="275"/>
      <c r="AA63" s="275"/>
      <c r="AB63" s="275"/>
      <c r="AC63" s="275"/>
      <c r="AD63" s="275"/>
      <c r="AE63" s="275"/>
      <c r="AF63" s="275"/>
      <c r="AG63" s="275"/>
      <c r="AH63" s="275"/>
      <c r="AI63" s="275"/>
      <c r="AJ63" s="275"/>
      <c r="AK63" s="275"/>
      <c r="AL63" s="275"/>
      <c r="AM63" s="275"/>
      <c r="AV63" s="4"/>
      <c r="CG63" s="4"/>
      <c r="CH63" s="4"/>
      <c r="CI63" s="4"/>
      <c r="CJ63" s="4"/>
      <c r="CK63" s="4"/>
      <c r="CL63" s="4"/>
      <c r="CM63" s="4"/>
      <c r="CN63" s="4"/>
      <c r="CO63" s="4"/>
      <c r="CP63" s="4"/>
      <c r="CQ63" s="4"/>
      <c r="CR63" s="4"/>
      <c r="CS63" s="4"/>
      <c r="CT63" s="4"/>
      <c r="CU63" s="4"/>
    </row>
    <row r="64" spans="1:99" ht="6" customHeight="1" thickBot="1">
      <c r="A64" s="66"/>
      <c r="B64" s="66"/>
      <c r="C64" s="66"/>
      <c r="D64" s="66"/>
      <c r="E64" s="67"/>
      <c r="F64" s="67"/>
      <c r="G64" s="67"/>
      <c r="H64" s="67"/>
      <c r="I64" s="67"/>
      <c r="J64" s="68"/>
      <c r="K64" s="68"/>
      <c r="L64" s="68"/>
      <c r="M64" s="68"/>
      <c r="N64" s="68"/>
      <c r="O64" s="69"/>
      <c r="P64" s="69"/>
      <c r="Q64" s="69"/>
      <c r="R64" s="69"/>
      <c r="S64" s="69"/>
      <c r="T64" s="69"/>
      <c r="U64" s="69"/>
      <c r="V64" s="69"/>
      <c r="W64" s="69"/>
      <c r="X64" s="69"/>
      <c r="Y64" s="69"/>
      <c r="Z64" s="69"/>
      <c r="AA64" s="69"/>
      <c r="AB64" s="69"/>
      <c r="AC64" s="69"/>
      <c r="AD64" s="69"/>
      <c r="AE64" s="69"/>
      <c r="AF64" s="69"/>
      <c r="AG64" s="69"/>
      <c r="AH64" s="123"/>
      <c r="AI64" s="69"/>
      <c r="AJ64" s="69"/>
      <c r="AK64" s="69"/>
      <c r="AL64" s="69"/>
      <c r="AM64" s="69"/>
      <c r="CG64" s="4"/>
      <c r="CH64" s="4"/>
      <c r="CI64" s="4"/>
      <c r="CJ64" s="4"/>
      <c r="CK64" s="4"/>
      <c r="CL64" s="4"/>
      <c r="CM64" s="4"/>
      <c r="CN64" s="4"/>
      <c r="CO64" s="4"/>
      <c r="CP64" s="4"/>
      <c r="CQ64" s="4"/>
      <c r="CR64" s="4"/>
      <c r="CS64" s="4"/>
      <c r="CT64" s="4"/>
      <c r="CU64" s="4"/>
    </row>
    <row r="65" spans="1:99" s="4" customFormat="1" ht="14.25" thickBot="1">
      <c r="A65" s="58" t="s">
        <v>78</v>
      </c>
      <c r="B65" s="56"/>
      <c r="C65" s="56"/>
      <c r="D65" s="56"/>
      <c r="E65" s="56"/>
      <c r="F65" s="56"/>
      <c r="G65" s="56"/>
      <c r="H65" s="56"/>
      <c r="I65" s="53"/>
      <c r="J65" s="57"/>
      <c r="K65" s="52"/>
      <c r="L65" s="54"/>
      <c r="M65" s="54"/>
      <c r="N65" s="54"/>
      <c r="O65" s="54"/>
      <c r="P65" s="54"/>
      <c r="Q65" s="54"/>
      <c r="R65" s="54"/>
      <c r="S65" s="54"/>
      <c r="T65" s="54"/>
      <c r="U65" s="54"/>
      <c r="V65" s="54"/>
      <c r="W65" s="54"/>
      <c r="X65" s="54"/>
      <c r="Y65" s="54"/>
      <c r="Z65" s="54"/>
      <c r="AA65" s="54"/>
      <c r="AB65" s="54"/>
      <c r="AC65" s="312" t="s">
        <v>219</v>
      </c>
      <c r="AD65" s="315" t="s">
        <v>299</v>
      </c>
      <c r="AE65" s="316"/>
      <c r="AF65" s="316"/>
      <c r="AG65" s="316"/>
      <c r="AH65" s="317"/>
      <c r="AI65" s="320">
        <f>IF(AI66="",0,MIN(AI74,AI66))</f>
        <v>0</v>
      </c>
      <c r="AJ65" s="321"/>
      <c r="AK65" s="321"/>
      <c r="AL65" s="322" t="s">
        <v>39</v>
      </c>
      <c r="AM65" s="323"/>
      <c r="AN65" s="55"/>
      <c r="CA65" s="3"/>
      <c r="CB65" s="3"/>
      <c r="CC65" s="3"/>
      <c r="CD65" s="3"/>
      <c r="CE65" s="3"/>
      <c r="CF65" s="3"/>
    </row>
    <row r="66" spans="1:99" s="4" customFormat="1">
      <c r="A66" s="58"/>
      <c r="B66" s="56"/>
      <c r="C66" s="56"/>
      <c r="D66" s="56"/>
      <c r="E66" s="56"/>
      <c r="F66" s="56"/>
      <c r="G66" s="56"/>
      <c r="H66" s="56"/>
      <c r="I66" s="53"/>
      <c r="J66" s="57"/>
      <c r="K66" s="52"/>
      <c r="L66" s="54"/>
      <c r="M66" s="54"/>
      <c r="N66" s="54"/>
      <c r="O66" s="54"/>
      <c r="P66" s="54"/>
      <c r="Q66" s="54"/>
      <c r="R66" s="54"/>
      <c r="S66" s="54"/>
      <c r="T66" s="54"/>
      <c r="U66" s="54"/>
      <c r="V66" s="54"/>
      <c r="W66" s="54"/>
      <c r="X66" s="54"/>
      <c r="Y66" s="54"/>
      <c r="Z66" s="54"/>
      <c r="AA66" s="54"/>
      <c r="AB66" s="54"/>
      <c r="AC66" s="313"/>
      <c r="AD66" s="256" t="s">
        <v>224</v>
      </c>
      <c r="AE66" s="256"/>
      <c r="AF66" s="256"/>
      <c r="AG66" s="256"/>
      <c r="AH66" s="256"/>
      <c r="AI66" s="304"/>
      <c r="AJ66" s="304"/>
      <c r="AK66" s="305"/>
      <c r="AL66" s="306" t="s">
        <v>39</v>
      </c>
      <c r="AM66" s="307"/>
      <c r="AN66" s="55"/>
      <c r="CA66" s="3"/>
      <c r="CB66" s="3"/>
      <c r="CC66" s="3"/>
      <c r="CD66" s="3"/>
      <c r="CE66" s="3"/>
      <c r="CF66" s="3"/>
    </row>
    <row r="67" spans="1:99" s="4" customFormat="1">
      <c r="A67" s="58"/>
      <c r="B67" s="56"/>
      <c r="C67" s="56"/>
      <c r="D67" s="56"/>
      <c r="E67" s="56"/>
      <c r="F67" s="56"/>
      <c r="G67" s="56"/>
      <c r="H67" s="56"/>
      <c r="I67" s="53"/>
      <c r="J67" s="57"/>
      <c r="K67" s="52"/>
      <c r="L67" s="54"/>
      <c r="M67" s="54"/>
      <c r="N67" s="54"/>
      <c r="O67" s="54"/>
      <c r="P67" s="54"/>
      <c r="Q67" s="54"/>
      <c r="R67" s="54"/>
      <c r="S67" s="54"/>
      <c r="T67" s="54"/>
      <c r="U67" s="54"/>
      <c r="V67" s="54"/>
      <c r="W67" s="54"/>
      <c r="X67" s="54"/>
      <c r="Y67" s="54"/>
      <c r="Z67" s="54"/>
      <c r="AA67" s="54"/>
      <c r="AB67" s="54"/>
      <c r="AC67" s="314"/>
      <c r="AD67" s="253" t="s">
        <v>225</v>
      </c>
      <c r="AE67" s="253"/>
      <c r="AF67" s="253"/>
      <c r="AG67" s="253"/>
      <c r="AH67" s="253"/>
      <c r="AI67" s="308">
        <f>IF(AI65&gt;=AI66,0,AI66-AI65)</f>
        <v>0</v>
      </c>
      <c r="AJ67" s="308"/>
      <c r="AK67" s="309"/>
      <c r="AL67" s="310" t="s">
        <v>39</v>
      </c>
      <c r="AM67" s="311"/>
      <c r="AN67" s="55"/>
      <c r="CA67" s="3"/>
      <c r="CB67" s="3"/>
      <c r="CC67" s="3"/>
      <c r="CD67" s="3"/>
      <c r="CE67" s="3"/>
      <c r="CF67" s="3"/>
    </row>
    <row r="68" spans="1:99" s="4" customFormat="1" ht="15.75" customHeight="1">
      <c r="A68" s="422" t="s">
        <v>189</v>
      </c>
      <c r="B68" s="393"/>
      <c r="C68" s="393"/>
      <c r="D68" s="393"/>
      <c r="E68" s="393"/>
      <c r="F68" s="393"/>
      <c r="G68" s="393"/>
      <c r="H68" s="393"/>
      <c r="I68" s="393"/>
      <c r="J68" s="394"/>
      <c r="K68" s="95" t="s">
        <v>184</v>
      </c>
      <c r="L68" s="97"/>
      <c r="M68" s="31"/>
      <c r="N68" s="96"/>
      <c r="O68" s="96"/>
      <c r="P68" s="96"/>
      <c r="Q68" s="35"/>
      <c r="R68" s="96"/>
      <c r="S68" s="96"/>
      <c r="T68" s="96"/>
      <c r="U68" s="96"/>
      <c r="V68" s="96"/>
      <c r="W68" s="34"/>
      <c r="X68" s="333">
        <f>IF($H$10="介護予防・生活支援サービス事業の事業者","",1500)</f>
        <v>1500</v>
      </c>
      <c r="Y68" s="333"/>
      <c r="Z68" s="333"/>
      <c r="AA68" s="334" t="s">
        <v>53</v>
      </c>
      <c r="AB68" s="335"/>
      <c r="AC68" s="336" t="s">
        <v>54</v>
      </c>
      <c r="AD68" s="337"/>
      <c r="AE68" s="337"/>
      <c r="AF68" s="337"/>
      <c r="AG68" s="337"/>
      <c r="AH68" s="338"/>
      <c r="AI68" s="318"/>
      <c r="AJ68" s="319"/>
      <c r="AK68" s="319"/>
      <c r="AL68" s="416" t="s">
        <v>52</v>
      </c>
      <c r="AM68" s="417"/>
      <c r="AN68" s="55"/>
      <c r="CA68" s="3"/>
      <c r="CB68" s="3"/>
      <c r="CC68" s="3"/>
      <c r="CD68" s="3"/>
      <c r="CE68" s="3"/>
      <c r="CF68" s="3"/>
    </row>
    <row r="69" spans="1:99" s="4" customFormat="1" ht="15.75" customHeight="1">
      <c r="A69" s="423"/>
      <c r="B69" s="396"/>
      <c r="C69" s="396"/>
      <c r="D69" s="396"/>
      <c r="E69" s="396"/>
      <c r="F69" s="396"/>
      <c r="G69" s="396"/>
      <c r="H69" s="396"/>
      <c r="I69" s="396"/>
      <c r="J69" s="397"/>
      <c r="K69" s="95" t="s">
        <v>185</v>
      </c>
      <c r="L69" s="97"/>
      <c r="M69" s="31"/>
      <c r="N69" s="96"/>
      <c r="O69" s="96"/>
      <c r="P69" s="96"/>
      <c r="Q69" s="35"/>
      <c r="R69" s="96"/>
      <c r="S69" s="96"/>
      <c r="T69" s="96"/>
      <c r="U69" s="96"/>
      <c r="V69" s="96"/>
      <c r="W69" s="34"/>
      <c r="X69" s="333">
        <f>IF($H$10="介護予防・生活支援サービス事業の事業者","",3000)</f>
        <v>3000</v>
      </c>
      <c r="Y69" s="333"/>
      <c r="Z69" s="333"/>
      <c r="AA69" s="334" t="s">
        <v>53</v>
      </c>
      <c r="AB69" s="335"/>
      <c r="AC69" s="336" t="s">
        <v>54</v>
      </c>
      <c r="AD69" s="337"/>
      <c r="AE69" s="337"/>
      <c r="AF69" s="337"/>
      <c r="AG69" s="337"/>
      <c r="AH69" s="338"/>
      <c r="AI69" s="318"/>
      <c r="AJ69" s="319"/>
      <c r="AK69" s="319"/>
      <c r="AL69" s="416" t="s">
        <v>42</v>
      </c>
      <c r="AM69" s="417"/>
      <c r="AN69" s="55"/>
      <c r="CA69" s="3"/>
      <c r="CB69" s="3"/>
      <c r="CC69" s="3"/>
      <c r="CD69" s="3"/>
      <c r="CE69" s="3"/>
      <c r="CF69" s="3"/>
    </row>
    <row r="70" spans="1:99" s="4" customFormat="1" ht="15.75" customHeight="1">
      <c r="A70" s="104"/>
      <c r="B70" s="358" t="s">
        <v>186</v>
      </c>
      <c r="C70" s="359"/>
      <c r="D70" s="359"/>
      <c r="E70" s="359"/>
      <c r="F70" s="359"/>
      <c r="G70" s="359"/>
      <c r="H70" s="359"/>
      <c r="I70" s="359"/>
      <c r="J70" s="360"/>
      <c r="K70" s="98" t="s">
        <v>184</v>
      </c>
      <c r="L70" s="98"/>
      <c r="M70" s="102"/>
      <c r="N70" s="102"/>
      <c r="O70" s="103"/>
      <c r="P70" s="103"/>
      <c r="Q70" s="98"/>
      <c r="R70" s="98"/>
      <c r="S70" s="98"/>
      <c r="T70" s="98"/>
      <c r="U70" s="98"/>
      <c r="V70" s="98"/>
      <c r="W70" s="101"/>
      <c r="X70" s="333">
        <f>IF($H$10="介護予防・生活支援サービス事業の事業者","",1500)</f>
        <v>1500</v>
      </c>
      <c r="Y70" s="333"/>
      <c r="Z70" s="333"/>
      <c r="AA70" s="334" t="s">
        <v>53</v>
      </c>
      <c r="AB70" s="335"/>
      <c r="AC70" s="336" t="s">
        <v>54</v>
      </c>
      <c r="AD70" s="337"/>
      <c r="AE70" s="337"/>
      <c r="AF70" s="337"/>
      <c r="AG70" s="337"/>
      <c r="AH70" s="338"/>
      <c r="AI70" s="318"/>
      <c r="AJ70" s="319"/>
      <c r="AK70" s="319"/>
      <c r="AL70" s="331" t="s">
        <v>42</v>
      </c>
      <c r="AM70" s="332"/>
      <c r="AN70" s="55"/>
      <c r="CA70" s="3"/>
      <c r="CB70" s="3"/>
      <c r="CC70" s="3"/>
      <c r="CD70" s="3"/>
      <c r="CE70" s="3"/>
      <c r="CF70" s="3"/>
    </row>
    <row r="71" spans="1:99" s="4" customFormat="1" ht="15.75" customHeight="1">
      <c r="A71" s="99"/>
      <c r="B71" s="361"/>
      <c r="C71" s="362"/>
      <c r="D71" s="362"/>
      <c r="E71" s="362"/>
      <c r="F71" s="362"/>
      <c r="G71" s="362"/>
      <c r="H71" s="362"/>
      <c r="I71" s="362"/>
      <c r="J71" s="363"/>
      <c r="K71" s="33" t="s">
        <v>187</v>
      </c>
      <c r="L71" s="33"/>
      <c r="M71" s="33"/>
      <c r="N71" s="33"/>
      <c r="O71" s="29"/>
      <c r="P71" s="29"/>
      <c r="Q71" s="28"/>
      <c r="R71" s="28"/>
      <c r="S71" s="28"/>
      <c r="T71" s="28"/>
      <c r="U71" s="28"/>
      <c r="V71" s="28"/>
      <c r="W71" s="30"/>
      <c r="X71" s="333">
        <f>IF($H$10="介護予防・生活支援サービス事業の事業者","",4500)</f>
        <v>4500</v>
      </c>
      <c r="Y71" s="333"/>
      <c r="Z71" s="333"/>
      <c r="AA71" s="334" t="s">
        <v>53</v>
      </c>
      <c r="AB71" s="335"/>
      <c r="AC71" s="336" t="s">
        <v>54</v>
      </c>
      <c r="AD71" s="337"/>
      <c r="AE71" s="337"/>
      <c r="AF71" s="337"/>
      <c r="AG71" s="337"/>
      <c r="AH71" s="338"/>
      <c r="AI71" s="318"/>
      <c r="AJ71" s="319"/>
      <c r="AK71" s="319"/>
      <c r="AL71" s="331" t="s">
        <v>42</v>
      </c>
      <c r="AM71" s="332"/>
      <c r="AN71" s="55"/>
      <c r="CA71" s="3"/>
      <c r="CB71" s="3"/>
      <c r="CC71" s="3"/>
      <c r="CD71" s="3"/>
      <c r="CE71" s="3"/>
      <c r="CF71" s="3"/>
    </row>
    <row r="72" spans="1:99" s="4" customFormat="1" ht="15.75" customHeight="1">
      <c r="A72" s="99"/>
      <c r="B72" s="361"/>
      <c r="C72" s="362"/>
      <c r="D72" s="362"/>
      <c r="E72" s="362"/>
      <c r="F72" s="362"/>
      <c r="G72" s="362"/>
      <c r="H72" s="362"/>
      <c r="I72" s="362"/>
      <c r="J72" s="363"/>
      <c r="K72" s="32" t="s">
        <v>185</v>
      </c>
      <c r="L72" s="32"/>
      <c r="M72" s="32"/>
      <c r="N72" s="32"/>
      <c r="O72" s="35"/>
      <c r="P72" s="35"/>
      <c r="Q72" s="96"/>
      <c r="R72" s="96"/>
      <c r="S72" s="96"/>
      <c r="T72" s="96"/>
      <c r="U72" s="96"/>
      <c r="V72" s="96"/>
      <c r="W72" s="34"/>
      <c r="X72" s="333">
        <f>IF($H$10="介護予防・生活支援サービス事業の事業者","",3000)</f>
        <v>3000</v>
      </c>
      <c r="Y72" s="333"/>
      <c r="Z72" s="333"/>
      <c r="AA72" s="334" t="s">
        <v>53</v>
      </c>
      <c r="AB72" s="335"/>
      <c r="AC72" s="336" t="s">
        <v>54</v>
      </c>
      <c r="AD72" s="337"/>
      <c r="AE72" s="337"/>
      <c r="AF72" s="337"/>
      <c r="AG72" s="337"/>
      <c r="AH72" s="338"/>
      <c r="AI72" s="318"/>
      <c r="AJ72" s="319"/>
      <c r="AK72" s="319"/>
      <c r="AL72" s="331" t="s">
        <v>42</v>
      </c>
      <c r="AM72" s="332"/>
      <c r="AN72" s="55"/>
      <c r="CA72" s="3"/>
      <c r="CB72" s="3"/>
      <c r="CC72" s="3"/>
      <c r="CD72" s="3"/>
      <c r="CE72" s="3"/>
      <c r="CF72" s="3"/>
    </row>
    <row r="73" spans="1:99" s="4" customFormat="1" ht="15.75" customHeight="1">
      <c r="A73" s="100"/>
      <c r="B73" s="364"/>
      <c r="C73" s="365"/>
      <c r="D73" s="365"/>
      <c r="E73" s="365"/>
      <c r="F73" s="365"/>
      <c r="G73" s="365"/>
      <c r="H73" s="365"/>
      <c r="I73" s="365"/>
      <c r="J73" s="366"/>
      <c r="K73" s="32" t="s">
        <v>188</v>
      </c>
      <c r="L73" s="32"/>
      <c r="M73" s="32"/>
      <c r="N73" s="32"/>
      <c r="O73" s="35"/>
      <c r="P73" s="35"/>
      <c r="Q73" s="96"/>
      <c r="R73" s="96"/>
      <c r="S73" s="96"/>
      <c r="T73" s="96"/>
      <c r="U73" s="96"/>
      <c r="V73" s="96"/>
      <c r="W73" s="34"/>
      <c r="X73" s="333">
        <f>IF($H$10="介護予防・生活支援サービス事業の事業者","",6000)</f>
        <v>6000</v>
      </c>
      <c r="Y73" s="333"/>
      <c r="Z73" s="333"/>
      <c r="AA73" s="334" t="s">
        <v>53</v>
      </c>
      <c r="AB73" s="335"/>
      <c r="AC73" s="336" t="s">
        <v>54</v>
      </c>
      <c r="AD73" s="337"/>
      <c r="AE73" s="337"/>
      <c r="AF73" s="337"/>
      <c r="AG73" s="337"/>
      <c r="AH73" s="338"/>
      <c r="AI73" s="318"/>
      <c r="AJ73" s="319"/>
      <c r="AK73" s="319"/>
      <c r="AL73" s="331" t="s">
        <v>42</v>
      </c>
      <c r="AM73" s="332"/>
      <c r="AN73" s="55"/>
      <c r="CA73" s="3"/>
      <c r="CB73" s="3"/>
      <c r="CC73" s="3"/>
      <c r="CD73" s="3"/>
      <c r="CE73" s="3"/>
      <c r="CF73" s="3"/>
    </row>
    <row r="74" spans="1:99" s="4" customFormat="1" ht="15.75" customHeight="1">
      <c r="A74" s="324" t="s">
        <v>298</v>
      </c>
      <c r="B74" s="325"/>
      <c r="C74" s="325"/>
      <c r="D74" s="325"/>
      <c r="E74" s="325"/>
      <c r="F74" s="325"/>
      <c r="G74" s="325"/>
      <c r="H74" s="325"/>
      <c r="I74" s="325"/>
      <c r="J74" s="325"/>
      <c r="K74" s="325"/>
      <c r="L74" s="325"/>
      <c r="M74" s="325"/>
      <c r="N74" s="325"/>
      <c r="O74" s="325"/>
      <c r="P74" s="325"/>
      <c r="Q74" s="325"/>
      <c r="R74" s="325"/>
      <c r="S74" s="325"/>
      <c r="T74" s="325"/>
      <c r="U74" s="325"/>
      <c r="V74" s="325"/>
      <c r="W74" s="325"/>
      <c r="X74" s="325"/>
      <c r="Y74" s="325"/>
      <c r="Z74" s="325"/>
      <c r="AA74" s="325"/>
      <c r="AB74" s="325"/>
      <c r="AC74" s="325"/>
      <c r="AD74" s="325"/>
      <c r="AE74" s="325"/>
      <c r="AF74" s="325"/>
      <c r="AG74" s="325"/>
      <c r="AH74" s="326"/>
      <c r="AI74" s="327">
        <f>IF(H10="居宅介護支援事業所",(X70*AI70+X71*AI71+X72*AI72+X73*AI73)/1000,(X68*AI68+X69*AI69)/1000)</f>
        <v>0</v>
      </c>
      <c r="AJ74" s="328"/>
      <c r="AK74" s="328"/>
      <c r="AL74" s="329" t="s">
        <v>39</v>
      </c>
      <c r="AM74" s="330"/>
      <c r="AN74" s="55"/>
      <c r="CA74" s="3"/>
      <c r="CB74" s="3"/>
      <c r="CC74" s="3"/>
      <c r="CD74" s="3"/>
      <c r="CE74" s="3"/>
      <c r="CF74" s="3"/>
    </row>
    <row r="75" spans="1:99" s="4" customFormat="1" ht="6" customHeight="1" thickBot="1">
      <c r="A75" s="56"/>
      <c r="B75" s="56"/>
      <c r="C75" s="56"/>
      <c r="D75" s="56"/>
      <c r="E75" s="56"/>
      <c r="F75" s="56"/>
      <c r="G75" s="56"/>
      <c r="H75" s="56"/>
      <c r="I75" s="53"/>
      <c r="J75" s="57"/>
      <c r="K75" s="52"/>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5"/>
      <c r="CA75" s="3"/>
      <c r="CB75" s="3"/>
      <c r="CC75" s="3"/>
      <c r="CD75" s="3"/>
      <c r="CE75" s="3"/>
      <c r="CF75" s="3"/>
    </row>
    <row r="76" spans="1:99" s="4" customFormat="1" ht="14.25" thickBot="1">
      <c r="A76" s="58" t="s">
        <v>79</v>
      </c>
      <c r="B76" s="52"/>
      <c r="C76" s="56"/>
      <c r="D76" s="56"/>
      <c r="E76" s="56"/>
      <c r="F76" s="56"/>
      <c r="G76" s="56"/>
      <c r="H76" s="56"/>
      <c r="I76" s="53"/>
      <c r="J76" s="57"/>
      <c r="K76" s="52"/>
      <c r="L76" s="54"/>
      <c r="M76" s="54"/>
      <c r="N76" s="54"/>
      <c r="O76" s="55"/>
      <c r="P76" s="55"/>
      <c r="Q76" s="55"/>
      <c r="R76" s="55"/>
      <c r="S76" s="55"/>
      <c r="T76" s="70"/>
      <c r="U76" s="70"/>
      <c r="V76" s="70"/>
      <c r="W76" s="70"/>
      <c r="X76" s="371" t="s">
        <v>127</v>
      </c>
      <c r="Y76" s="372"/>
      <c r="Z76" s="372"/>
      <c r="AA76" s="372"/>
      <c r="AB76" s="373"/>
      <c r="AC76" s="312" t="s">
        <v>219</v>
      </c>
      <c r="AD76" s="315" t="s">
        <v>300</v>
      </c>
      <c r="AE76" s="316"/>
      <c r="AF76" s="316"/>
      <c r="AG76" s="316"/>
      <c r="AH76" s="317"/>
      <c r="AI76" s="376">
        <f>IF(OR(X77=0,AI77=""),0,MIN(X77,ROUNDDOWN(P96/1000,0),ROUNDDOWN((P97-P98)/1000,0)))</f>
        <v>0</v>
      </c>
      <c r="AJ76" s="377"/>
      <c r="AK76" s="377"/>
      <c r="AL76" s="322" t="s">
        <v>39</v>
      </c>
      <c r="AM76" s="323"/>
      <c r="AN76" s="55"/>
      <c r="CA76" s="3"/>
      <c r="CB76" s="3"/>
      <c r="CC76" s="3"/>
      <c r="CD76" s="3"/>
      <c r="CE76" s="3"/>
      <c r="CF76" s="3"/>
    </row>
    <row r="77" spans="1:99" s="4" customFormat="1">
      <c r="A77" s="55"/>
      <c r="B77" s="56"/>
      <c r="C77" s="56"/>
      <c r="D77" s="56"/>
      <c r="E77" s="56"/>
      <c r="F77" s="56"/>
      <c r="G77" s="56"/>
      <c r="H77" s="56"/>
      <c r="I77" s="56"/>
      <c r="J77" s="56"/>
      <c r="K77" s="56"/>
      <c r="L77" s="56"/>
      <c r="M77" s="56"/>
      <c r="N77" s="56"/>
      <c r="O77" s="56"/>
      <c r="P77" s="56"/>
      <c r="Q77" s="56"/>
      <c r="R77" s="56"/>
      <c r="S77" s="56"/>
      <c r="T77" s="56"/>
      <c r="U77" s="56"/>
      <c r="V77" s="56"/>
      <c r="W77" s="56"/>
      <c r="X77" s="367" t="str">
        <f>IFERROR(VLOOKUP(H10,個票1!CA5:CE38,5,FALSE),"")</f>
        <v/>
      </c>
      <c r="Y77" s="368"/>
      <c r="Z77" s="368"/>
      <c r="AA77" s="369" t="s">
        <v>39</v>
      </c>
      <c r="AB77" s="370"/>
      <c r="AC77" s="313"/>
      <c r="AD77" s="256" t="s">
        <v>224</v>
      </c>
      <c r="AE77" s="256"/>
      <c r="AF77" s="256"/>
      <c r="AG77" s="256"/>
      <c r="AH77" s="256"/>
      <c r="AI77" s="374"/>
      <c r="AJ77" s="374"/>
      <c r="AK77" s="375"/>
      <c r="AL77" s="306" t="s">
        <v>39</v>
      </c>
      <c r="AM77" s="307"/>
      <c r="AN77" s="55"/>
      <c r="CA77" s="3"/>
      <c r="CB77" s="3"/>
      <c r="CC77" s="3"/>
      <c r="CD77" s="3"/>
      <c r="CE77" s="3"/>
      <c r="CF77" s="3"/>
      <c r="CG77" s="3"/>
      <c r="CH77" s="3"/>
      <c r="CI77" s="3"/>
      <c r="CJ77" s="3"/>
      <c r="CK77" s="3"/>
      <c r="CL77" s="3"/>
      <c r="CM77" s="3"/>
      <c r="CN77" s="3"/>
      <c r="CO77" s="3"/>
      <c r="CP77" s="3"/>
      <c r="CQ77" s="3"/>
      <c r="CR77" s="3"/>
      <c r="CS77" s="3"/>
      <c r="CT77" s="3"/>
      <c r="CU77" s="3"/>
    </row>
    <row r="78" spans="1:99" s="4" customFormat="1" ht="13.5" customHeight="1">
      <c r="A78" s="51" t="s">
        <v>129</v>
      </c>
      <c r="B78" s="56"/>
      <c r="C78" s="56"/>
      <c r="D78" s="56"/>
      <c r="E78" s="56"/>
      <c r="F78" s="56"/>
      <c r="G78" s="56"/>
      <c r="H78" s="56"/>
      <c r="I78" s="56"/>
      <c r="J78" s="56"/>
      <c r="K78" s="56"/>
      <c r="L78" s="56"/>
      <c r="M78" s="56"/>
      <c r="N78" s="56"/>
      <c r="O78" s="56"/>
      <c r="P78" s="56"/>
      <c r="Q78" s="56"/>
      <c r="R78" s="56"/>
      <c r="S78" s="56"/>
      <c r="T78" s="56"/>
      <c r="U78" s="56"/>
      <c r="V78" s="56"/>
      <c r="W78" s="56"/>
      <c r="X78" s="367"/>
      <c r="Y78" s="368"/>
      <c r="Z78" s="368"/>
      <c r="AA78" s="369"/>
      <c r="AB78" s="370"/>
      <c r="AC78" s="313"/>
      <c r="AD78" s="253" t="s">
        <v>225</v>
      </c>
      <c r="AE78" s="253"/>
      <c r="AF78" s="253"/>
      <c r="AG78" s="253"/>
      <c r="AH78" s="253"/>
      <c r="AI78" s="356">
        <f>IF(AI76&gt;=AI77,0,AI77-AI76)</f>
        <v>0</v>
      </c>
      <c r="AJ78" s="356"/>
      <c r="AK78" s="357"/>
      <c r="AL78" s="310" t="s">
        <v>39</v>
      </c>
      <c r="AM78" s="311"/>
      <c r="AN78" s="55"/>
      <c r="AT78" s="5"/>
      <c r="CA78" s="3"/>
      <c r="CB78" s="3"/>
      <c r="CC78" s="3"/>
      <c r="CD78" s="3"/>
      <c r="CE78" s="3"/>
      <c r="CF78" s="3"/>
      <c r="CG78" s="3"/>
      <c r="CH78" s="3"/>
      <c r="CI78" s="3"/>
      <c r="CJ78" s="3"/>
      <c r="CK78" s="3"/>
      <c r="CL78" s="3"/>
      <c r="CM78" s="3"/>
      <c r="CN78" s="3"/>
      <c r="CO78" s="3"/>
      <c r="CP78" s="3"/>
      <c r="CQ78" s="3"/>
      <c r="CR78" s="3"/>
      <c r="CS78" s="3"/>
      <c r="CT78" s="3"/>
      <c r="CU78" s="3"/>
    </row>
    <row r="79" spans="1:99" ht="15" customHeight="1">
      <c r="A79" s="253" t="s">
        <v>118</v>
      </c>
      <c r="B79" s="253"/>
      <c r="C79" s="253"/>
      <c r="D79" s="253"/>
      <c r="E79" s="253"/>
      <c r="F79" s="253"/>
      <c r="G79" s="253"/>
      <c r="H79" s="253"/>
      <c r="I79" s="253"/>
      <c r="J79" s="253"/>
      <c r="K79" s="253"/>
      <c r="L79" s="253"/>
      <c r="M79" s="253"/>
      <c r="N79" s="253"/>
      <c r="O79" s="253"/>
      <c r="P79" s="253" t="s">
        <v>220</v>
      </c>
      <c r="Q79" s="253"/>
      <c r="R79" s="253"/>
      <c r="S79" s="253"/>
      <c r="T79" s="253" t="s">
        <v>263</v>
      </c>
      <c r="U79" s="253"/>
      <c r="V79" s="253"/>
      <c r="W79" s="253"/>
      <c r="X79" s="253"/>
      <c r="Y79" s="253"/>
      <c r="Z79" s="253"/>
      <c r="AA79" s="253"/>
      <c r="AB79" s="253"/>
      <c r="AC79" s="253"/>
      <c r="AD79" s="253"/>
      <c r="AE79" s="253"/>
      <c r="AF79" s="253"/>
      <c r="AG79" s="253"/>
      <c r="AH79" s="253"/>
      <c r="AI79" s="253"/>
      <c r="AJ79" s="253"/>
      <c r="AK79" s="253"/>
      <c r="AL79" s="253"/>
      <c r="AM79" s="253"/>
    </row>
    <row r="80" spans="1:99" ht="15" customHeight="1">
      <c r="A80" s="284"/>
      <c r="B80" s="286" t="s">
        <v>119</v>
      </c>
      <c r="C80" s="287"/>
      <c r="D80" s="287"/>
      <c r="E80" s="288"/>
      <c r="F80" s="293" t="s">
        <v>241</v>
      </c>
      <c r="G80" s="293"/>
      <c r="H80" s="293"/>
      <c r="I80" s="293"/>
      <c r="J80" s="293"/>
      <c r="K80" s="293"/>
      <c r="L80" s="293"/>
      <c r="M80" s="293"/>
      <c r="N80" s="293"/>
      <c r="O80" s="293"/>
      <c r="P80" s="276"/>
      <c r="Q80" s="276"/>
      <c r="R80" s="276"/>
      <c r="S80" s="276"/>
      <c r="T80" s="277"/>
      <c r="U80" s="277"/>
      <c r="V80" s="277"/>
      <c r="W80" s="277"/>
      <c r="X80" s="277"/>
      <c r="Y80" s="277"/>
      <c r="Z80" s="277"/>
      <c r="AA80" s="277"/>
      <c r="AB80" s="277"/>
      <c r="AC80" s="277"/>
      <c r="AD80" s="277"/>
      <c r="AE80" s="277"/>
      <c r="AF80" s="277"/>
      <c r="AG80" s="277"/>
      <c r="AH80" s="277"/>
      <c r="AI80" s="277"/>
      <c r="AJ80" s="277"/>
      <c r="AK80" s="277"/>
      <c r="AL80" s="277"/>
      <c r="AM80" s="277"/>
    </row>
    <row r="81" spans="1:84" ht="15" customHeight="1">
      <c r="A81" s="285"/>
      <c r="B81" s="286" t="s">
        <v>120</v>
      </c>
      <c r="C81" s="287"/>
      <c r="D81" s="287"/>
      <c r="E81" s="288"/>
      <c r="F81" s="293" t="s">
        <v>241</v>
      </c>
      <c r="G81" s="293"/>
      <c r="H81" s="293"/>
      <c r="I81" s="293"/>
      <c r="J81" s="293"/>
      <c r="K81" s="293"/>
      <c r="L81" s="293"/>
      <c r="M81" s="293"/>
      <c r="N81" s="293"/>
      <c r="O81" s="293"/>
      <c r="P81" s="276"/>
      <c r="Q81" s="276"/>
      <c r="R81" s="276"/>
      <c r="S81" s="276"/>
      <c r="T81" s="277"/>
      <c r="U81" s="277"/>
      <c r="V81" s="277"/>
      <c r="W81" s="277"/>
      <c r="X81" s="277"/>
      <c r="Y81" s="277"/>
      <c r="Z81" s="277"/>
      <c r="AA81" s="277"/>
      <c r="AB81" s="277"/>
      <c r="AC81" s="277"/>
      <c r="AD81" s="277"/>
      <c r="AE81" s="277"/>
      <c r="AF81" s="277"/>
      <c r="AG81" s="277"/>
      <c r="AH81" s="277"/>
      <c r="AI81" s="277"/>
      <c r="AJ81" s="277"/>
      <c r="AK81" s="277"/>
      <c r="AL81" s="277"/>
      <c r="AM81" s="277"/>
    </row>
    <row r="82" spans="1:84" ht="15" customHeight="1">
      <c r="A82" s="285"/>
      <c r="B82" s="286" t="s">
        <v>121</v>
      </c>
      <c r="C82" s="287"/>
      <c r="D82" s="287"/>
      <c r="E82" s="288"/>
      <c r="F82" s="293" t="s">
        <v>241</v>
      </c>
      <c r="G82" s="293"/>
      <c r="H82" s="293"/>
      <c r="I82" s="293"/>
      <c r="J82" s="293"/>
      <c r="K82" s="293"/>
      <c r="L82" s="293"/>
      <c r="M82" s="293"/>
      <c r="N82" s="293"/>
      <c r="O82" s="293"/>
      <c r="P82" s="276"/>
      <c r="Q82" s="276"/>
      <c r="R82" s="276"/>
      <c r="S82" s="276"/>
      <c r="T82" s="277"/>
      <c r="U82" s="277"/>
      <c r="V82" s="277"/>
      <c r="W82" s="277"/>
      <c r="X82" s="277"/>
      <c r="Y82" s="277"/>
      <c r="Z82" s="277"/>
      <c r="AA82" s="277"/>
      <c r="AB82" s="277"/>
      <c r="AC82" s="277"/>
      <c r="AD82" s="277"/>
      <c r="AE82" s="277"/>
      <c r="AF82" s="277"/>
      <c r="AG82" s="277"/>
      <c r="AH82" s="277"/>
      <c r="AI82" s="277"/>
      <c r="AJ82" s="277"/>
      <c r="AK82" s="277"/>
      <c r="AL82" s="277"/>
      <c r="AM82" s="277"/>
    </row>
    <row r="83" spans="1:84" ht="15" customHeight="1">
      <c r="A83" s="285"/>
      <c r="B83" s="299" t="s">
        <v>122</v>
      </c>
      <c r="C83" s="299"/>
      <c r="D83" s="299"/>
      <c r="E83" s="299"/>
      <c r="F83" s="294" t="s">
        <v>257</v>
      </c>
      <c r="G83" s="294"/>
      <c r="H83" s="294"/>
      <c r="I83" s="294"/>
      <c r="J83" s="294"/>
      <c r="K83" s="294"/>
      <c r="L83" s="294"/>
      <c r="M83" s="294"/>
      <c r="N83" s="294"/>
      <c r="O83" s="294"/>
      <c r="P83" s="278"/>
      <c r="Q83" s="278"/>
      <c r="R83" s="278"/>
      <c r="S83" s="278"/>
      <c r="T83" s="279"/>
      <c r="U83" s="279"/>
      <c r="V83" s="279"/>
      <c r="W83" s="279"/>
      <c r="X83" s="279"/>
      <c r="Y83" s="279"/>
      <c r="Z83" s="279"/>
      <c r="AA83" s="279"/>
      <c r="AB83" s="279"/>
      <c r="AC83" s="279"/>
      <c r="AD83" s="279"/>
      <c r="AE83" s="279"/>
      <c r="AF83" s="279"/>
      <c r="AG83" s="279"/>
      <c r="AH83" s="279"/>
      <c r="AI83" s="279"/>
      <c r="AJ83" s="279"/>
      <c r="AK83" s="279"/>
      <c r="AL83" s="279"/>
      <c r="AM83" s="279"/>
    </row>
    <row r="84" spans="1:84" ht="15" customHeight="1">
      <c r="A84" s="285"/>
      <c r="B84" s="299"/>
      <c r="C84" s="299"/>
      <c r="D84" s="299"/>
      <c r="E84" s="299"/>
      <c r="F84" s="296" t="s">
        <v>262</v>
      </c>
      <c r="G84" s="296"/>
      <c r="H84" s="296"/>
      <c r="I84" s="296"/>
      <c r="J84" s="296"/>
      <c r="K84" s="296"/>
      <c r="L84" s="296"/>
      <c r="M84" s="296"/>
      <c r="N84" s="296"/>
      <c r="O84" s="296"/>
      <c r="P84" s="280"/>
      <c r="Q84" s="280"/>
      <c r="R84" s="280"/>
      <c r="S84" s="280"/>
      <c r="T84" s="281"/>
      <c r="U84" s="281"/>
      <c r="V84" s="281"/>
      <c r="W84" s="281"/>
      <c r="X84" s="281"/>
      <c r="Y84" s="281"/>
      <c r="Z84" s="281"/>
      <c r="AA84" s="281"/>
      <c r="AB84" s="281"/>
      <c r="AC84" s="281"/>
      <c r="AD84" s="281"/>
      <c r="AE84" s="281"/>
      <c r="AF84" s="281"/>
      <c r="AG84" s="281"/>
      <c r="AH84" s="281"/>
      <c r="AI84" s="281"/>
      <c r="AJ84" s="281"/>
      <c r="AK84" s="281"/>
      <c r="AL84" s="281"/>
      <c r="AM84" s="281"/>
    </row>
    <row r="85" spans="1:84" ht="15" customHeight="1">
      <c r="A85" s="285"/>
      <c r="B85" s="299"/>
      <c r="C85" s="299"/>
      <c r="D85" s="299"/>
      <c r="E85" s="299"/>
      <c r="F85" s="295" t="s">
        <v>241</v>
      </c>
      <c r="G85" s="295"/>
      <c r="H85" s="295"/>
      <c r="I85" s="295"/>
      <c r="J85" s="295"/>
      <c r="K85" s="295"/>
      <c r="L85" s="295"/>
      <c r="M85" s="295"/>
      <c r="N85" s="295"/>
      <c r="O85" s="295"/>
      <c r="P85" s="282"/>
      <c r="Q85" s="282"/>
      <c r="R85" s="282"/>
      <c r="S85" s="282"/>
      <c r="T85" s="283"/>
      <c r="U85" s="283"/>
      <c r="V85" s="283"/>
      <c r="W85" s="283"/>
      <c r="X85" s="283"/>
      <c r="Y85" s="283"/>
      <c r="Z85" s="283"/>
      <c r="AA85" s="283"/>
      <c r="AB85" s="283"/>
      <c r="AC85" s="283"/>
      <c r="AD85" s="283"/>
      <c r="AE85" s="283"/>
      <c r="AF85" s="283"/>
      <c r="AG85" s="283"/>
      <c r="AH85" s="283"/>
      <c r="AI85" s="283"/>
      <c r="AJ85" s="283"/>
      <c r="AK85" s="283"/>
      <c r="AL85" s="283"/>
      <c r="AM85" s="283"/>
      <c r="AV85" s="4"/>
    </row>
    <row r="86" spans="1:84" ht="15" customHeight="1">
      <c r="A86" s="285"/>
      <c r="B86" s="286" t="s">
        <v>123</v>
      </c>
      <c r="C86" s="287"/>
      <c r="D86" s="287"/>
      <c r="E86" s="288"/>
      <c r="F86" s="293" t="s">
        <v>241</v>
      </c>
      <c r="G86" s="293"/>
      <c r="H86" s="293"/>
      <c r="I86" s="293"/>
      <c r="J86" s="293"/>
      <c r="K86" s="293"/>
      <c r="L86" s="293"/>
      <c r="M86" s="293"/>
      <c r="N86" s="293"/>
      <c r="O86" s="293"/>
      <c r="P86" s="276"/>
      <c r="Q86" s="276"/>
      <c r="R86" s="276"/>
      <c r="S86" s="276"/>
      <c r="T86" s="277"/>
      <c r="U86" s="277"/>
      <c r="V86" s="277"/>
      <c r="W86" s="277"/>
      <c r="X86" s="277"/>
      <c r="Y86" s="277"/>
      <c r="Z86" s="277"/>
      <c r="AA86" s="277"/>
      <c r="AB86" s="277"/>
      <c r="AC86" s="277"/>
      <c r="AD86" s="277"/>
      <c r="AE86" s="277"/>
      <c r="AF86" s="277"/>
      <c r="AG86" s="277"/>
      <c r="AH86" s="277"/>
      <c r="AI86" s="277"/>
      <c r="AJ86" s="277"/>
      <c r="AK86" s="277"/>
      <c r="AL86" s="277"/>
      <c r="AM86" s="277"/>
    </row>
    <row r="87" spans="1:84" ht="15" customHeight="1">
      <c r="A87" s="285"/>
      <c r="B87" s="286" t="s">
        <v>124</v>
      </c>
      <c r="C87" s="287"/>
      <c r="D87" s="287"/>
      <c r="E87" s="288"/>
      <c r="F87" s="293" t="s">
        <v>241</v>
      </c>
      <c r="G87" s="293"/>
      <c r="H87" s="293"/>
      <c r="I87" s="293"/>
      <c r="J87" s="293"/>
      <c r="K87" s="293"/>
      <c r="L87" s="293"/>
      <c r="M87" s="293"/>
      <c r="N87" s="293"/>
      <c r="O87" s="293"/>
      <c r="P87" s="276"/>
      <c r="Q87" s="276"/>
      <c r="R87" s="276"/>
      <c r="S87" s="276"/>
      <c r="T87" s="277"/>
      <c r="U87" s="277"/>
      <c r="V87" s="277"/>
      <c r="W87" s="277"/>
      <c r="X87" s="277"/>
      <c r="Y87" s="277"/>
      <c r="Z87" s="277"/>
      <c r="AA87" s="277"/>
      <c r="AB87" s="277"/>
      <c r="AC87" s="277"/>
      <c r="AD87" s="277"/>
      <c r="AE87" s="277"/>
      <c r="AF87" s="277"/>
      <c r="AG87" s="277"/>
      <c r="AH87" s="277"/>
      <c r="AI87" s="277"/>
      <c r="AJ87" s="277"/>
      <c r="AK87" s="277"/>
      <c r="AL87" s="277"/>
      <c r="AM87" s="277"/>
    </row>
    <row r="88" spans="1:84" ht="15" customHeight="1">
      <c r="A88" s="285"/>
      <c r="B88" s="300" t="s">
        <v>125</v>
      </c>
      <c r="C88" s="300"/>
      <c r="D88" s="300"/>
      <c r="E88" s="300"/>
      <c r="F88" s="294" t="s">
        <v>260</v>
      </c>
      <c r="G88" s="294"/>
      <c r="H88" s="294"/>
      <c r="I88" s="294"/>
      <c r="J88" s="294"/>
      <c r="K88" s="294"/>
      <c r="L88" s="294"/>
      <c r="M88" s="294"/>
      <c r="N88" s="294"/>
      <c r="O88" s="294"/>
      <c r="P88" s="278"/>
      <c r="Q88" s="278"/>
      <c r="R88" s="278"/>
      <c r="S88" s="278"/>
      <c r="T88" s="279"/>
      <c r="U88" s="279"/>
      <c r="V88" s="279"/>
      <c r="W88" s="279"/>
      <c r="X88" s="279"/>
      <c r="Y88" s="279"/>
      <c r="Z88" s="279"/>
      <c r="AA88" s="279"/>
      <c r="AB88" s="279"/>
      <c r="AC88" s="279"/>
      <c r="AD88" s="279"/>
      <c r="AE88" s="279"/>
      <c r="AF88" s="279"/>
      <c r="AG88" s="279"/>
      <c r="AH88" s="279"/>
      <c r="AI88" s="279"/>
      <c r="AJ88" s="279"/>
      <c r="AK88" s="279"/>
      <c r="AL88" s="279"/>
      <c r="AM88" s="279"/>
    </row>
    <row r="89" spans="1:84" ht="15" customHeight="1">
      <c r="A89" s="285"/>
      <c r="B89" s="300"/>
      <c r="C89" s="300"/>
      <c r="D89" s="300"/>
      <c r="E89" s="300"/>
      <c r="F89" s="297" t="s">
        <v>261</v>
      </c>
      <c r="G89" s="297"/>
      <c r="H89" s="297"/>
      <c r="I89" s="297"/>
      <c r="J89" s="297"/>
      <c r="K89" s="297"/>
      <c r="L89" s="297"/>
      <c r="M89" s="297"/>
      <c r="N89" s="297"/>
      <c r="O89" s="297"/>
      <c r="P89" s="280"/>
      <c r="Q89" s="280"/>
      <c r="R89" s="280"/>
      <c r="S89" s="280"/>
      <c r="T89" s="281"/>
      <c r="U89" s="281"/>
      <c r="V89" s="281"/>
      <c r="W89" s="281"/>
      <c r="X89" s="281"/>
      <c r="Y89" s="281"/>
      <c r="Z89" s="281"/>
      <c r="AA89" s="281"/>
      <c r="AB89" s="281"/>
      <c r="AC89" s="281"/>
      <c r="AD89" s="281"/>
      <c r="AE89" s="281"/>
      <c r="AF89" s="281"/>
      <c r="AG89" s="281"/>
      <c r="AH89" s="281"/>
      <c r="AI89" s="281"/>
      <c r="AJ89" s="281"/>
      <c r="AK89" s="281"/>
      <c r="AL89" s="281"/>
      <c r="AM89" s="281"/>
    </row>
    <row r="90" spans="1:84" ht="15" customHeight="1">
      <c r="A90" s="285"/>
      <c r="B90" s="300"/>
      <c r="C90" s="300"/>
      <c r="D90" s="300"/>
      <c r="E90" s="300"/>
      <c r="F90" s="298" t="s">
        <v>241</v>
      </c>
      <c r="G90" s="298"/>
      <c r="H90" s="298"/>
      <c r="I90" s="298"/>
      <c r="J90" s="298"/>
      <c r="K90" s="298"/>
      <c r="L90" s="298"/>
      <c r="M90" s="298"/>
      <c r="N90" s="298"/>
      <c r="O90" s="298"/>
      <c r="P90" s="282"/>
      <c r="Q90" s="282"/>
      <c r="R90" s="282"/>
      <c r="S90" s="282"/>
      <c r="T90" s="283"/>
      <c r="U90" s="283"/>
      <c r="V90" s="283"/>
      <c r="W90" s="283"/>
      <c r="X90" s="283"/>
      <c r="Y90" s="283"/>
      <c r="Z90" s="283"/>
      <c r="AA90" s="283"/>
      <c r="AB90" s="283"/>
      <c r="AC90" s="283"/>
      <c r="AD90" s="283"/>
      <c r="AE90" s="283"/>
      <c r="AF90" s="283"/>
      <c r="AG90" s="283"/>
      <c r="AH90" s="283"/>
      <c r="AI90" s="283"/>
      <c r="AJ90" s="283"/>
      <c r="AK90" s="283"/>
      <c r="AL90" s="283"/>
      <c r="AM90" s="283"/>
    </row>
    <row r="91" spans="1:84" ht="15" customHeight="1">
      <c r="A91" s="285"/>
      <c r="B91" s="299" t="s">
        <v>126</v>
      </c>
      <c r="C91" s="299"/>
      <c r="D91" s="299"/>
      <c r="E91" s="299"/>
      <c r="F91" s="294" t="s">
        <v>256</v>
      </c>
      <c r="G91" s="294"/>
      <c r="H91" s="294"/>
      <c r="I91" s="294"/>
      <c r="J91" s="294"/>
      <c r="K91" s="294"/>
      <c r="L91" s="294"/>
      <c r="M91" s="294"/>
      <c r="N91" s="294"/>
      <c r="O91" s="294"/>
      <c r="P91" s="278"/>
      <c r="Q91" s="278"/>
      <c r="R91" s="278"/>
      <c r="S91" s="278"/>
      <c r="T91" s="279"/>
      <c r="U91" s="279"/>
      <c r="V91" s="279"/>
      <c r="W91" s="279"/>
      <c r="X91" s="279"/>
      <c r="Y91" s="279"/>
      <c r="Z91" s="279"/>
      <c r="AA91" s="279"/>
      <c r="AB91" s="279"/>
      <c r="AC91" s="279"/>
      <c r="AD91" s="279"/>
      <c r="AE91" s="279"/>
      <c r="AF91" s="279"/>
      <c r="AG91" s="279"/>
      <c r="AH91" s="279"/>
      <c r="AI91" s="279"/>
      <c r="AJ91" s="279"/>
      <c r="AK91" s="279"/>
      <c r="AL91" s="279"/>
      <c r="AM91" s="279"/>
    </row>
    <row r="92" spans="1:84" ht="15" customHeight="1">
      <c r="A92" s="285"/>
      <c r="B92" s="299"/>
      <c r="C92" s="299"/>
      <c r="D92" s="299"/>
      <c r="E92" s="299"/>
      <c r="F92" s="296" t="s">
        <v>258</v>
      </c>
      <c r="G92" s="296"/>
      <c r="H92" s="296"/>
      <c r="I92" s="296"/>
      <c r="J92" s="296"/>
      <c r="K92" s="296"/>
      <c r="L92" s="296"/>
      <c r="M92" s="296"/>
      <c r="N92" s="296"/>
      <c r="O92" s="296"/>
      <c r="P92" s="280"/>
      <c r="Q92" s="280"/>
      <c r="R92" s="280"/>
      <c r="S92" s="280"/>
      <c r="T92" s="281"/>
      <c r="U92" s="281"/>
      <c r="V92" s="281"/>
      <c r="W92" s="281"/>
      <c r="X92" s="281"/>
      <c r="Y92" s="281"/>
      <c r="Z92" s="281"/>
      <c r="AA92" s="281"/>
      <c r="AB92" s="281"/>
      <c r="AC92" s="281"/>
      <c r="AD92" s="281"/>
      <c r="AE92" s="281"/>
      <c r="AF92" s="281"/>
      <c r="AG92" s="281"/>
      <c r="AH92" s="281"/>
      <c r="AI92" s="281"/>
      <c r="AJ92" s="281"/>
      <c r="AK92" s="281"/>
      <c r="AL92" s="281"/>
      <c r="AM92" s="281"/>
    </row>
    <row r="93" spans="1:84" ht="15" customHeight="1">
      <c r="A93" s="285"/>
      <c r="B93" s="299"/>
      <c r="C93" s="299"/>
      <c r="D93" s="299"/>
      <c r="E93" s="299"/>
      <c r="F93" s="296" t="s">
        <v>259</v>
      </c>
      <c r="G93" s="296"/>
      <c r="H93" s="296"/>
      <c r="I93" s="296"/>
      <c r="J93" s="296"/>
      <c r="K93" s="296"/>
      <c r="L93" s="296"/>
      <c r="M93" s="296"/>
      <c r="N93" s="296"/>
      <c r="O93" s="296"/>
      <c r="P93" s="280"/>
      <c r="Q93" s="280"/>
      <c r="R93" s="280"/>
      <c r="S93" s="280"/>
      <c r="T93" s="281"/>
      <c r="U93" s="281"/>
      <c r="V93" s="281"/>
      <c r="W93" s="281"/>
      <c r="X93" s="281"/>
      <c r="Y93" s="281"/>
      <c r="Z93" s="281"/>
      <c r="AA93" s="281"/>
      <c r="AB93" s="281"/>
      <c r="AC93" s="281"/>
      <c r="AD93" s="281"/>
      <c r="AE93" s="281"/>
      <c r="AF93" s="281"/>
      <c r="AG93" s="281"/>
      <c r="AH93" s="281"/>
      <c r="AI93" s="281"/>
      <c r="AJ93" s="281"/>
      <c r="AK93" s="281"/>
      <c r="AL93" s="281"/>
      <c r="AM93" s="281"/>
      <c r="CF93" s="4"/>
    </row>
    <row r="94" spans="1:84" ht="15" customHeight="1">
      <c r="A94" s="285"/>
      <c r="B94" s="299"/>
      <c r="C94" s="299"/>
      <c r="D94" s="299"/>
      <c r="E94" s="299"/>
      <c r="F94" s="297" t="s">
        <v>247</v>
      </c>
      <c r="G94" s="297"/>
      <c r="H94" s="297"/>
      <c r="I94" s="297"/>
      <c r="J94" s="297"/>
      <c r="K94" s="297"/>
      <c r="L94" s="297"/>
      <c r="M94" s="297"/>
      <c r="N94" s="297"/>
      <c r="O94" s="297"/>
      <c r="P94" s="280"/>
      <c r="Q94" s="280"/>
      <c r="R94" s="280"/>
      <c r="S94" s="280"/>
      <c r="T94" s="281"/>
      <c r="U94" s="281"/>
      <c r="V94" s="281"/>
      <c r="W94" s="281"/>
      <c r="X94" s="281"/>
      <c r="Y94" s="281"/>
      <c r="Z94" s="281"/>
      <c r="AA94" s="281"/>
      <c r="AB94" s="281"/>
      <c r="AC94" s="281"/>
      <c r="AD94" s="281"/>
      <c r="AE94" s="281"/>
      <c r="AF94" s="281"/>
      <c r="AG94" s="281"/>
      <c r="AH94" s="281"/>
      <c r="AI94" s="281"/>
      <c r="AJ94" s="281"/>
      <c r="AK94" s="281"/>
      <c r="AL94" s="281"/>
      <c r="AM94" s="281"/>
      <c r="CF94" s="4"/>
    </row>
    <row r="95" spans="1:84" ht="15" customHeight="1">
      <c r="A95" s="285"/>
      <c r="B95" s="299"/>
      <c r="C95" s="299"/>
      <c r="D95" s="299"/>
      <c r="E95" s="299"/>
      <c r="F95" s="295" t="s">
        <v>241</v>
      </c>
      <c r="G95" s="295"/>
      <c r="H95" s="295"/>
      <c r="I95" s="295"/>
      <c r="J95" s="295"/>
      <c r="K95" s="295"/>
      <c r="L95" s="295"/>
      <c r="M95" s="295"/>
      <c r="N95" s="295"/>
      <c r="O95" s="295"/>
      <c r="P95" s="282"/>
      <c r="Q95" s="282"/>
      <c r="R95" s="282"/>
      <c r="S95" s="282"/>
      <c r="T95" s="283"/>
      <c r="U95" s="283"/>
      <c r="V95" s="283"/>
      <c r="W95" s="283"/>
      <c r="X95" s="283"/>
      <c r="Y95" s="283"/>
      <c r="Z95" s="283"/>
      <c r="AA95" s="283"/>
      <c r="AB95" s="283"/>
      <c r="AC95" s="283"/>
      <c r="AD95" s="283"/>
      <c r="AE95" s="283"/>
      <c r="AF95" s="283"/>
      <c r="AG95" s="283"/>
      <c r="AH95" s="283"/>
      <c r="AI95" s="283"/>
      <c r="AJ95" s="283"/>
      <c r="AK95" s="283"/>
      <c r="AL95" s="283"/>
      <c r="AM95" s="283"/>
      <c r="CF95" s="4"/>
    </row>
    <row r="96" spans="1:84" ht="14.25" thickBot="1">
      <c r="A96" s="301" t="s">
        <v>266</v>
      </c>
      <c r="B96" s="302"/>
      <c r="C96" s="302"/>
      <c r="D96" s="302"/>
      <c r="E96" s="302"/>
      <c r="F96" s="302"/>
      <c r="G96" s="302"/>
      <c r="H96" s="302"/>
      <c r="I96" s="302"/>
      <c r="J96" s="302"/>
      <c r="K96" s="302"/>
      <c r="L96" s="302"/>
      <c r="M96" s="302"/>
      <c r="N96" s="302"/>
      <c r="O96" s="303"/>
      <c r="P96" s="289">
        <f>SUM(P80:S95)</f>
        <v>0</v>
      </c>
      <c r="Q96" s="289"/>
      <c r="R96" s="289"/>
      <c r="S96" s="289"/>
      <c r="T96" s="290"/>
      <c r="U96" s="291"/>
      <c r="V96" s="291"/>
      <c r="W96" s="291"/>
      <c r="X96" s="291"/>
      <c r="Y96" s="291"/>
      <c r="Z96" s="291"/>
      <c r="AA96" s="291"/>
      <c r="AB96" s="291"/>
      <c r="AC96" s="291"/>
      <c r="AD96" s="291"/>
      <c r="AE96" s="291"/>
      <c r="AF96" s="291"/>
      <c r="AG96" s="291"/>
      <c r="AH96" s="291"/>
      <c r="AI96" s="291"/>
      <c r="AJ96" s="291"/>
      <c r="AK96" s="291"/>
      <c r="AL96" s="291"/>
      <c r="AM96" s="292"/>
      <c r="CF96" s="4"/>
    </row>
    <row r="97" spans="1:99" ht="14.25" thickTop="1">
      <c r="A97" s="257" t="s">
        <v>265</v>
      </c>
      <c r="B97" s="258"/>
      <c r="C97" s="258"/>
      <c r="D97" s="258"/>
      <c r="E97" s="258"/>
      <c r="F97" s="258"/>
      <c r="G97" s="258"/>
      <c r="H97" s="258"/>
      <c r="I97" s="258"/>
      <c r="J97" s="258"/>
      <c r="K97" s="258"/>
      <c r="L97" s="258"/>
      <c r="M97" s="258"/>
      <c r="N97" s="258"/>
      <c r="O97" s="259"/>
      <c r="P97" s="260">
        <f>P96</f>
        <v>0</v>
      </c>
      <c r="Q97" s="260"/>
      <c r="R97" s="260"/>
      <c r="S97" s="260"/>
      <c r="T97" s="261" t="s">
        <v>291</v>
      </c>
      <c r="U97" s="262"/>
      <c r="V97" s="262"/>
      <c r="W97" s="262"/>
      <c r="X97" s="262"/>
      <c r="Y97" s="262"/>
      <c r="Z97" s="262"/>
      <c r="AA97" s="262"/>
      <c r="AB97" s="262"/>
      <c r="AC97" s="262"/>
      <c r="AD97" s="262"/>
      <c r="AE97" s="262"/>
      <c r="AF97" s="262"/>
      <c r="AG97" s="262"/>
      <c r="AH97" s="262"/>
      <c r="AI97" s="262"/>
      <c r="AJ97" s="262"/>
      <c r="AK97" s="262"/>
      <c r="AL97" s="262"/>
      <c r="AM97" s="263"/>
      <c r="CF97" s="4"/>
    </row>
    <row r="98" spans="1:99">
      <c r="A98" s="257" t="s">
        <v>228</v>
      </c>
      <c r="B98" s="258"/>
      <c r="C98" s="258"/>
      <c r="D98" s="258"/>
      <c r="E98" s="258"/>
      <c r="F98" s="258"/>
      <c r="G98" s="258"/>
      <c r="H98" s="258"/>
      <c r="I98" s="258"/>
      <c r="J98" s="258"/>
      <c r="K98" s="258"/>
      <c r="L98" s="258"/>
      <c r="M98" s="258"/>
      <c r="N98" s="258"/>
      <c r="O98" s="259"/>
      <c r="P98" s="264"/>
      <c r="Q98" s="264"/>
      <c r="R98" s="264"/>
      <c r="S98" s="264"/>
      <c r="T98" s="265"/>
      <c r="U98" s="266"/>
      <c r="V98" s="266"/>
      <c r="W98" s="266"/>
      <c r="X98" s="266"/>
      <c r="Y98" s="266"/>
      <c r="Z98" s="266"/>
      <c r="AA98" s="266"/>
      <c r="AB98" s="266"/>
      <c r="AC98" s="266"/>
      <c r="AD98" s="266"/>
      <c r="AE98" s="266"/>
      <c r="AF98" s="266"/>
      <c r="AG98" s="266"/>
      <c r="AH98" s="266"/>
      <c r="AI98" s="266"/>
      <c r="AJ98" s="266"/>
      <c r="AK98" s="266"/>
      <c r="AL98" s="266"/>
      <c r="AM98" s="267"/>
      <c r="AV98" s="4"/>
    </row>
    <row r="99" spans="1:99" ht="6" customHeight="1">
      <c r="A99" s="66"/>
      <c r="B99" s="66"/>
      <c r="C99" s="66"/>
      <c r="D99" s="66"/>
      <c r="E99" s="67"/>
      <c r="F99" s="67"/>
      <c r="G99" s="67"/>
      <c r="H99" s="67"/>
      <c r="I99" s="67"/>
      <c r="J99" s="68"/>
      <c r="K99" s="68"/>
      <c r="L99" s="68"/>
      <c r="M99" s="68"/>
      <c r="N99" s="68"/>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CA99" s="187"/>
      <c r="CB99" s="187"/>
      <c r="CC99" s="187"/>
      <c r="CD99" s="187"/>
      <c r="CE99" s="187"/>
      <c r="CF99" s="187"/>
    </row>
    <row r="100" spans="1:99" ht="33.75" customHeight="1">
      <c r="A100" s="66" t="s">
        <v>254</v>
      </c>
      <c r="B100" s="268" t="s">
        <v>267</v>
      </c>
      <c r="C100" s="269"/>
      <c r="D100" s="269"/>
      <c r="E100" s="269"/>
      <c r="F100" s="269"/>
      <c r="G100" s="269"/>
      <c r="H100" s="269"/>
      <c r="I100" s="269"/>
      <c r="J100" s="269"/>
      <c r="K100" s="269"/>
      <c r="L100" s="269"/>
      <c r="M100" s="269"/>
      <c r="N100" s="269"/>
      <c r="O100" s="269"/>
      <c r="P100" s="269"/>
      <c r="Q100" s="269"/>
      <c r="R100" s="269"/>
      <c r="S100" s="269"/>
      <c r="T100" s="269"/>
      <c r="U100" s="270"/>
      <c r="V100" s="271"/>
      <c r="W100" s="272"/>
      <c r="X100" s="273"/>
      <c r="Y100" s="274" t="s">
        <v>264</v>
      </c>
      <c r="Z100" s="275"/>
      <c r="AA100" s="275"/>
      <c r="AB100" s="275"/>
      <c r="AC100" s="275"/>
      <c r="AD100" s="275"/>
      <c r="AE100" s="275"/>
      <c r="AF100" s="275"/>
      <c r="AG100" s="275"/>
      <c r="AH100" s="275"/>
      <c r="AI100" s="275"/>
      <c r="AJ100" s="275"/>
      <c r="AK100" s="275"/>
      <c r="AL100" s="275"/>
      <c r="AM100" s="275"/>
      <c r="AV100" s="4"/>
      <c r="CG100" s="187"/>
      <c r="CH100" s="187"/>
      <c r="CI100" s="187"/>
      <c r="CJ100" s="187"/>
      <c r="CK100" s="187"/>
      <c r="CL100" s="187"/>
      <c r="CM100" s="187"/>
      <c r="CN100" s="187"/>
      <c r="CO100" s="187"/>
      <c r="CP100" s="187"/>
      <c r="CQ100" s="187"/>
      <c r="CR100" s="187"/>
      <c r="CS100" s="187"/>
      <c r="CT100" s="187"/>
      <c r="CU100" s="187"/>
    </row>
    <row r="101" spans="1:99">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row>
    <row r="102" spans="1:99" s="187" customFormat="1" ht="50.25" customHeight="1">
      <c r="A102" s="452" t="s">
        <v>303</v>
      </c>
      <c r="B102" s="452"/>
      <c r="C102" s="452"/>
      <c r="D102" s="452"/>
      <c r="E102" s="452"/>
      <c r="F102" s="452"/>
      <c r="G102" s="452"/>
      <c r="H102" s="452"/>
      <c r="I102" s="452"/>
      <c r="J102" s="452"/>
      <c r="K102" s="452"/>
      <c r="L102" s="452"/>
      <c r="M102" s="452"/>
      <c r="N102" s="452"/>
      <c r="O102" s="452"/>
      <c r="P102" s="452"/>
      <c r="Q102" s="452"/>
      <c r="R102" s="452"/>
      <c r="S102" s="452"/>
      <c r="T102" s="452"/>
      <c r="U102" s="452"/>
      <c r="V102" s="452"/>
      <c r="W102" s="452"/>
      <c r="X102" s="452"/>
      <c r="Y102" s="452"/>
      <c r="Z102" s="452"/>
      <c r="AA102" s="452"/>
      <c r="AB102" s="452"/>
      <c r="AC102" s="452"/>
      <c r="AD102" s="452"/>
      <c r="AE102" s="452"/>
      <c r="AF102" s="452"/>
      <c r="AG102" s="452"/>
      <c r="AH102" s="452"/>
      <c r="AI102" s="452"/>
      <c r="AJ102" s="452"/>
      <c r="AK102" s="452"/>
      <c r="AL102" s="452"/>
      <c r="AM102" s="452"/>
      <c r="CA102" s="3"/>
      <c r="CB102" s="3"/>
      <c r="CC102" s="3"/>
      <c r="CD102" s="3"/>
      <c r="CE102" s="3"/>
      <c r="CF102" s="3"/>
      <c r="CG102" s="3"/>
      <c r="CH102" s="3"/>
      <c r="CI102" s="3"/>
      <c r="CJ102" s="3"/>
      <c r="CK102" s="3"/>
      <c r="CL102" s="3"/>
      <c r="CM102" s="3"/>
      <c r="CN102" s="3"/>
      <c r="CO102" s="3"/>
      <c r="CP102" s="3"/>
      <c r="CQ102" s="3"/>
      <c r="CR102" s="3"/>
      <c r="CS102" s="3"/>
      <c r="CT102" s="3"/>
      <c r="CU102" s="3"/>
    </row>
  </sheetData>
  <sheetProtection formatCells="0" formatColumns="0" formatRows="0" insertColumns="0" insertRows="0" autoFilter="0"/>
  <mergeCells count="320">
    <mergeCell ref="A102:AM102"/>
    <mergeCell ref="H10:Q10"/>
    <mergeCell ref="AI73:AK73"/>
    <mergeCell ref="AL73:AM73"/>
    <mergeCell ref="AL68:AM68"/>
    <mergeCell ref="A20:AD20"/>
    <mergeCell ref="AE20:AG20"/>
    <mergeCell ref="AH20:AI20"/>
    <mergeCell ref="A19:G19"/>
    <mergeCell ref="Z19:AD19"/>
    <mergeCell ref="AJ20:AM20"/>
    <mergeCell ref="AH19:AI19"/>
    <mergeCell ref="AJ19:AM19"/>
    <mergeCell ref="AD16:AH16"/>
    <mergeCell ref="AC16:AC18"/>
    <mergeCell ref="AD17:AH17"/>
    <mergeCell ref="AI17:AK17"/>
    <mergeCell ref="AL17:AM17"/>
    <mergeCell ref="AD18:AH18"/>
    <mergeCell ref="AI18:AK18"/>
    <mergeCell ref="AL18:AM18"/>
    <mergeCell ref="R10:W10"/>
    <mergeCell ref="X25:Z26"/>
    <mergeCell ref="AA25:AB26"/>
    <mergeCell ref="A3:AM3"/>
    <mergeCell ref="A5:AM5"/>
    <mergeCell ref="O7:S7"/>
    <mergeCell ref="A8:C9"/>
    <mergeCell ref="H8:K8"/>
    <mergeCell ref="H9:K9"/>
    <mergeCell ref="Z8:AB9"/>
    <mergeCell ref="H7:N7"/>
    <mergeCell ref="T7:AM7"/>
    <mergeCell ref="A7:G7"/>
    <mergeCell ref="AC9:AG9"/>
    <mergeCell ref="AC8:AG8"/>
    <mergeCell ref="D9:G9"/>
    <mergeCell ref="D8:G8"/>
    <mergeCell ref="AH8:AM8"/>
    <mergeCell ref="AH9:AM9"/>
    <mergeCell ref="L8:Y8"/>
    <mergeCell ref="L9:Y9"/>
    <mergeCell ref="AL26:AM26"/>
    <mergeCell ref="AE19:AG19"/>
    <mergeCell ref="AI25:AK25"/>
    <mergeCell ref="X68:Z68"/>
    <mergeCell ref="AL69:AM69"/>
    <mergeCell ref="A10:G10"/>
    <mergeCell ref="X10:Y10"/>
    <mergeCell ref="A68:J69"/>
    <mergeCell ref="X69:Z69"/>
    <mergeCell ref="AA69:AB69"/>
    <mergeCell ref="AC69:AH69"/>
    <mergeCell ref="AI69:AK69"/>
    <mergeCell ref="AA68:AB68"/>
    <mergeCell ref="F36:O36"/>
    <mergeCell ref="F37:O37"/>
    <mergeCell ref="F38:O38"/>
    <mergeCell ref="B28:E30"/>
    <mergeCell ref="F28:O28"/>
    <mergeCell ref="F29:O29"/>
    <mergeCell ref="F30:O30"/>
    <mergeCell ref="F31:O31"/>
    <mergeCell ref="B22:U22"/>
    <mergeCell ref="V22:X22"/>
    <mergeCell ref="Y22:AM22"/>
    <mergeCell ref="AP10:AU10"/>
    <mergeCell ref="AL24:AM24"/>
    <mergeCell ref="H19:L19"/>
    <mergeCell ref="M19:O19"/>
    <mergeCell ref="Q19:U19"/>
    <mergeCell ref="V19:X19"/>
    <mergeCell ref="AJ10:AK10"/>
    <mergeCell ref="AG10:AI10"/>
    <mergeCell ref="Z10:AB10"/>
    <mergeCell ref="AC10:AD10"/>
    <mergeCell ref="AE10:AF10"/>
    <mergeCell ref="A11:H12"/>
    <mergeCell ref="AI24:AK24"/>
    <mergeCell ref="X24:AB24"/>
    <mergeCell ref="AC24:AC26"/>
    <mergeCell ref="AL10:AM10"/>
    <mergeCell ref="AI16:AK16"/>
    <mergeCell ref="AL16:AM16"/>
    <mergeCell ref="AD24:AH24"/>
    <mergeCell ref="AD25:AH25"/>
    <mergeCell ref="AD26:AH26"/>
    <mergeCell ref="A14:AM14"/>
    <mergeCell ref="AL25:AM25"/>
    <mergeCell ref="AI26:AK26"/>
    <mergeCell ref="AL78:AM78"/>
    <mergeCell ref="X77:Z78"/>
    <mergeCell ref="AA77:AB78"/>
    <mergeCell ref="X76:AB76"/>
    <mergeCell ref="AC76:AC78"/>
    <mergeCell ref="AI77:AK77"/>
    <mergeCell ref="AL77:AM77"/>
    <mergeCell ref="AL76:AM76"/>
    <mergeCell ref="AI76:AK76"/>
    <mergeCell ref="F56:O56"/>
    <mergeCell ref="F39:O39"/>
    <mergeCell ref="F40:O40"/>
    <mergeCell ref="F41:O41"/>
    <mergeCell ref="F86:O86"/>
    <mergeCell ref="F87:O87"/>
    <mergeCell ref="F85:O85"/>
    <mergeCell ref="T79:AM79"/>
    <mergeCell ref="P79:S79"/>
    <mergeCell ref="T80:AM80"/>
    <mergeCell ref="AC68:AH68"/>
    <mergeCell ref="AI68:AK68"/>
    <mergeCell ref="AI70:AK70"/>
    <mergeCell ref="AA73:AB73"/>
    <mergeCell ref="AA70:AB70"/>
    <mergeCell ref="AC70:AH70"/>
    <mergeCell ref="AA72:AB72"/>
    <mergeCell ref="AC72:AH72"/>
    <mergeCell ref="AI72:AK72"/>
    <mergeCell ref="AI78:AK78"/>
    <mergeCell ref="X70:Z70"/>
    <mergeCell ref="AC73:AH73"/>
    <mergeCell ref="AD78:AH78"/>
    <mergeCell ref="B70:J73"/>
    <mergeCell ref="F57:O57"/>
    <mergeCell ref="F58:O58"/>
    <mergeCell ref="A27:O27"/>
    <mergeCell ref="A28:A58"/>
    <mergeCell ref="F32:O32"/>
    <mergeCell ref="F33:O33"/>
    <mergeCell ref="F34:O34"/>
    <mergeCell ref="F35:O35"/>
    <mergeCell ref="B56:E58"/>
    <mergeCell ref="B50:E55"/>
    <mergeCell ref="B47:E49"/>
    <mergeCell ref="B44:E46"/>
    <mergeCell ref="B39:E43"/>
    <mergeCell ref="B38:E38"/>
    <mergeCell ref="B37:E37"/>
    <mergeCell ref="B34:E36"/>
    <mergeCell ref="B31:E33"/>
    <mergeCell ref="F49:O49"/>
    <mergeCell ref="F50:O50"/>
    <mergeCell ref="F51:O51"/>
    <mergeCell ref="F52:O52"/>
    <mergeCell ref="F53:O53"/>
    <mergeCell ref="F54:O54"/>
    <mergeCell ref="F55:O55"/>
    <mergeCell ref="P29:S29"/>
    <mergeCell ref="P30:S30"/>
    <mergeCell ref="P31:S31"/>
    <mergeCell ref="P32:S32"/>
    <mergeCell ref="P33:S33"/>
    <mergeCell ref="P34:S34"/>
    <mergeCell ref="P35:S35"/>
    <mergeCell ref="F42:O42"/>
    <mergeCell ref="F43:O43"/>
    <mergeCell ref="F48:O48"/>
    <mergeCell ref="P47:S47"/>
    <mergeCell ref="P48:S48"/>
    <mergeCell ref="P49:S49"/>
    <mergeCell ref="P50:S50"/>
    <mergeCell ref="P51:S51"/>
    <mergeCell ref="P52:S52"/>
    <mergeCell ref="P36:S36"/>
    <mergeCell ref="P37:S37"/>
    <mergeCell ref="P38:S38"/>
    <mergeCell ref="P39:S39"/>
    <mergeCell ref="P40:S40"/>
    <mergeCell ref="P41:S41"/>
    <mergeCell ref="P42:S42"/>
    <mergeCell ref="P43:S43"/>
    <mergeCell ref="P44:S44"/>
    <mergeCell ref="F44:O44"/>
    <mergeCell ref="F45:O45"/>
    <mergeCell ref="F46:O46"/>
    <mergeCell ref="F47:O47"/>
    <mergeCell ref="P53:S53"/>
    <mergeCell ref="P54:S54"/>
    <mergeCell ref="P55:S55"/>
    <mergeCell ref="P56:S56"/>
    <mergeCell ref="P57:S57"/>
    <mergeCell ref="P58:S58"/>
    <mergeCell ref="P59:S59"/>
    <mergeCell ref="P61:S61"/>
    <mergeCell ref="T27:AM27"/>
    <mergeCell ref="T48:AM48"/>
    <mergeCell ref="T49:AM49"/>
    <mergeCell ref="T50:AM50"/>
    <mergeCell ref="T51:AM51"/>
    <mergeCell ref="T52:AM52"/>
    <mergeCell ref="T53:AM53"/>
    <mergeCell ref="T54:AM54"/>
    <mergeCell ref="T55:AM55"/>
    <mergeCell ref="T56:AM56"/>
    <mergeCell ref="T57:AM57"/>
    <mergeCell ref="T58:AM58"/>
    <mergeCell ref="P45:S45"/>
    <mergeCell ref="P46:S46"/>
    <mergeCell ref="P28:S28"/>
    <mergeCell ref="P27:S27"/>
    <mergeCell ref="A59:O59"/>
    <mergeCell ref="A61:O61"/>
    <mergeCell ref="T61:AM61"/>
    <mergeCell ref="T59:AM59"/>
    <mergeCell ref="T28:AM28"/>
    <mergeCell ref="T29:AM29"/>
    <mergeCell ref="T30:AM30"/>
    <mergeCell ref="T31:AM31"/>
    <mergeCell ref="T32:AM32"/>
    <mergeCell ref="T33:AM33"/>
    <mergeCell ref="T34:AM34"/>
    <mergeCell ref="T35:AM35"/>
    <mergeCell ref="T36:AM36"/>
    <mergeCell ref="T37:AM37"/>
    <mergeCell ref="T38:AM38"/>
    <mergeCell ref="T39:AM39"/>
    <mergeCell ref="T40:AM40"/>
    <mergeCell ref="T41:AM41"/>
    <mergeCell ref="T42:AM42"/>
    <mergeCell ref="T43:AM43"/>
    <mergeCell ref="T44:AM44"/>
    <mergeCell ref="T45:AM45"/>
    <mergeCell ref="T46:AM46"/>
    <mergeCell ref="T47:AM47"/>
    <mergeCell ref="AD66:AH66"/>
    <mergeCell ref="AI66:AK66"/>
    <mergeCell ref="AL66:AM66"/>
    <mergeCell ref="AD67:AH67"/>
    <mergeCell ref="AI67:AK67"/>
    <mergeCell ref="AL67:AM67"/>
    <mergeCell ref="AC65:AC67"/>
    <mergeCell ref="AD65:AH65"/>
    <mergeCell ref="AD77:AH77"/>
    <mergeCell ref="AI71:AK71"/>
    <mergeCell ref="AI65:AK65"/>
    <mergeCell ref="AL65:AM65"/>
    <mergeCell ref="A74:AH74"/>
    <mergeCell ref="AI74:AK74"/>
    <mergeCell ref="AL74:AM74"/>
    <mergeCell ref="AD76:AH76"/>
    <mergeCell ref="AL70:AM70"/>
    <mergeCell ref="AL71:AM71"/>
    <mergeCell ref="AL72:AM72"/>
    <mergeCell ref="X71:Z71"/>
    <mergeCell ref="X72:Z72"/>
    <mergeCell ref="X73:Z73"/>
    <mergeCell ref="AA71:AB71"/>
    <mergeCell ref="AC71:AH71"/>
    <mergeCell ref="A97:O97"/>
    <mergeCell ref="P96:S96"/>
    <mergeCell ref="T96:AM96"/>
    <mergeCell ref="P97:S97"/>
    <mergeCell ref="T97:AM97"/>
    <mergeCell ref="F80:O80"/>
    <mergeCell ref="F91:O91"/>
    <mergeCell ref="F95:O95"/>
    <mergeCell ref="F83:O83"/>
    <mergeCell ref="F92:O92"/>
    <mergeCell ref="F93:O93"/>
    <mergeCell ref="F88:O88"/>
    <mergeCell ref="F94:O94"/>
    <mergeCell ref="F89:O89"/>
    <mergeCell ref="F84:O84"/>
    <mergeCell ref="F81:O81"/>
    <mergeCell ref="F82:O82"/>
    <mergeCell ref="P84:S84"/>
    <mergeCell ref="T84:AM84"/>
    <mergeCell ref="F90:O90"/>
    <mergeCell ref="B91:E95"/>
    <mergeCell ref="B88:E90"/>
    <mergeCell ref="B83:E85"/>
    <mergeCell ref="A96:O96"/>
    <mergeCell ref="B100:U100"/>
    <mergeCell ref="V100:X100"/>
    <mergeCell ref="Y100:AM100"/>
    <mergeCell ref="P95:S95"/>
    <mergeCell ref="T95:AM95"/>
    <mergeCell ref="A79:O79"/>
    <mergeCell ref="A80:A95"/>
    <mergeCell ref="B82:E82"/>
    <mergeCell ref="B81:E81"/>
    <mergeCell ref="B80:E80"/>
    <mergeCell ref="B87:E87"/>
    <mergeCell ref="B86:E86"/>
    <mergeCell ref="P90:S90"/>
    <mergeCell ref="T90:AM90"/>
    <mergeCell ref="P91:S91"/>
    <mergeCell ref="T91:AM91"/>
    <mergeCell ref="P92:S92"/>
    <mergeCell ref="T92:AM92"/>
    <mergeCell ref="P93:S93"/>
    <mergeCell ref="T93:AM93"/>
    <mergeCell ref="P94:S94"/>
    <mergeCell ref="T94:AM94"/>
    <mergeCell ref="P85:S85"/>
    <mergeCell ref="T85:AM85"/>
    <mergeCell ref="A60:O60"/>
    <mergeCell ref="P60:S60"/>
    <mergeCell ref="T60:AM60"/>
    <mergeCell ref="A98:O98"/>
    <mergeCell ref="P98:S98"/>
    <mergeCell ref="T98:AM98"/>
    <mergeCell ref="B63:U63"/>
    <mergeCell ref="V63:X63"/>
    <mergeCell ref="Y63:AM63"/>
    <mergeCell ref="P86:S86"/>
    <mergeCell ref="T86:AM86"/>
    <mergeCell ref="P87:S87"/>
    <mergeCell ref="T87:AM87"/>
    <mergeCell ref="P88:S88"/>
    <mergeCell ref="T88:AM88"/>
    <mergeCell ref="P89:S89"/>
    <mergeCell ref="T89:AM89"/>
    <mergeCell ref="P80:S80"/>
    <mergeCell ref="P81:S81"/>
    <mergeCell ref="T81:AM81"/>
    <mergeCell ref="P82:S82"/>
    <mergeCell ref="T82:AM82"/>
    <mergeCell ref="P83:S83"/>
    <mergeCell ref="T83:AM83"/>
  </mergeCells>
  <phoneticPr fontId="4"/>
  <dataValidations count="3">
    <dataValidation imeMode="halfAlpha" allowBlank="1" showInputMessage="1" showErrorMessage="1" sqref="S24:V26 J24:N26 H7:N7 D9:G9 AC9:AG9 X10:Y10"/>
    <dataValidation type="list" allowBlank="1" showInputMessage="1" showErrorMessage="1" sqref="V63 V100 V22">
      <formula1>"○"</formula1>
    </dataValidation>
    <dataValidation type="list" allowBlank="1" showInputMessage="1" showErrorMessage="1" sqref="H10:Q10">
      <formula1>$CA$5:$CA$40</formula1>
    </dataValidation>
  </dataValidations>
  <printOptions horizontalCentered="1"/>
  <pageMargins left="0.55118110236220474" right="0.55118110236220474" top="0.39370078740157483" bottom="0.39370078740157483" header="0.51181102362204722" footer="0.35433070866141736"/>
  <pageSetup paperSize="9" fitToHeight="0" orientation="portrait" r:id="rId1"/>
  <headerFooter alignWithMargins="0"/>
  <rowBreaks count="1" manualBreakCount="1">
    <brk id="63"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計算用!$A$21:$A$67</xm:f>
          </x14:formula1>
          <xm:sqref>H9:K9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W86"/>
  <sheetViews>
    <sheetView view="pageBreakPreview" zoomScaleNormal="120" zoomScaleSheetLayoutView="100" workbookViewId="0">
      <selection activeCell="A2" sqref="A2"/>
    </sheetView>
  </sheetViews>
  <sheetFormatPr defaultColWidth="9" defaultRowHeight="12"/>
  <cols>
    <col min="1" max="1" width="3.125" style="10" customWidth="1"/>
    <col min="2" max="3" width="9" style="10" customWidth="1"/>
    <col min="4" max="4" width="7.5" style="10" bestFit="1" customWidth="1"/>
    <col min="5" max="5" width="22.625" style="10" hidden="1" customWidth="1"/>
    <col min="6" max="6" width="8.125" style="10" hidden="1" customWidth="1"/>
    <col min="7" max="7" width="14.625" style="10" customWidth="1"/>
    <col min="8" max="8" width="9" style="10" bestFit="1" customWidth="1"/>
    <col min="9" max="9" width="3.5" style="10" customWidth="1"/>
    <col min="10" max="10" width="13.5" style="10" bestFit="1" customWidth="1"/>
    <col min="11" max="11" width="10.625" style="10" customWidth="1"/>
    <col min="12" max="12" width="25" style="10" customWidth="1"/>
    <col min="13" max="13" width="11.375" style="10" hidden="1" customWidth="1"/>
    <col min="14" max="14" width="10.125" style="10" customWidth="1"/>
    <col min="15" max="15" width="5.625" style="10" bestFit="1" customWidth="1"/>
    <col min="16" max="16" width="6.375" style="10" customWidth="1"/>
    <col min="17" max="17" width="6.5" style="10" customWidth="1"/>
    <col min="18" max="18" width="6.25" style="10" customWidth="1"/>
    <col min="19" max="19" width="4.75" style="10" customWidth="1"/>
    <col min="20" max="20" width="9" style="4" bestFit="1" customWidth="1"/>
    <col min="21" max="21" width="7.75" style="10" bestFit="1" customWidth="1"/>
    <col min="22" max="22" width="4.75" style="10" customWidth="1"/>
    <col min="23" max="23" width="2.5" style="10" customWidth="1"/>
    <col min="24" max="16384" width="9" style="10"/>
  </cols>
  <sheetData>
    <row r="1" spans="1:23" ht="13.5">
      <c r="A1" s="7" t="s">
        <v>323</v>
      </c>
    </row>
    <row r="3" spans="1:23">
      <c r="A3" s="17" t="s">
        <v>131</v>
      </c>
      <c r="O3" s="15"/>
    </row>
    <row r="4" spans="1:23" ht="18" customHeight="1">
      <c r="A4" s="479"/>
      <c r="B4" s="254" t="s">
        <v>197</v>
      </c>
      <c r="C4" s="254" t="s">
        <v>196</v>
      </c>
      <c r="D4" s="254" t="s">
        <v>151</v>
      </c>
      <c r="E4" s="22"/>
      <c r="F4" s="22"/>
      <c r="G4" s="255" t="s">
        <v>56</v>
      </c>
      <c r="H4" s="432" t="s">
        <v>55</v>
      </c>
      <c r="I4" s="433"/>
      <c r="J4" s="434"/>
      <c r="K4" s="432" t="s">
        <v>59</v>
      </c>
      <c r="L4" s="433"/>
      <c r="M4" s="433"/>
      <c r="N4" s="434"/>
      <c r="O4" s="480" t="s">
        <v>62</v>
      </c>
      <c r="P4" s="371" t="s">
        <v>149</v>
      </c>
      <c r="Q4" s="372"/>
      <c r="R4" s="372"/>
      <c r="S4" s="373"/>
      <c r="T4" s="254" t="s">
        <v>146</v>
      </c>
      <c r="U4" s="254"/>
    </row>
    <row r="5" spans="1:23" ht="42">
      <c r="A5" s="479"/>
      <c r="B5" s="253"/>
      <c r="C5" s="253"/>
      <c r="D5" s="253"/>
      <c r="E5" s="23" t="s">
        <v>71</v>
      </c>
      <c r="F5" s="23" t="s">
        <v>71</v>
      </c>
      <c r="G5" s="256"/>
      <c r="H5" s="21" t="s">
        <v>49</v>
      </c>
      <c r="I5" s="110" t="s">
        <v>205</v>
      </c>
      <c r="J5" s="111" t="s">
        <v>22</v>
      </c>
      <c r="K5" s="21" t="s">
        <v>57</v>
      </c>
      <c r="L5" s="21" t="s">
        <v>58</v>
      </c>
      <c r="M5" s="21" t="s">
        <v>63</v>
      </c>
      <c r="N5" s="88" t="s">
        <v>156</v>
      </c>
      <c r="O5" s="481"/>
      <c r="P5" s="84" t="s">
        <v>148</v>
      </c>
      <c r="Q5" s="84" t="s">
        <v>147</v>
      </c>
      <c r="R5" s="84" t="s">
        <v>154</v>
      </c>
      <c r="S5" s="84" t="s">
        <v>150</v>
      </c>
      <c r="T5" s="85" t="s">
        <v>153</v>
      </c>
      <c r="U5" s="85" t="s">
        <v>152</v>
      </c>
      <c r="W5" s="4"/>
    </row>
    <row r="6" spans="1:23">
      <c r="A6" s="14">
        <f>ROW()-5</f>
        <v>1</v>
      </c>
      <c r="B6" s="89"/>
      <c r="C6" s="89"/>
      <c r="D6" s="20"/>
      <c r="E6" s="109" t="str">
        <f>B6&amp;C6&amp;D6</f>
        <v/>
      </c>
      <c r="F6" s="109" t="str">
        <f>IF(E6="","",COUNTIF($E$6:$E$85,E6))</f>
        <v/>
      </c>
      <c r="G6" s="105"/>
      <c r="H6" s="90"/>
      <c r="I6" s="90"/>
      <c r="J6" s="105"/>
      <c r="K6" s="91"/>
      <c r="L6" s="91"/>
      <c r="M6" s="92" t="str">
        <f>K6&amp;L6</f>
        <v/>
      </c>
      <c r="N6" s="93"/>
      <c r="O6" s="25" t="str">
        <f>IFERROR(VLOOKUP(M6,計算用!$A$8:$B$15,2,FALSE),"")</f>
        <v/>
      </c>
      <c r="P6" s="26"/>
      <c r="Q6" s="26"/>
      <c r="R6" s="26"/>
      <c r="S6" s="24" t="str">
        <f>IF(F6&gt;=2,"","可")</f>
        <v/>
      </c>
      <c r="T6" s="94"/>
      <c r="U6" s="87"/>
      <c r="W6" s="4"/>
    </row>
    <row r="7" spans="1:23">
      <c r="A7" s="14">
        <f t="shared" ref="A7:A70" si="0">ROW()-5</f>
        <v>2</v>
      </c>
      <c r="B7" s="89"/>
      <c r="C7" s="89"/>
      <c r="D7" s="20"/>
      <c r="E7" s="109" t="str">
        <f>B7&amp;C7&amp;D7</f>
        <v/>
      </c>
      <c r="F7" s="109" t="str">
        <f>IF(E7="","",COUNTIF($E$6:$E$85,E7))</f>
        <v/>
      </c>
      <c r="G7" s="105"/>
      <c r="H7" s="90"/>
      <c r="I7" s="90"/>
      <c r="J7" s="105"/>
      <c r="K7" s="91"/>
      <c r="L7" s="91"/>
      <c r="M7" s="92" t="str">
        <f t="shared" ref="M7:M70" si="1">K7&amp;L7</f>
        <v/>
      </c>
      <c r="N7" s="93"/>
      <c r="O7" s="25" t="str">
        <f>IFERROR(VLOOKUP(M7,計算用!$A$8:$B$15,2,FALSE),"")</f>
        <v/>
      </c>
      <c r="P7" s="26"/>
      <c r="Q7" s="26"/>
      <c r="R7" s="26"/>
      <c r="S7" s="24" t="str">
        <f t="shared" ref="S7:S37" si="2">IF(F7&gt;=2,"","可")</f>
        <v/>
      </c>
      <c r="T7" s="94"/>
      <c r="U7" s="87"/>
    </row>
    <row r="8" spans="1:23">
      <c r="A8" s="14">
        <f t="shared" si="0"/>
        <v>3</v>
      </c>
      <c r="B8" s="89"/>
      <c r="C8" s="89"/>
      <c r="D8" s="20"/>
      <c r="E8" s="109" t="str">
        <f t="shared" ref="E8:E70" si="3">B8&amp;C8&amp;D8</f>
        <v/>
      </c>
      <c r="F8" s="109" t="str">
        <f>IF(E8="","",COUNTIF($E$6:$E$85,E8))</f>
        <v/>
      </c>
      <c r="G8" s="105"/>
      <c r="H8" s="90"/>
      <c r="I8" s="90"/>
      <c r="J8" s="105"/>
      <c r="K8" s="91"/>
      <c r="L8" s="91"/>
      <c r="M8" s="92" t="str">
        <f t="shared" si="1"/>
        <v/>
      </c>
      <c r="N8" s="93"/>
      <c r="O8" s="25" t="str">
        <f>IFERROR(VLOOKUP(M8,計算用!$A$8:$B$15,2,FALSE),"")</f>
        <v/>
      </c>
      <c r="P8" s="26"/>
      <c r="Q8" s="26"/>
      <c r="R8" s="26"/>
      <c r="S8" s="24" t="str">
        <f t="shared" si="2"/>
        <v/>
      </c>
      <c r="T8" s="94"/>
      <c r="U8" s="87"/>
      <c r="W8" s="4"/>
    </row>
    <row r="9" spans="1:23">
      <c r="A9" s="14">
        <f t="shared" si="0"/>
        <v>4</v>
      </c>
      <c r="B9" s="89"/>
      <c r="C9" s="89"/>
      <c r="D9" s="20"/>
      <c r="E9" s="109" t="str">
        <f t="shared" si="3"/>
        <v/>
      </c>
      <c r="F9" s="109" t="str">
        <f t="shared" ref="F9:F72" si="4">IF(E9="","",COUNTIF($E$6:$E$85,E9))</f>
        <v/>
      </c>
      <c r="G9" s="105"/>
      <c r="H9" s="90"/>
      <c r="I9" s="90"/>
      <c r="J9" s="105"/>
      <c r="K9" s="91"/>
      <c r="L9" s="91"/>
      <c r="M9" s="92" t="str">
        <f t="shared" si="1"/>
        <v/>
      </c>
      <c r="N9" s="93"/>
      <c r="O9" s="25" t="str">
        <f>IFERROR(VLOOKUP(M9,計算用!$A$8:$B$15,2,FALSE),"")</f>
        <v/>
      </c>
      <c r="P9" s="26"/>
      <c r="Q9" s="26"/>
      <c r="R9" s="26"/>
      <c r="S9" s="24" t="str">
        <f t="shared" si="2"/>
        <v/>
      </c>
      <c r="T9" s="94"/>
      <c r="U9" s="87"/>
    </row>
    <row r="10" spans="1:23">
      <c r="A10" s="14">
        <f t="shared" si="0"/>
        <v>5</v>
      </c>
      <c r="B10" s="89"/>
      <c r="C10" s="89"/>
      <c r="D10" s="20"/>
      <c r="E10" s="109" t="str">
        <f t="shared" si="3"/>
        <v/>
      </c>
      <c r="F10" s="109" t="str">
        <f t="shared" si="4"/>
        <v/>
      </c>
      <c r="G10" s="105"/>
      <c r="H10" s="90"/>
      <c r="I10" s="90"/>
      <c r="J10" s="105"/>
      <c r="K10" s="91"/>
      <c r="L10" s="91"/>
      <c r="M10" s="92" t="str">
        <f t="shared" si="1"/>
        <v/>
      </c>
      <c r="N10" s="93"/>
      <c r="O10" s="25" t="str">
        <f>IFERROR(VLOOKUP(M10,計算用!$A$8:$B$15,2,FALSE),"")</f>
        <v/>
      </c>
      <c r="P10" s="26"/>
      <c r="Q10" s="26"/>
      <c r="R10" s="26"/>
      <c r="S10" s="24" t="str">
        <f t="shared" si="2"/>
        <v/>
      </c>
      <c r="T10" s="94"/>
      <c r="U10" s="87"/>
    </row>
    <row r="11" spans="1:23">
      <c r="A11" s="14">
        <f t="shared" si="0"/>
        <v>6</v>
      </c>
      <c r="B11" s="89"/>
      <c r="C11" s="89"/>
      <c r="D11" s="20"/>
      <c r="E11" s="109" t="str">
        <f t="shared" si="3"/>
        <v/>
      </c>
      <c r="F11" s="109" t="str">
        <f t="shared" si="4"/>
        <v/>
      </c>
      <c r="G11" s="105"/>
      <c r="H11" s="90"/>
      <c r="I11" s="90"/>
      <c r="J11" s="105"/>
      <c r="K11" s="91"/>
      <c r="L11" s="91"/>
      <c r="M11" s="92" t="str">
        <f t="shared" si="1"/>
        <v/>
      </c>
      <c r="N11" s="93"/>
      <c r="O11" s="25" t="str">
        <f>IFERROR(VLOOKUP(M11,計算用!$A$8:$B$15,2,FALSE),"")</f>
        <v/>
      </c>
      <c r="P11" s="26"/>
      <c r="Q11" s="26"/>
      <c r="R11" s="26"/>
      <c r="S11" s="24" t="str">
        <f t="shared" si="2"/>
        <v/>
      </c>
      <c r="T11" s="94"/>
      <c r="U11" s="87"/>
    </row>
    <row r="12" spans="1:23">
      <c r="A12" s="14">
        <f t="shared" si="0"/>
        <v>7</v>
      </c>
      <c r="B12" s="89"/>
      <c r="C12" s="89"/>
      <c r="D12" s="20"/>
      <c r="E12" s="109" t="str">
        <f t="shared" si="3"/>
        <v/>
      </c>
      <c r="F12" s="109" t="str">
        <f t="shared" si="4"/>
        <v/>
      </c>
      <c r="G12" s="105"/>
      <c r="H12" s="90"/>
      <c r="I12" s="90"/>
      <c r="J12" s="105"/>
      <c r="K12" s="91"/>
      <c r="L12" s="91"/>
      <c r="M12" s="92" t="str">
        <f t="shared" si="1"/>
        <v/>
      </c>
      <c r="N12" s="93"/>
      <c r="O12" s="25" t="str">
        <f>IFERROR(VLOOKUP(M12,計算用!$A$8:$B$15,2,FALSE),"")</f>
        <v/>
      </c>
      <c r="P12" s="26"/>
      <c r="Q12" s="26"/>
      <c r="R12" s="26"/>
      <c r="S12" s="24" t="str">
        <f t="shared" si="2"/>
        <v/>
      </c>
      <c r="T12" s="94"/>
      <c r="U12" s="87"/>
      <c r="W12" s="4"/>
    </row>
    <row r="13" spans="1:23">
      <c r="A13" s="14">
        <f t="shared" si="0"/>
        <v>8</v>
      </c>
      <c r="B13" s="89"/>
      <c r="C13" s="89"/>
      <c r="D13" s="20"/>
      <c r="E13" s="109" t="str">
        <f t="shared" si="3"/>
        <v/>
      </c>
      <c r="F13" s="109" t="str">
        <f t="shared" si="4"/>
        <v/>
      </c>
      <c r="G13" s="105"/>
      <c r="H13" s="90"/>
      <c r="I13" s="90"/>
      <c r="J13" s="105"/>
      <c r="K13" s="91"/>
      <c r="L13" s="91"/>
      <c r="M13" s="92" t="str">
        <f t="shared" si="1"/>
        <v/>
      </c>
      <c r="N13" s="93"/>
      <c r="O13" s="25" t="str">
        <f>IFERROR(VLOOKUP(M13,計算用!$A$8:$B$15,2,FALSE),"")</f>
        <v/>
      </c>
      <c r="P13" s="26"/>
      <c r="Q13" s="26"/>
      <c r="R13" s="26"/>
      <c r="S13" s="24" t="str">
        <f t="shared" si="2"/>
        <v/>
      </c>
      <c r="T13" s="94"/>
      <c r="U13" s="87"/>
    </row>
    <row r="14" spans="1:23">
      <c r="A14" s="14">
        <f t="shared" si="0"/>
        <v>9</v>
      </c>
      <c r="B14" s="89"/>
      <c r="C14" s="89"/>
      <c r="D14" s="20"/>
      <c r="E14" s="109" t="str">
        <f t="shared" si="3"/>
        <v/>
      </c>
      <c r="F14" s="109" t="str">
        <f t="shared" si="4"/>
        <v/>
      </c>
      <c r="G14" s="105"/>
      <c r="H14" s="90"/>
      <c r="I14" s="90"/>
      <c r="J14" s="105"/>
      <c r="K14" s="91"/>
      <c r="L14" s="91"/>
      <c r="M14" s="92" t="str">
        <f>K14&amp;L14</f>
        <v/>
      </c>
      <c r="N14" s="93"/>
      <c r="O14" s="25" t="str">
        <f>IFERROR(VLOOKUP(M14,計算用!$A$8:$B$15,2,FALSE),"")</f>
        <v/>
      </c>
      <c r="P14" s="26"/>
      <c r="Q14" s="26"/>
      <c r="R14" s="26"/>
      <c r="S14" s="24" t="str">
        <f t="shared" si="2"/>
        <v/>
      </c>
      <c r="T14" s="94"/>
      <c r="U14" s="87"/>
    </row>
    <row r="15" spans="1:23">
      <c r="A15" s="14">
        <f t="shared" si="0"/>
        <v>10</v>
      </c>
      <c r="B15" s="89"/>
      <c r="C15" s="89"/>
      <c r="D15" s="20"/>
      <c r="E15" s="109" t="str">
        <f t="shared" si="3"/>
        <v/>
      </c>
      <c r="F15" s="109" t="str">
        <f t="shared" si="4"/>
        <v/>
      </c>
      <c r="G15" s="105"/>
      <c r="H15" s="90"/>
      <c r="I15" s="90"/>
      <c r="J15" s="105"/>
      <c r="K15" s="91"/>
      <c r="L15" s="91"/>
      <c r="M15" s="92" t="str">
        <f t="shared" si="1"/>
        <v/>
      </c>
      <c r="N15" s="93"/>
      <c r="O15" s="25" t="str">
        <f>IFERROR(VLOOKUP(M15,計算用!$A$8:$B$15,2,FALSE),"")</f>
        <v/>
      </c>
      <c r="P15" s="26"/>
      <c r="Q15" s="26"/>
      <c r="R15" s="26"/>
      <c r="S15" s="24" t="str">
        <f t="shared" si="2"/>
        <v/>
      </c>
      <c r="T15" s="94"/>
      <c r="U15" s="87"/>
      <c r="W15" s="4"/>
    </row>
    <row r="16" spans="1:23">
      <c r="A16" s="14">
        <f t="shared" si="0"/>
        <v>11</v>
      </c>
      <c r="B16" s="89"/>
      <c r="C16" s="89"/>
      <c r="D16" s="20"/>
      <c r="E16" s="109" t="str">
        <f t="shared" si="3"/>
        <v/>
      </c>
      <c r="F16" s="109" t="str">
        <f t="shared" si="4"/>
        <v/>
      </c>
      <c r="G16" s="105"/>
      <c r="H16" s="90"/>
      <c r="I16" s="90"/>
      <c r="J16" s="105"/>
      <c r="K16" s="91"/>
      <c r="L16" s="91"/>
      <c r="M16" s="92" t="str">
        <f t="shared" si="1"/>
        <v/>
      </c>
      <c r="N16" s="93"/>
      <c r="O16" s="25" t="str">
        <f>IFERROR(VLOOKUP(M16,計算用!$A$8:$B$15,2,FALSE),"")</f>
        <v/>
      </c>
      <c r="P16" s="26"/>
      <c r="Q16" s="26"/>
      <c r="R16" s="26"/>
      <c r="S16" s="24" t="str">
        <f t="shared" si="2"/>
        <v/>
      </c>
      <c r="T16" s="94"/>
      <c r="U16" s="87"/>
    </row>
    <row r="17" spans="1:23">
      <c r="A17" s="14">
        <f t="shared" si="0"/>
        <v>12</v>
      </c>
      <c r="B17" s="89"/>
      <c r="C17" s="89"/>
      <c r="D17" s="20"/>
      <c r="E17" s="109" t="str">
        <f t="shared" si="3"/>
        <v/>
      </c>
      <c r="F17" s="109" t="str">
        <f t="shared" si="4"/>
        <v/>
      </c>
      <c r="G17" s="105"/>
      <c r="H17" s="90"/>
      <c r="I17" s="90"/>
      <c r="J17" s="105"/>
      <c r="K17" s="91"/>
      <c r="L17" s="91"/>
      <c r="M17" s="92" t="str">
        <f t="shared" si="1"/>
        <v/>
      </c>
      <c r="N17" s="93"/>
      <c r="O17" s="25" t="str">
        <f>IFERROR(VLOOKUP(M17,計算用!$A$8:$B$15,2,FALSE),"")</f>
        <v/>
      </c>
      <c r="P17" s="26"/>
      <c r="Q17" s="26"/>
      <c r="R17" s="26"/>
      <c r="S17" s="24" t="str">
        <f t="shared" si="2"/>
        <v/>
      </c>
      <c r="T17" s="94"/>
      <c r="U17" s="87"/>
    </row>
    <row r="18" spans="1:23">
      <c r="A18" s="14">
        <f t="shared" si="0"/>
        <v>13</v>
      </c>
      <c r="B18" s="89"/>
      <c r="C18" s="89"/>
      <c r="D18" s="20"/>
      <c r="E18" s="109" t="str">
        <f t="shared" si="3"/>
        <v/>
      </c>
      <c r="F18" s="109" t="str">
        <f t="shared" si="4"/>
        <v/>
      </c>
      <c r="G18" s="105"/>
      <c r="H18" s="90"/>
      <c r="I18" s="90"/>
      <c r="J18" s="105"/>
      <c r="K18" s="91"/>
      <c r="L18" s="91"/>
      <c r="M18" s="92" t="str">
        <f t="shared" si="1"/>
        <v/>
      </c>
      <c r="N18" s="93"/>
      <c r="O18" s="25" t="str">
        <f>IFERROR(VLOOKUP(M18,計算用!$A$8:$B$15,2,FALSE),"")</f>
        <v/>
      </c>
      <c r="P18" s="26"/>
      <c r="Q18" s="26"/>
      <c r="R18" s="26"/>
      <c r="S18" s="24" t="str">
        <f t="shared" si="2"/>
        <v/>
      </c>
      <c r="T18" s="94"/>
      <c r="U18" s="87"/>
    </row>
    <row r="19" spans="1:23">
      <c r="A19" s="14">
        <f t="shared" si="0"/>
        <v>14</v>
      </c>
      <c r="B19" s="89"/>
      <c r="C19" s="89"/>
      <c r="D19" s="20"/>
      <c r="E19" s="109" t="str">
        <f t="shared" si="3"/>
        <v/>
      </c>
      <c r="F19" s="109" t="str">
        <f t="shared" si="4"/>
        <v/>
      </c>
      <c r="G19" s="105"/>
      <c r="H19" s="90"/>
      <c r="I19" s="90"/>
      <c r="J19" s="105"/>
      <c r="K19" s="91"/>
      <c r="L19" s="91"/>
      <c r="M19" s="92" t="str">
        <f t="shared" si="1"/>
        <v/>
      </c>
      <c r="N19" s="93"/>
      <c r="O19" s="25" t="str">
        <f>IFERROR(VLOOKUP(M19,計算用!$A$8:$B$15,2,FALSE),"")</f>
        <v/>
      </c>
      <c r="P19" s="26"/>
      <c r="Q19" s="26"/>
      <c r="R19" s="26"/>
      <c r="S19" s="24" t="str">
        <f t="shared" si="2"/>
        <v/>
      </c>
      <c r="T19" s="94"/>
      <c r="U19" s="87"/>
    </row>
    <row r="20" spans="1:23">
      <c r="A20" s="14">
        <f t="shared" si="0"/>
        <v>15</v>
      </c>
      <c r="B20" s="89"/>
      <c r="C20" s="89"/>
      <c r="D20" s="20"/>
      <c r="E20" s="109" t="str">
        <f t="shared" si="3"/>
        <v/>
      </c>
      <c r="F20" s="109" t="str">
        <f t="shared" si="4"/>
        <v/>
      </c>
      <c r="G20" s="105"/>
      <c r="H20" s="90"/>
      <c r="I20" s="90"/>
      <c r="J20" s="105"/>
      <c r="K20" s="91"/>
      <c r="L20" s="91"/>
      <c r="M20" s="92" t="str">
        <f t="shared" si="1"/>
        <v/>
      </c>
      <c r="N20" s="93"/>
      <c r="O20" s="25" t="str">
        <f>IFERROR(VLOOKUP(M20,計算用!$A$8:$B$15,2,FALSE),"")</f>
        <v/>
      </c>
      <c r="P20" s="26"/>
      <c r="Q20" s="26"/>
      <c r="R20" s="26"/>
      <c r="S20" s="24" t="str">
        <f t="shared" si="2"/>
        <v/>
      </c>
      <c r="T20" s="94"/>
      <c r="U20" s="87"/>
    </row>
    <row r="21" spans="1:23">
      <c r="A21" s="14">
        <f t="shared" si="0"/>
        <v>16</v>
      </c>
      <c r="B21" s="89"/>
      <c r="C21" s="89"/>
      <c r="D21" s="20"/>
      <c r="E21" s="109" t="str">
        <f t="shared" si="3"/>
        <v/>
      </c>
      <c r="F21" s="109" t="str">
        <f t="shared" si="4"/>
        <v/>
      </c>
      <c r="G21" s="105"/>
      <c r="H21" s="90"/>
      <c r="I21" s="90"/>
      <c r="J21" s="105"/>
      <c r="K21" s="91"/>
      <c r="L21" s="91"/>
      <c r="M21" s="92" t="str">
        <f t="shared" si="1"/>
        <v/>
      </c>
      <c r="N21" s="93"/>
      <c r="O21" s="25" t="str">
        <f>IFERROR(VLOOKUP(M21,計算用!$A$8:$B$15,2,FALSE),"")</f>
        <v/>
      </c>
      <c r="P21" s="26"/>
      <c r="Q21" s="26"/>
      <c r="R21" s="26"/>
      <c r="S21" s="24" t="str">
        <f t="shared" si="2"/>
        <v/>
      </c>
      <c r="T21" s="94"/>
      <c r="U21" s="87"/>
    </row>
    <row r="22" spans="1:23">
      <c r="A22" s="14">
        <f t="shared" si="0"/>
        <v>17</v>
      </c>
      <c r="B22" s="89"/>
      <c r="C22" s="89"/>
      <c r="D22" s="20"/>
      <c r="E22" s="109" t="str">
        <f t="shared" si="3"/>
        <v/>
      </c>
      <c r="F22" s="109" t="str">
        <f t="shared" si="4"/>
        <v/>
      </c>
      <c r="G22" s="105"/>
      <c r="H22" s="90"/>
      <c r="I22" s="90"/>
      <c r="J22" s="105"/>
      <c r="K22" s="91"/>
      <c r="L22" s="91"/>
      <c r="M22" s="92" t="str">
        <f t="shared" si="1"/>
        <v/>
      </c>
      <c r="N22" s="93"/>
      <c r="O22" s="25" t="str">
        <f>IFERROR(VLOOKUP(M22,計算用!$A$8:$B$15,2,FALSE),"")</f>
        <v/>
      </c>
      <c r="P22" s="26"/>
      <c r="Q22" s="26"/>
      <c r="R22" s="26"/>
      <c r="S22" s="24" t="str">
        <f t="shared" si="2"/>
        <v/>
      </c>
      <c r="T22" s="94"/>
      <c r="U22" s="87"/>
    </row>
    <row r="23" spans="1:23">
      <c r="A23" s="14">
        <f t="shared" si="0"/>
        <v>18</v>
      </c>
      <c r="B23" s="89"/>
      <c r="C23" s="89"/>
      <c r="D23" s="20"/>
      <c r="E23" s="109" t="str">
        <f t="shared" si="3"/>
        <v/>
      </c>
      <c r="F23" s="109" t="str">
        <f t="shared" si="4"/>
        <v/>
      </c>
      <c r="G23" s="105"/>
      <c r="H23" s="90"/>
      <c r="I23" s="90"/>
      <c r="J23" s="105"/>
      <c r="K23" s="91"/>
      <c r="L23" s="91"/>
      <c r="M23" s="92" t="str">
        <f t="shared" si="1"/>
        <v/>
      </c>
      <c r="N23" s="93"/>
      <c r="O23" s="25" t="str">
        <f>IFERROR(VLOOKUP(M23,計算用!$A$8:$B$15,2,FALSE),"")</f>
        <v/>
      </c>
      <c r="P23" s="26"/>
      <c r="Q23" s="26"/>
      <c r="R23" s="26"/>
      <c r="S23" s="24" t="str">
        <f t="shared" si="2"/>
        <v/>
      </c>
      <c r="T23" s="94"/>
      <c r="U23" s="87"/>
    </row>
    <row r="24" spans="1:23">
      <c r="A24" s="14">
        <f t="shared" si="0"/>
        <v>19</v>
      </c>
      <c r="B24" s="89"/>
      <c r="C24" s="89"/>
      <c r="D24" s="20"/>
      <c r="E24" s="109" t="str">
        <f t="shared" si="3"/>
        <v/>
      </c>
      <c r="F24" s="109" t="str">
        <f t="shared" si="4"/>
        <v/>
      </c>
      <c r="G24" s="105"/>
      <c r="H24" s="90"/>
      <c r="I24" s="90"/>
      <c r="J24" s="105"/>
      <c r="K24" s="91"/>
      <c r="L24" s="91"/>
      <c r="M24" s="92" t="str">
        <f t="shared" si="1"/>
        <v/>
      </c>
      <c r="N24" s="93"/>
      <c r="O24" s="25" t="str">
        <f>IFERROR(VLOOKUP(M24,計算用!$A$8:$B$15,2,FALSE),"")</f>
        <v/>
      </c>
      <c r="P24" s="26"/>
      <c r="Q24" s="26"/>
      <c r="R24" s="26"/>
      <c r="S24" s="24" t="str">
        <f t="shared" si="2"/>
        <v/>
      </c>
      <c r="T24" s="94"/>
      <c r="U24" s="87"/>
    </row>
    <row r="25" spans="1:23">
      <c r="A25" s="14">
        <f t="shared" si="0"/>
        <v>20</v>
      </c>
      <c r="B25" s="89"/>
      <c r="C25" s="89"/>
      <c r="D25" s="20"/>
      <c r="E25" s="109" t="str">
        <f t="shared" si="3"/>
        <v/>
      </c>
      <c r="F25" s="109" t="str">
        <f t="shared" si="4"/>
        <v/>
      </c>
      <c r="G25" s="105"/>
      <c r="H25" s="90"/>
      <c r="I25" s="90"/>
      <c r="J25" s="105"/>
      <c r="K25" s="91"/>
      <c r="L25" s="91"/>
      <c r="M25" s="92" t="str">
        <f t="shared" si="1"/>
        <v/>
      </c>
      <c r="N25" s="93"/>
      <c r="O25" s="25" t="str">
        <f>IFERROR(VLOOKUP(M25,計算用!$A$8:$B$15,2,FALSE),"")</f>
        <v/>
      </c>
      <c r="P25" s="26"/>
      <c r="Q25" s="26"/>
      <c r="R25" s="26"/>
      <c r="S25" s="24" t="str">
        <f t="shared" si="2"/>
        <v/>
      </c>
      <c r="T25" s="94"/>
      <c r="U25" s="87"/>
    </row>
    <row r="26" spans="1:23">
      <c r="A26" s="14">
        <f t="shared" si="0"/>
        <v>21</v>
      </c>
      <c r="B26" s="89"/>
      <c r="C26" s="89"/>
      <c r="D26" s="20"/>
      <c r="E26" s="109" t="str">
        <f t="shared" si="3"/>
        <v/>
      </c>
      <c r="F26" s="109" t="str">
        <f t="shared" si="4"/>
        <v/>
      </c>
      <c r="G26" s="105"/>
      <c r="H26" s="90"/>
      <c r="I26" s="90"/>
      <c r="J26" s="105"/>
      <c r="K26" s="91"/>
      <c r="L26" s="91"/>
      <c r="M26" s="92" t="str">
        <f t="shared" si="1"/>
        <v/>
      </c>
      <c r="N26" s="93"/>
      <c r="O26" s="25" t="str">
        <f>IFERROR(VLOOKUP(M26,計算用!$A$8:$B$15,2,FALSE),"")</f>
        <v/>
      </c>
      <c r="P26" s="26"/>
      <c r="Q26" s="26"/>
      <c r="R26" s="26"/>
      <c r="S26" s="24" t="str">
        <f t="shared" si="2"/>
        <v/>
      </c>
      <c r="T26" s="94"/>
      <c r="U26" s="87"/>
    </row>
    <row r="27" spans="1:23">
      <c r="A27" s="14">
        <f t="shared" si="0"/>
        <v>22</v>
      </c>
      <c r="B27" s="89"/>
      <c r="C27" s="89"/>
      <c r="D27" s="20"/>
      <c r="E27" s="109" t="str">
        <f t="shared" si="3"/>
        <v/>
      </c>
      <c r="F27" s="109" t="str">
        <f t="shared" si="4"/>
        <v/>
      </c>
      <c r="G27" s="105"/>
      <c r="H27" s="90"/>
      <c r="I27" s="90"/>
      <c r="J27" s="105"/>
      <c r="K27" s="91"/>
      <c r="L27" s="91"/>
      <c r="M27" s="92" t="str">
        <f t="shared" si="1"/>
        <v/>
      </c>
      <c r="N27" s="93"/>
      <c r="O27" s="25" t="str">
        <f>IFERROR(VLOOKUP(M27,計算用!$A$8:$B$15,2,FALSE),"")</f>
        <v/>
      </c>
      <c r="P27" s="26"/>
      <c r="Q27" s="26"/>
      <c r="R27" s="26"/>
      <c r="S27" s="24" t="str">
        <f t="shared" si="2"/>
        <v/>
      </c>
      <c r="T27" s="94"/>
      <c r="U27" s="87"/>
    </row>
    <row r="28" spans="1:23">
      <c r="A28" s="14">
        <f t="shared" si="0"/>
        <v>23</v>
      </c>
      <c r="B28" s="89"/>
      <c r="C28" s="89"/>
      <c r="D28" s="20"/>
      <c r="E28" s="109" t="str">
        <f t="shared" si="3"/>
        <v/>
      </c>
      <c r="F28" s="109" t="str">
        <f t="shared" si="4"/>
        <v/>
      </c>
      <c r="G28" s="105"/>
      <c r="H28" s="90"/>
      <c r="I28" s="90"/>
      <c r="J28" s="105"/>
      <c r="K28" s="91"/>
      <c r="L28" s="91"/>
      <c r="M28" s="92" t="str">
        <f t="shared" si="1"/>
        <v/>
      </c>
      <c r="N28" s="93"/>
      <c r="O28" s="25" t="str">
        <f>IFERROR(VLOOKUP(M28,計算用!$A$8:$B$15,2,FALSE),"")</f>
        <v/>
      </c>
      <c r="P28" s="26"/>
      <c r="Q28" s="26"/>
      <c r="R28" s="26"/>
      <c r="S28" s="24" t="str">
        <f t="shared" si="2"/>
        <v/>
      </c>
      <c r="T28" s="94"/>
      <c r="U28" s="87"/>
    </row>
    <row r="29" spans="1:23">
      <c r="A29" s="14">
        <f t="shared" si="0"/>
        <v>24</v>
      </c>
      <c r="B29" s="89"/>
      <c r="C29" s="89"/>
      <c r="D29" s="20"/>
      <c r="E29" s="109" t="str">
        <f t="shared" si="3"/>
        <v/>
      </c>
      <c r="F29" s="109" t="str">
        <f t="shared" si="4"/>
        <v/>
      </c>
      <c r="G29" s="105"/>
      <c r="H29" s="90"/>
      <c r="I29" s="90"/>
      <c r="J29" s="105"/>
      <c r="K29" s="91"/>
      <c r="L29" s="91"/>
      <c r="M29" s="92" t="str">
        <f t="shared" si="1"/>
        <v/>
      </c>
      <c r="N29" s="93"/>
      <c r="O29" s="25" t="str">
        <f>IFERROR(VLOOKUP(M29,計算用!$A$8:$B$15,2,FALSE),"")</f>
        <v/>
      </c>
      <c r="P29" s="26"/>
      <c r="Q29" s="26"/>
      <c r="R29" s="26"/>
      <c r="S29" s="24" t="str">
        <f t="shared" si="2"/>
        <v/>
      </c>
      <c r="T29" s="94"/>
      <c r="U29" s="87"/>
    </row>
    <row r="30" spans="1:23">
      <c r="A30" s="14">
        <f t="shared" si="0"/>
        <v>25</v>
      </c>
      <c r="B30" s="89"/>
      <c r="C30" s="89"/>
      <c r="D30" s="20"/>
      <c r="E30" s="109" t="str">
        <f t="shared" si="3"/>
        <v/>
      </c>
      <c r="F30" s="109" t="str">
        <f t="shared" si="4"/>
        <v/>
      </c>
      <c r="G30" s="105"/>
      <c r="H30" s="90"/>
      <c r="I30" s="90"/>
      <c r="J30" s="105"/>
      <c r="K30" s="91"/>
      <c r="L30" s="91"/>
      <c r="M30" s="92" t="str">
        <f t="shared" si="1"/>
        <v/>
      </c>
      <c r="N30" s="93"/>
      <c r="O30" s="25" t="str">
        <f>IFERROR(VLOOKUP(M30,計算用!$A$8:$B$15,2,FALSE),"")</f>
        <v/>
      </c>
      <c r="P30" s="26"/>
      <c r="Q30" s="26"/>
      <c r="R30" s="26"/>
      <c r="S30" s="24" t="str">
        <f t="shared" si="2"/>
        <v/>
      </c>
      <c r="T30" s="94"/>
      <c r="U30" s="87"/>
    </row>
    <row r="31" spans="1:23">
      <c r="A31" s="14">
        <f t="shared" si="0"/>
        <v>26</v>
      </c>
      <c r="B31" s="89"/>
      <c r="C31" s="89"/>
      <c r="D31" s="20"/>
      <c r="E31" s="109" t="str">
        <f t="shared" si="3"/>
        <v/>
      </c>
      <c r="F31" s="109" t="str">
        <f t="shared" si="4"/>
        <v/>
      </c>
      <c r="G31" s="105"/>
      <c r="H31" s="90"/>
      <c r="I31" s="90"/>
      <c r="J31" s="105"/>
      <c r="K31" s="91"/>
      <c r="L31" s="91"/>
      <c r="M31" s="92" t="str">
        <f t="shared" si="1"/>
        <v/>
      </c>
      <c r="N31" s="93"/>
      <c r="O31" s="25" t="str">
        <f>IFERROR(VLOOKUP(M31,計算用!$A$8:$B$15,2,FALSE),"")</f>
        <v/>
      </c>
      <c r="P31" s="26"/>
      <c r="Q31" s="26"/>
      <c r="R31" s="26"/>
      <c r="S31" s="24" t="str">
        <f t="shared" si="2"/>
        <v/>
      </c>
      <c r="T31" s="94"/>
      <c r="U31" s="87"/>
    </row>
    <row r="32" spans="1:23">
      <c r="A32" s="14">
        <f t="shared" si="0"/>
        <v>27</v>
      </c>
      <c r="B32" s="89"/>
      <c r="C32" s="89"/>
      <c r="D32" s="20"/>
      <c r="E32" s="109" t="str">
        <f t="shared" si="3"/>
        <v/>
      </c>
      <c r="F32" s="109" t="str">
        <f t="shared" si="4"/>
        <v/>
      </c>
      <c r="G32" s="105"/>
      <c r="H32" s="90"/>
      <c r="I32" s="90"/>
      <c r="J32" s="105"/>
      <c r="K32" s="91"/>
      <c r="L32" s="91"/>
      <c r="M32" s="92" t="str">
        <f t="shared" si="1"/>
        <v/>
      </c>
      <c r="N32" s="93"/>
      <c r="O32" s="25" t="str">
        <f>IFERROR(VLOOKUP(M32,計算用!$A$8:$B$15,2,FALSE),"")</f>
        <v/>
      </c>
      <c r="P32" s="26"/>
      <c r="Q32" s="26"/>
      <c r="R32" s="26"/>
      <c r="S32" s="24" t="str">
        <f t="shared" si="2"/>
        <v/>
      </c>
      <c r="T32" s="94"/>
      <c r="U32" s="87"/>
      <c r="W32" s="4"/>
    </row>
    <row r="33" spans="1:21">
      <c r="A33" s="14">
        <f t="shared" si="0"/>
        <v>28</v>
      </c>
      <c r="B33" s="89"/>
      <c r="C33" s="89"/>
      <c r="D33" s="20"/>
      <c r="E33" s="109" t="str">
        <f t="shared" si="3"/>
        <v/>
      </c>
      <c r="F33" s="109" t="str">
        <f t="shared" si="4"/>
        <v/>
      </c>
      <c r="G33" s="105"/>
      <c r="H33" s="90"/>
      <c r="I33" s="90"/>
      <c r="J33" s="105"/>
      <c r="K33" s="91"/>
      <c r="L33" s="91"/>
      <c r="M33" s="92" t="str">
        <f t="shared" si="1"/>
        <v/>
      </c>
      <c r="N33" s="93"/>
      <c r="O33" s="25" t="str">
        <f>IFERROR(VLOOKUP(M33,計算用!$A$8:$B$15,2,FALSE),"")</f>
        <v/>
      </c>
      <c r="P33" s="26"/>
      <c r="Q33" s="26"/>
      <c r="R33" s="26"/>
      <c r="S33" s="24" t="str">
        <f t="shared" si="2"/>
        <v/>
      </c>
      <c r="T33" s="94"/>
      <c r="U33" s="87"/>
    </row>
    <row r="34" spans="1:21">
      <c r="A34" s="14">
        <f t="shared" si="0"/>
        <v>29</v>
      </c>
      <c r="B34" s="89"/>
      <c r="C34" s="89"/>
      <c r="D34" s="20"/>
      <c r="E34" s="109" t="str">
        <f t="shared" si="3"/>
        <v/>
      </c>
      <c r="F34" s="109" t="str">
        <f t="shared" si="4"/>
        <v/>
      </c>
      <c r="G34" s="105"/>
      <c r="H34" s="90"/>
      <c r="I34" s="90"/>
      <c r="J34" s="105"/>
      <c r="K34" s="91"/>
      <c r="L34" s="91"/>
      <c r="M34" s="92" t="str">
        <f t="shared" si="1"/>
        <v/>
      </c>
      <c r="N34" s="93"/>
      <c r="O34" s="25" t="str">
        <f>IFERROR(VLOOKUP(M34,計算用!$A$8:$B$15,2,FALSE),"")</f>
        <v/>
      </c>
      <c r="P34" s="26"/>
      <c r="Q34" s="26"/>
      <c r="R34" s="26"/>
      <c r="S34" s="24" t="str">
        <f t="shared" si="2"/>
        <v/>
      </c>
      <c r="T34" s="94"/>
      <c r="U34" s="87"/>
    </row>
    <row r="35" spans="1:21">
      <c r="A35" s="14">
        <f t="shared" si="0"/>
        <v>30</v>
      </c>
      <c r="B35" s="89"/>
      <c r="C35" s="89"/>
      <c r="D35" s="20"/>
      <c r="E35" s="109" t="str">
        <f t="shared" si="3"/>
        <v/>
      </c>
      <c r="F35" s="109" t="str">
        <f t="shared" si="4"/>
        <v/>
      </c>
      <c r="G35" s="105"/>
      <c r="H35" s="90"/>
      <c r="I35" s="90"/>
      <c r="J35" s="105"/>
      <c r="K35" s="91"/>
      <c r="L35" s="91"/>
      <c r="M35" s="92" t="str">
        <f t="shared" si="1"/>
        <v/>
      </c>
      <c r="N35" s="93"/>
      <c r="O35" s="25" t="str">
        <f>IFERROR(VLOOKUP(M35,計算用!$A$8:$B$15,2,FALSE),"")</f>
        <v/>
      </c>
      <c r="P35" s="26"/>
      <c r="Q35" s="26"/>
      <c r="R35" s="26"/>
      <c r="S35" s="24" t="str">
        <f t="shared" si="2"/>
        <v/>
      </c>
      <c r="T35" s="94"/>
      <c r="U35" s="87"/>
    </row>
    <row r="36" spans="1:21">
      <c r="A36" s="14">
        <f t="shared" si="0"/>
        <v>31</v>
      </c>
      <c r="B36" s="89"/>
      <c r="C36" s="89"/>
      <c r="D36" s="20"/>
      <c r="E36" s="109" t="str">
        <f t="shared" si="3"/>
        <v/>
      </c>
      <c r="F36" s="109" t="str">
        <f t="shared" si="4"/>
        <v/>
      </c>
      <c r="G36" s="105"/>
      <c r="H36" s="90"/>
      <c r="I36" s="90"/>
      <c r="J36" s="105"/>
      <c r="K36" s="91"/>
      <c r="L36" s="91"/>
      <c r="M36" s="92" t="str">
        <f t="shared" si="1"/>
        <v/>
      </c>
      <c r="N36" s="93"/>
      <c r="O36" s="25" t="str">
        <f>IFERROR(VLOOKUP(M36,計算用!$A$8:$B$15,2,FALSE),"")</f>
        <v/>
      </c>
      <c r="P36" s="26"/>
      <c r="Q36" s="26"/>
      <c r="R36" s="26"/>
      <c r="S36" s="24" t="str">
        <f t="shared" si="2"/>
        <v/>
      </c>
      <c r="T36" s="94"/>
      <c r="U36" s="87"/>
    </row>
    <row r="37" spans="1:21">
      <c r="A37" s="14">
        <f t="shared" si="0"/>
        <v>32</v>
      </c>
      <c r="B37" s="89"/>
      <c r="C37" s="89"/>
      <c r="D37" s="20"/>
      <c r="E37" s="109" t="str">
        <f t="shared" si="3"/>
        <v/>
      </c>
      <c r="F37" s="109" t="str">
        <f t="shared" si="4"/>
        <v/>
      </c>
      <c r="G37" s="105"/>
      <c r="H37" s="90"/>
      <c r="I37" s="90"/>
      <c r="J37" s="105"/>
      <c r="K37" s="91"/>
      <c r="L37" s="91"/>
      <c r="M37" s="92" t="str">
        <f t="shared" si="1"/>
        <v/>
      </c>
      <c r="N37" s="93"/>
      <c r="O37" s="25" t="str">
        <f>IFERROR(VLOOKUP(M37,計算用!$A$8:$B$15,2,FALSE),"")</f>
        <v/>
      </c>
      <c r="P37" s="26"/>
      <c r="Q37" s="26"/>
      <c r="R37" s="26"/>
      <c r="S37" s="24" t="str">
        <f t="shared" si="2"/>
        <v/>
      </c>
      <c r="T37" s="94"/>
      <c r="U37" s="87"/>
    </row>
    <row r="38" spans="1:21">
      <c r="A38" s="14">
        <f t="shared" si="0"/>
        <v>33</v>
      </c>
      <c r="B38" s="89"/>
      <c r="C38" s="89"/>
      <c r="D38" s="20"/>
      <c r="E38" s="109" t="str">
        <f t="shared" si="3"/>
        <v/>
      </c>
      <c r="F38" s="109" t="str">
        <f t="shared" si="4"/>
        <v/>
      </c>
      <c r="G38" s="105"/>
      <c r="H38" s="90"/>
      <c r="I38" s="90"/>
      <c r="J38" s="105"/>
      <c r="K38" s="91"/>
      <c r="L38" s="91"/>
      <c r="M38" s="92" t="str">
        <f t="shared" si="1"/>
        <v/>
      </c>
      <c r="N38" s="93"/>
      <c r="O38" s="25" t="str">
        <f>IFERROR(VLOOKUP(M38,計算用!$A$8:$B$15,2,FALSE),"")</f>
        <v/>
      </c>
      <c r="P38" s="26"/>
      <c r="Q38" s="26"/>
      <c r="R38" s="26"/>
      <c r="S38" s="24" t="str">
        <f t="shared" ref="S38:S69" si="5">IF(F38&gt;=2,"","可")</f>
        <v/>
      </c>
      <c r="T38" s="94"/>
      <c r="U38" s="87"/>
    </row>
    <row r="39" spans="1:21">
      <c r="A39" s="14">
        <f t="shared" si="0"/>
        <v>34</v>
      </c>
      <c r="B39" s="89"/>
      <c r="C39" s="89"/>
      <c r="D39" s="20"/>
      <c r="E39" s="109" t="str">
        <f t="shared" si="3"/>
        <v/>
      </c>
      <c r="F39" s="109" t="str">
        <f t="shared" si="4"/>
        <v/>
      </c>
      <c r="G39" s="105"/>
      <c r="H39" s="90"/>
      <c r="I39" s="90"/>
      <c r="J39" s="105"/>
      <c r="K39" s="91"/>
      <c r="L39" s="91"/>
      <c r="M39" s="92" t="str">
        <f t="shared" si="1"/>
        <v/>
      </c>
      <c r="N39" s="93"/>
      <c r="O39" s="25" t="str">
        <f>IFERROR(VLOOKUP(M39,計算用!$A$8:$B$15,2,FALSE),"")</f>
        <v/>
      </c>
      <c r="P39" s="26"/>
      <c r="Q39" s="26"/>
      <c r="R39" s="26"/>
      <c r="S39" s="24" t="str">
        <f t="shared" si="5"/>
        <v/>
      </c>
      <c r="T39" s="94"/>
      <c r="U39" s="87"/>
    </row>
    <row r="40" spans="1:21">
      <c r="A40" s="14">
        <f t="shared" si="0"/>
        <v>35</v>
      </c>
      <c r="B40" s="89"/>
      <c r="C40" s="89"/>
      <c r="D40" s="20"/>
      <c r="E40" s="109" t="str">
        <f t="shared" si="3"/>
        <v/>
      </c>
      <c r="F40" s="109" t="str">
        <f t="shared" si="4"/>
        <v/>
      </c>
      <c r="G40" s="105"/>
      <c r="H40" s="90"/>
      <c r="I40" s="90"/>
      <c r="J40" s="105"/>
      <c r="K40" s="91"/>
      <c r="L40" s="91"/>
      <c r="M40" s="92" t="str">
        <f t="shared" si="1"/>
        <v/>
      </c>
      <c r="N40" s="93"/>
      <c r="O40" s="25" t="str">
        <f>IFERROR(VLOOKUP(M40,計算用!$A$8:$B$15,2,FALSE),"")</f>
        <v/>
      </c>
      <c r="P40" s="26"/>
      <c r="Q40" s="26"/>
      <c r="R40" s="26"/>
      <c r="S40" s="24" t="str">
        <f t="shared" si="5"/>
        <v/>
      </c>
      <c r="T40" s="94"/>
      <c r="U40" s="87"/>
    </row>
    <row r="41" spans="1:21">
      <c r="A41" s="14">
        <f t="shared" si="0"/>
        <v>36</v>
      </c>
      <c r="B41" s="89"/>
      <c r="C41" s="89"/>
      <c r="D41" s="20"/>
      <c r="E41" s="109" t="str">
        <f t="shared" si="3"/>
        <v/>
      </c>
      <c r="F41" s="109" t="str">
        <f t="shared" si="4"/>
        <v/>
      </c>
      <c r="G41" s="105"/>
      <c r="H41" s="90"/>
      <c r="I41" s="90"/>
      <c r="J41" s="105"/>
      <c r="K41" s="91"/>
      <c r="L41" s="91"/>
      <c r="M41" s="92" t="str">
        <f t="shared" si="1"/>
        <v/>
      </c>
      <c r="N41" s="93"/>
      <c r="O41" s="25" t="str">
        <f>IFERROR(VLOOKUP(M41,計算用!$A$8:$B$15,2,FALSE),"")</f>
        <v/>
      </c>
      <c r="P41" s="26"/>
      <c r="Q41" s="26"/>
      <c r="R41" s="26"/>
      <c r="S41" s="24" t="str">
        <f t="shared" si="5"/>
        <v/>
      </c>
      <c r="T41" s="94"/>
      <c r="U41" s="87"/>
    </row>
    <row r="42" spans="1:21">
      <c r="A42" s="14">
        <f t="shared" si="0"/>
        <v>37</v>
      </c>
      <c r="B42" s="89"/>
      <c r="C42" s="89"/>
      <c r="D42" s="20"/>
      <c r="E42" s="109" t="str">
        <f t="shared" si="3"/>
        <v/>
      </c>
      <c r="F42" s="109" t="str">
        <f t="shared" si="4"/>
        <v/>
      </c>
      <c r="G42" s="105"/>
      <c r="H42" s="90"/>
      <c r="I42" s="90"/>
      <c r="J42" s="105"/>
      <c r="K42" s="91"/>
      <c r="L42" s="91"/>
      <c r="M42" s="92" t="str">
        <f t="shared" si="1"/>
        <v/>
      </c>
      <c r="N42" s="93"/>
      <c r="O42" s="25" t="str">
        <f>IFERROR(VLOOKUP(M42,計算用!$A$8:$B$15,2,FALSE),"")</f>
        <v/>
      </c>
      <c r="P42" s="26"/>
      <c r="Q42" s="26"/>
      <c r="R42" s="26"/>
      <c r="S42" s="24" t="str">
        <f t="shared" si="5"/>
        <v/>
      </c>
      <c r="T42" s="94"/>
      <c r="U42" s="87"/>
    </row>
    <row r="43" spans="1:21">
      <c r="A43" s="14">
        <f t="shared" si="0"/>
        <v>38</v>
      </c>
      <c r="B43" s="89"/>
      <c r="C43" s="89"/>
      <c r="D43" s="20"/>
      <c r="E43" s="109" t="str">
        <f t="shared" si="3"/>
        <v/>
      </c>
      <c r="F43" s="109" t="str">
        <f t="shared" si="4"/>
        <v/>
      </c>
      <c r="G43" s="105"/>
      <c r="H43" s="90"/>
      <c r="I43" s="90"/>
      <c r="J43" s="105"/>
      <c r="K43" s="91"/>
      <c r="L43" s="91"/>
      <c r="M43" s="92" t="str">
        <f t="shared" si="1"/>
        <v/>
      </c>
      <c r="N43" s="93"/>
      <c r="O43" s="25" t="str">
        <f>IFERROR(VLOOKUP(M43,計算用!$A$8:$B$15,2,FALSE),"")</f>
        <v/>
      </c>
      <c r="P43" s="26"/>
      <c r="Q43" s="26"/>
      <c r="R43" s="26"/>
      <c r="S43" s="24" t="str">
        <f t="shared" si="5"/>
        <v/>
      </c>
      <c r="T43" s="94"/>
      <c r="U43" s="87"/>
    </row>
    <row r="44" spans="1:21">
      <c r="A44" s="14">
        <f t="shared" si="0"/>
        <v>39</v>
      </c>
      <c r="B44" s="89"/>
      <c r="C44" s="89"/>
      <c r="D44" s="20"/>
      <c r="E44" s="109" t="str">
        <f t="shared" si="3"/>
        <v/>
      </c>
      <c r="F44" s="109" t="str">
        <f t="shared" si="4"/>
        <v/>
      </c>
      <c r="G44" s="105"/>
      <c r="H44" s="90"/>
      <c r="I44" s="90"/>
      <c r="J44" s="105"/>
      <c r="K44" s="91"/>
      <c r="L44" s="91"/>
      <c r="M44" s="92" t="str">
        <f t="shared" si="1"/>
        <v/>
      </c>
      <c r="N44" s="93"/>
      <c r="O44" s="25" t="str">
        <f>IFERROR(VLOOKUP(M44,計算用!$A$8:$B$15,2,FALSE),"")</f>
        <v/>
      </c>
      <c r="P44" s="26"/>
      <c r="Q44" s="26"/>
      <c r="R44" s="26"/>
      <c r="S44" s="24" t="str">
        <f t="shared" si="5"/>
        <v/>
      </c>
      <c r="T44" s="94"/>
      <c r="U44" s="87"/>
    </row>
    <row r="45" spans="1:21">
      <c r="A45" s="14">
        <f t="shared" si="0"/>
        <v>40</v>
      </c>
      <c r="B45" s="89"/>
      <c r="C45" s="89"/>
      <c r="D45" s="20"/>
      <c r="E45" s="109" t="str">
        <f t="shared" si="3"/>
        <v/>
      </c>
      <c r="F45" s="109" t="str">
        <f t="shared" si="4"/>
        <v/>
      </c>
      <c r="G45" s="105"/>
      <c r="H45" s="90"/>
      <c r="I45" s="90"/>
      <c r="J45" s="105"/>
      <c r="K45" s="91"/>
      <c r="L45" s="91"/>
      <c r="M45" s="92" t="str">
        <f t="shared" si="1"/>
        <v/>
      </c>
      <c r="N45" s="93"/>
      <c r="O45" s="25" t="str">
        <f>IFERROR(VLOOKUP(M45,計算用!$A$8:$B$15,2,FALSE),"")</f>
        <v/>
      </c>
      <c r="P45" s="26"/>
      <c r="Q45" s="26"/>
      <c r="R45" s="26"/>
      <c r="S45" s="24" t="str">
        <f t="shared" si="5"/>
        <v/>
      </c>
      <c r="T45" s="94"/>
      <c r="U45" s="87"/>
    </row>
    <row r="46" spans="1:21">
      <c r="A46" s="14">
        <f t="shared" si="0"/>
        <v>41</v>
      </c>
      <c r="B46" s="89"/>
      <c r="C46" s="89"/>
      <c r="D46" s="20"/>
      <c r="E46" s="109" t="str">
        <f t="shared" si="3"/>
        <v/>
      </c>
      <c r="F46" s="109" t="str">
        <f t="shared" si="4"/>
        <v/>
      </c>
      <c r="G46" s="105"/>
      <c r="H46" s="90"/>
      <c r="I46" s="90"/>
      <c r="J46" s="105"/>
      <c r="K46" s="91"/>
      <c r="L46" s="91"/>
      <c r="M46" s="92" t="str">
        <f t="shared" si="1"/>
        <v/>
      </c>
      <c r="N46" s="93"/>
      <c r="O46" s="25" t="str">
        <f>IFERROR(VLOOKUP(M46,計算用!$A$8:$B$15,2,FALSE),"")</f>
        <v/>
      </c>
      <c r="P46" s="26"/>
      <c r="Q46" s="26"/>
      <c r="R46" s="26"/>
      <c r="S46" s="24" t="str">
        <f t="shared" si="5"/>
        <v/>
      </c>
      <c r="T46" s="94"/>
      <c r="U46" s="87"/>
    </row>
    <row r="47" spans="1:21">
      <c r="A47" s="14">
        <f t="shared" si="0"/>
        <v>42</v>
      </c>
      <c r="B47" s="89"/>
      <c r="C47" s="89"/>
      <c r="D47" s="20"/>
      <c r="E47" s="109" t="str">
        <f t="shared" si="3"/>
        <v/>
      </c>
      <c r="F47" s="109" t="str">
        <f t="shared" si="4"/>
        <v/>
      </c>
      <c r="G47" s="105"/>
      <c r="H47" s="90"/>
      <c r="I47" s="90"/>
      <c r="J47" s="105"/>
      <c r="K47" s="91"/>
      <c r="L47" s="91"/>
      <c r="M47" s="92" t="str">
        <f t="shared" si="1"/>
        <v/>
      </c>
      <c r="N47" s="93"/>
      <c r="O47" s="25" t="str">
        <f>IFERROR(VLOOKUP(M47,計算用!$A$8:$B$15,2,FALSE),"")</f>
        <v/>
      </c>
      <c r="P47" s="26"/>
      <c r="Q47" s="26"/>
      <c r="R47" s="26"/>
      <c r="S47" s="24" t="str">
        <f t="shared" si="5"/>
        <v/>
      </c>
      <c r="T47" s="94"/>
      <c r="U47" s="87"/>
    </row>
    <row r="48" spans="1:21">
      <c r="A48" s="14">
        <f t="shared" si="0"/>
        <v>43</v>
      </c>
      <c r="B48" s="89"/>
      <c r="C48" s="89"/>
      <c r="D48" s="20"/>
      <c r="E48" s="109" t="str">
        <f t="shared" si="3"/>
        <v/>
      </c>
      <c r="F48" s="109" t="str">
        <f t="shared" si="4"/>
        <v/>
      </c>
      <c r="G48" s="105"/>
      <c r="H48" s="90"/>
      <c r="I48" s="90"/>
      <c r="J48" s="105"/>
      <c r="K48" s="91"/>
      <c r="L48" s="91"/>
      <c r="M48" s="92" t="str">
        <f t="shared" si="1"/>
        <v/>
      </c>
      <c r="N48" s="93"/>
      <c r="O48" s="25" t="str">
        <f>IFERROR(VLOOKUP(M48,計算用!$A$8:$B$15,2,FALSE),"")</f>
        <v/>
      </c>
      <c r="P48" s="26"/>
      <c r="Q48" s="26"/>
      <c r="R48" s="26"/>
      <c r="S48" s="24" t="str">
        <f t="shared" si="5"/>
        <v/>
      </c>
      <c r="T48" s="94"/>
      <c r="U48" s="87"/>
    </row>
    <row r="49" spans="1:21">
      <c r="A49" s="14">
        <f t="shared" si="0"/>
        <v>44</v>
      </c>
      <c r="B49" s="89"/>
      <c r="C49" s="89"/>
      <c r="D49" s="20"/>
      <c r="E49" s="109" t="str">
        <f t="shared" si="3"/>
        <v/>
      </c>
      <c r="F49" s="109" t="str">
        <f t="shared" si="4"/>
        <v/>
      </c>
      <c r="G49" s="105"/>
      <c r="H49" s="90"/>
      <c r="I49" s="90"/>
      <c r="J49" s="105"/>
      <c r="K49" s="91"/>
      <c r="L49" s="91"/>
      <c r="M49" s="92" t="str">
        <f t="shared" si="1"/>
        <v/>
      </c>
      <c r="N49" s="93"/>
      <c r="O49" s="25" t="str">
        <f>IFERROR(VLOOKUP(M49,計算用!$A$8:$B$15,2,FALSE),"")</f>
        <v/>
      </c>
      <c r="P49" s="26"/>
      <c r="Q49" s="26"/>
      <c r="R49" s="26"/>
      <c r="S49" s="24" t="str">
        <f t="shared" si="5"/>
        <v/>
      </c>
      <c r="T49" s="94"/>
      <c r="U49" s="87"/>
    </row>
    <row r="50" spans="1:21">
      <c r="A50" s="14">
        <f t="shared" si="0"/>
        <v>45</v>
      </c>
      <c r="B50" s="89"/>
      <c r="C50" s="89"/>
      <c r="D50" s="20"/>
      <c r="E50" s="109" t="str">
        <f t="shared" si="3"/>
        <v/>
      </c>
      <c r="F50" s="109" t="str">
        <f t="shared" si="4"/>
        <v/>
      </c>
      <c r="G50" s="105"/>
      <c r="H50" s="90"/>
      <c r="I50" s="90"/>
      <c r="J50" s="105"/>
      <c r="K50" s="91"/>
      <c r="L50" s="91"/>
      <c r="M50" s="92" t="str">
        <f t="shared" si="1"/>
        <v/>
      </c>
      <c r="N50" s="93"/>
      <c r="O50" s="25" t="str">
        <f>IFERROR(VLOOKUP(M50,計算用!$A$8:$B$15,2,FALSE),"")</f>
        <v/>
      </c>
      <c r="P50" s="26"/>
      <c r="Q50" s="26"/>
      <c r="R50" s="26"/>
      <c r="S50" s="24" t="str">
        <f t="shared" si="5"/>
        <v/>
      </c>
      <c r="T50" s="94"/>
      <c r="U50" s="87"/>
    </row>
    <row r="51" spans="1:21">
      <c r="A51" s="14">
        <f t="shared" si="0"/>
        <v>46</v>
      </c>
      <c r="B51" s="89"/>
      <c r="C51" s="89"/>
      <c r="D51" s="20"/>
      <c r="E51" s="109" t="str">
        <f t="shared" si="3"/>
        <v/>
      </c>
      <c r="F51" s="109" t="str">
        <f t="shared" si="4"/>
        <v/>
      </c>
      <c r="G51" s="105"/>
      <c r="H51" s="90"/>
      <c r="I51" s="90"/>
      <c r="J51" s="105"/>
      <c r="K51" s="91"/>
      <c r="L51" s="91"/>
      <c r="M51" s="92" t="str">
        <f t="shared" si="1"/>
        <v/>
      </c>
      <c r="N51" s="93"/>
      <c r="O51" s="25" t="str">
        <f>IFERROR(VLOOKUP(M51,計算用!$A$8:$B$15,2,FALSE),"")</f>
        <v/>
      </c>
      <c r="P51" s="26"/>
      <c r="Q51" s="26"/>
      <c r="R51" s="26"/>
      <c r="S51" s="24" t="str">
        <f t="shared" si="5"/>
        <v/>
      </c>
      <c r="T51" s="94"/>
      <c r="U51" s="87"/>
    </row>
    <row r="52" spans="1:21">
      <c r="A52" s="14">
        <f t="shared" si="0"/>
        <v>47</v>
      </c>
      <c r="B52" s="89"/>
      <c r="C52" s="89"/>
      <c r="D52" s="20"/>
      <c r="E52" s="109" t="str">
        <f t="shared" si="3"/>
        <v/>
      </c>
      <c r="F52" s="109" t="str">
        <f t="shared" si="4"/>
        <v/>
      </c>
      <c r="G52" s="105"/>
      <c r="H52" s="90"/>
      <c r="I52" s="90"/>
      <c r="J52" s="105"/>
      <c r="K52" s="91"/>
      <c r="L52" s="91"/>
      <c r="M52" s="92" t="str">
        <f t="shared" si="1"/>
        <v/>
      </c>
      <c r="N52" s="93"/>
      <c r="O52" s="25" t="str">
        <f>IFERROR(VLOOKUP(M52,計算用!$A$8:$B$15,2,FALSE),"")</f>
        <v/>
      </c>
      <c r="P52" s="26"/>
      <c r="Q52" s="26"/>
      <c r="R52" s="26"/>
      <c r="S52" s="24" t="str">
        <f t="shared" si="5"/>
        <v/>
      </c>
      <c r="T52" s="94"/>
      <c r="U52" s="87"/>
    </row>
    <row r="53" spans="1:21">
      <c r="A53" s="14">
        <f t="shared" si="0"/>
        <v>48</v>
      </c>
      <c r="B53" s="89"/>
      <c r="C53" s="89"/>
      <c r="D53" s="20"/>
      <c r="E53" s="109" t="str">
        <f t="shared" si="3"/>
        <v/>
      </c>
      <c r="F53" s="109" t="str">
        <f t="shared" si="4"/>
        <v/>
      </c>
      <c r="G53" s="105"/>
      <c r="H53" s="90"/>
      <c r="I53" s="90"/>
      <c r="J53" s="105"/>
      <c r="K53" s="91"/>
      <c r="L53" s="91"/>
      <c r="M53" s="92" t="str">
        <f t="shared" si="1"/>
        <v/>
      </c>
      <c r="N53" s="93"/>
      <c r="O53" s="25" t="str">
        <f>IFERROR(VLOOKUP(M53,計算用!$A$8:$B$15,2,FALSE),"")</f>
        <v/>
      </c>
      <c r="P53" s="26"/>
      <c r="Q53" s="26"/>
      <c r="R53" s="26"/>
      <c r="S53" s="24" t="str">
        <f t="shared" si="5"/>
        <v/>
      </c>
      <c r="T53" s="94"/>
      <c r="U53" s="87"/>
    </row>
    <row r="54" spans="1:21">
      <c r="A54" s="14">
        <f t="shared" si="0"/>
        <v>49</v>
      </c>
      <c r="B54" s="89"/>
      <c r="C54" s="89"/>
      <c r="D54" s="20"/>
      <c r="E54" s="109" t="str">
        <f t="shared" si="3"/>
        <v/>
      </c>
      <c r="F54" s="109" t="str">
        <f t="shared" si="4"/>
        <v/>
      </c>
      <c r="G54" s="105"/>
      <c r="H54" s="90"/>
      <c r="I54" s="90"/>
      <c r="J54" s="105"/>
      <c r="K54" s="91"/>
      <c r="L54" s="91"/>
      <c r="M54" s="92" t="str">
        <f t="shared" si="1"/>
        <v/>
      </c>
      <c r="N54" s="93"/>
      <c r="O54" s="25" t="str">
        <f>IFERROR(VLOOKUP(M54,計算用!$A$8:$B$15,2,FALSE),"")</f>
        <v/>
      </c>
      <c r="P54" s="26"/>
      <c r="Q54" s="26"/>
      <c r="R54" s="26"/>
      <c r="S54" s="24" t="str">
        <f t="shared" si="5"/>
        <v/>
      </c>
      <c r="T54" s="94"/>
      <c r="U54" s="87"/>
    </row>
    <row r="55" spans="1:21">
      <c r="A55" s="14">
        <f t="shared" si="0"/>
        <v>50</v>
      </c>
      <c r="B55" s="89"/>
      <c r="C55" s="89"/>
      <c r="D55" s="20"/>
      <c r="E55" s="109" t="str">
        <f t="shared" si="3"/>
        <v/>
      </c>
      <c r="F55" s="109" t="str">
        <f t="shared" si="4"/>
        <v/>
      </c>
      <c r="G55" s="105"/>
      <c r="H55" s="90"/>
      <c r="I55" s="90"/>
      <c r="J55" s="105"/>
      <c r="K55" s="91"/>
      <c r="L55" s="91"/>
      <c r="M55" s="92" t="str">
        <f t="shared" si="1"/>
        <v/>
      </c>
      <c r="N55" s="93"/>
      <c r="O55" s="25" t="str">
        <f>IFERROR(VLOOKUP(M55,計算用!$A$8:$B$15,2,FALSE),"")</f>
        <v/>
      </c>
      <c r="P55" s="26"/>
      <c r="Q55" s="26"/>
      <c r="R55" s="26"/>
      <c r="S55" s="24" t="str">
        <f t="shared" si="5"/>
        <v/>
      </c>
      <c r="T55" s="94"/>
      <c r="U55" s="87"/>
    </row>
    <row r="56" spans="1:21">
      <c r="A56" s="14">
        <f t="shared" si="0"/>
        <v>51</v>
      </c>
      <c r="B56" s="89"/>
      <c r="C56" s="89"/>
      <c r="D56" s="20"/>
      <c r="E56" s="109" t="str">
        <f t="shared" si="3"/>
        <v/>
      </c>
      <c r="F56" s="109" t="str">
        <f t="shared" si="4"/>
        <v/>
      </c>
      <c r="G56" s="105"/>
      <c r="H56" s="90"/>
      <c r="I56" s="90"/>
      <c r="J56" s="105"/>
      <c r="K56" s="91"/>
      <c r="L56" s="91"/>
      <c r="M56" s="92" t="str">
        <f t="shared" si="1"/>
        <v/>
      </c>
      <c r="N56" s="93"/>
      <c r="O56" s="25" t="str">
        <f>IFERROR(VLOOKUP(M56,計算用!$A$8:$B$15,2,FALSE),"")</f>
        <v/>
      </c>
      <c r="P56" s="26"/>
      <c r="Q56" s="26"/>
      <c r="R56" s="26"/>
      <c r="S56" s="24" t="str">
        <f t="shared" si="5"/>
        <v/>
      </c>
      <c r="T56" s="94"/>
      <c r="U56" s="87"/>
    </row>
    <row r="57" spans="1:21">
      <c r="A57" s="14">
        <f t="shared" si="0"/>
        <v>52</v>
      </c>
      <c r="B57" s="89"/>
      <c r="C57" s="89"/>
      <c r="D57" s="20"/>
      <c r="E57" s="109" t="str">
        <f t="shared" si="3"/>
        <v/>
      </c>
      <c r="F57" s="109" t="str">
        <f t="shared" si="4"/>
        <v/>
      </c>
      <c r="G57" s="105"/>
      <c r="H57" s="90"/>
      <c r="I57" s="90"/>
      <c r="J57" s="105"/>
      <c r="K57" s="91"/>
      <c r="L57" s="91"/>
      <c r="M57" s="92" t="str">
        <f t="shared" si="1"/>
        <v/>
      </c>
      <c r="N57" s="93"/>
      <c r="O57" s="25" t="str">
        <f>IFERROR(VLOOKUP(M57,計算用!$A$8:$B$15,2,FALSE),"")</f>
        <v/>
      </c>
      <c r="P57" s="26"/>
      <c r="Q57" s="26"/>
      <c r="R57" s="26"/>
      <c r="S57" s="24" t="str">
        <f t="shared" si="5"/>
        <v/>
      </c>
      <c r="T57" s="94"/>
      <c r="U57" s="87"/>
    </row>
    <row r="58" spans="1:21">
      <c r="A58" s="14">
        <f t="shared" si="0"/>
        <v>53</v>
      </c>
      <c r="B58" s="89"/>
      <c r="C58" s="89"/>
      <c r="D58" s="20"/>
      <c r="E58" s="109" t="str">
        <f t="shared" si="3"/>
        <v/>
      </c>
      <c r="F58" s="109" t="str">
        <f t="shared" si="4"/>
        <v/>
      </c>
      <c r="G58" s="105"/>
      <c r="H58" s="90"/>
      <c r="I58" s="90"/>
      <c r="J58" s="105"/>
      <c r="K58" s="91"/>
      <c r="L58" s="91"/>
      <c r="M58" s="92" t="str">
        <f t="shared" si="1"/>
        <v/>
      </c>
      <c r="N58" s="93"/>
      <c r="O58" s="25" t="str">
        <f>IFERROR(VLOOKUP(M58,計算用!$A$8:$B$15,2,FALSE),"")</f>
        <v/>
      </c>
      <c r="P58" s="26"/>
      <c r="Q58" s="26"/>
      <c r="R58" s="26"/>
      <c r="S58" s="24" t="str">
        <f t="shared" si="5"/>
        <v/>
      </c>
      <c r="T58" s="94"/>
      <c r="U58" s="87"/>
    </row>
    <row r="59" spans="1:21">
      <c r="A59" s="14">
        <f t="shared" si="0"/>
        <v>54</v>
      </c>
      <c r="B59" s="89"/>
      <c r="C59" s="89"/>
      <c r="D59" s="20"/>
      <c r="E59" s="109" t="str">
        <f t="shared" si="3"/>
        <v/>
      </c>
      <c r="F59" s="109" t="str">
        <f t="shared" si="4"/>
        <v/>
      </c>
      <c r="G59" s="105"/>
      <c r="H59" s="90"/>
      <c r="I59" s="90"/>
      <c r="J59" s="105"/>
      <c r="K59" s="91"/>
      <c r="L59" s="91"/>
      <c r="M59" s="92" t="str">
        <f t="shared" si="1"/>
        <v/>
      </c>
      <c r="N59" s="93"/>
      <c r="O59" s="25" t="str">
        <f>IFERROR(VLOOKUP(M59,計算用!$A$8:$B$15,2,FALSE),"")</f>
        <v/>
      </c>
      <c r="P59" s="26"/>
      <c r="Q59" s="26"/>
      <c r="R59" s="26"/>
      <c r="S59" s="24" t="str">
        <f t="shared" si="5"/>
        <v/>
      </c>
      <c r="T59" s="94"/>
      <c r="U59" s="87"/>
    </row>
    <row r="60" spans="1:21">
      <c r="A60" s="14">
        <f t="shared" si="0"/>
        <v>55</v>
      </c>
      <c r="B60" s="89"/>
      <c r="C60" s="89"/>
      <c r="D60" s="20"/>
      <c r="E60" s="109" t="str">
        <f t="shared" si="3"/>
        <v/>
      </c>
      <c r="F60" s="109" t="str">
        <f t="shared" si="4"/>
        <v/>
      </c>
      <c r="G60" s="105"/>
      <c r="H60" s="90"/>
      <c r="I60" s="90"/>
      <c r="J60" s="105"/>
      <c r="K60" s="91"/>
      <c r="L60" s="91"/>
      <c r="M60" s="92" t="str">
        <f t="shared" si="1"/>
        <v/>
      </c>
      <c r="N60" s="93"/>
      <c r="O60" s="25" t="str">
        <f>IFERROR(VLOOKUP(M60,計算用!$A$8:$B$15,2,FALSE),"")</f>
        <v/>
      </c>
      <c r="P60" s="26"/>
      <c r="Q60" s="26"/>
      <c r="R60" s="26"/>
      <c r="S60" s="24" t="str">
        <f t="shared" si="5"/>
        <v/>
      </c>
      <c r="T60" s="94"/>
      <c r="U60" s="87"/>
    </row>
    <row r="61" spans="1:21">
      <c r="A61" s="14">
        <f t="shared" si="0"/>
        <v>56</v>
      </c>
      <c r="B61" s="89"/>
      <c r="C61" s="89"/>
      <c r="D61" s="20"/>
      <c r="E61" s="109" t="str">
        <f t="shared" si="3"/>
        <v/>
      </c>
      <c r="F61" s="109" t="str">
        <f t="shared" si="4"/>
        <v/>
      </c>
      <c r="G61" s="105"/>
      <c r="H61" s="90"/>
      <c r="I61" s="90"/>
      <c r="J61" s="105"/>
      <c r="K61" s="91"/>
      <c r="L61" s="91"/>
      <c r="M61" s="92" t="str">
        <f t="shared" si="1"/>
        <v/>
      </c>
      <c r="N61" s="93"/>
      <c r="O61" s="25" t="str">
        <f>IFERROR(VLOOKUP(M61,計算用!$A$8:$B$15,2,FALSE),"")</f>
        <v/>
      </c>
      <c r="P61" s="26"/>
      <c r="Q61" s="26"/>
      <c r="R61" s="26"/>
      <c r="S61" s="24" t="str">
        <f t="shared" si="5"/>
        <v/>
      </c>
      <c r="T61" s="94"/>
      <c r="U61" s="87"/>
    </row>
    <row r="62" spans="1:21">
      <c r="A62" s="14">
        <f t="shared" si="0"/>
        <v>57</v>
      </c>
      <c r="B62" s="89"/>
      <c r="C62" s="89"/>
      <c r="D62" s="20"/>
      <c r="E62" s="109" t="str">
        <f t="shared" si="3"/>
        <v/>
      </c>
      <c r="F62" s="109" t="str">
        <f t="shared" si="4"/>
        <v/>
      </c>
      <c r="G62" s="105"/>
      <c r="H62" s="90"/>
      <c r="I62" s="90"/>
      <c r="J62" s="105"/>
      <c r="K62" s="91"/>
      <c r="L62" s="91"/>
      <c r="M62" s="92" t="str">
        <f t="shared" si="1"/>
        <v/>
      </c>
      <c r="N62" s="93"/>
      <c r="O62" s="25" t="str">
        <f>IFERROR(VLOOKUP(M62,計算用!$A$8:$B$15,2,FALSE),"")</f>
        <v/>
      </c>
      <c r="P62" s="26"/>
      <c r="Q62" s="26"/>
      <c r="R62" s="26"/>
      <c r="S62" s="24" t="str">
        <f t="shared" si="5"/>
        <v/>
      </c>
      <c r="T62" s="94"/>
      <c r="U62" s="87"/>
    </row>
    <row r="63" spans="1:21">
      <c r="A63" s="14">
        <f t="shared" si="0"/>
        <v>58</v>
      </c>
      <c r="B63" s="89"/>
      <c r="C63" s="89"/>
      <c r="D63" s="20"/>
      <c r="E63" s="109" t="str">
        <f t="shared" si="3"/>
        <v/>
      </c>
      <c r="F63" s="109" t="str">
        <f t="shared" si="4"/>
        <v/>
      </c>
      <c r="G63" s="105"/>
      <c r="H63" s="90"/>
      <c r="I63" s="90"/>
      <c r="J63" s="105"/>
      <c r="K63" s="91"/>
      <c r="L63" s="91"/>
      <c r="M63" s="92" t="str">
        <f t="shared" si="1"/>
        <v/>
      </c>
      <c r="N63" s="93"/>
      <c r="O63" s="25" t="str">
        <f>IFERROR(VLOOKUP(M63,計算用!$A$8:$B$15,2,FALSE),"")</f>
        <v/>
      </c>
      <c r="P63" s="26"/>
      <c r="Q63" s="26"/>
      <c r="R63" s="26"/>
      <c r="S63" s="24" t="str">
        <f t="shared" si="5"/>
        <v/>
      </c>
      <c r="T63" s="94"/>
      <c r="U63" s="87"/>
    </row>
    <row r="64" spans="1:21">
      <c r="A64" s="14">
        <f t="shared" si="0"/>
        <v>59</v>
      </c>
      <c r="B64" s="89"/>
      <c r="C64" s="89"/>
      <c r="D64" s="20"/>
      <c r="E64" s="109" t="str">
        <f t="shared" si="3"/>
        <v/>
      </c>
      <c r="F64" s="109" t="str">
        <f t="shared" si="4"/>
        <v/>
      </c>
      <c r="G64" s="105"/>
      <c r="H64" s="90"/>
      <c r="I64" s="90"/>
      <c r="J64" s="105"/>
      <c r="K64" s="91"/>
      <c r="L64" s="91"/>
      <c r="M64" s="92" t="str">
        <f t="shared" si="1"/>
        <v/>
      </c>
      <c r="N64" s="93"/>
      <c r="O64" s="25" t="str">
        <f>IFERROR(VLOOKUP(M64,計算用!$A$8:$B$15,2,FALSE),"")</f>
        <v/>
      </c>
      <c r="P64" s="26"/>
      <c r="Q64" s="26"/>
      <c r="R64" s="26"/>
      <c r="S64" s="24" t="str">
        <f t="shared" si="5"/>
        <v/>
      </c>
      <c r="T64" s="94"/>
      <c r="U64" s="87"/>
    </row>
    <row r="65" spans="1:21">
      <c r="A65" s="14">
        <f t="shared" si="0"/>
        <v>60</v>
      </c>
      <c r="B65" s="89"/>
      <c r="C65" s="89"/>
      <c r="D65" s="20"/>
      <c r="E65" s="109" t="str">
        <f t="shared" si="3"/>
        <v/>
      </c>
      <c r="F65" s="109" t="str">
        <f t="shared" si="4"/>
        <v/>
      </c>
      <c r="G65" s="105"/>
      <c r="H65" s="90"/>
      <c r="I65" s="90"/>
      <c r="J65" s="105"/>
      <c r="K65" s="91"/>
      <c r="L65" s="91"/>
      <c r="M65" s="92" t="str">
        <f t="shared" si="1"/>
        <v/>
      </c>
      <c r="N65" s="93"/>
      <c r="O65" s="25" t="str">
        <f>IFERROR(VLOOKUP(M65,計算用!$A$8:$B$15,2,FALSE),"")</f>
        <v/>
      </c>
      <c r="P65" s="26"/>
      <c r="Q65" s="26"/>
      <c r="R65" s="26"/>
      <c r="S65" s="24" t="str">
        <f t="shared" si="5"/>
        <v/>
      </c>
      <c r="T65" s="94"/>
      <c r="U65" s="87"/>
    </row>
    <row r="66" spans="1:21">
      <c r="A66" s="14">
        <f t="shared" si="0"/>
        <v>61</v>
      </c>
      <c r="B66" s="89"/>
      <c r="C66" s="89"/>
      <c r="D66" s="20"/>
      <c r="E66" s="109" t="str">
        <f t="shared" si="3"/>
        <v/>
      </c>
      <c r="F66" s="109" t="str">
        <f t="shared" si="4"/>
        <v/>
      </c>
      <c r="G66" s="105"/>
      <c r="H66" s="90"/>
      <c r="I66" s="90"/>
      <c r="J66" s="105"/>
      <c r="K66" s="91"/>
      <c r="L66" s="91"/>
      <c r="M66" s="92" t="str">
        <f t="shared" si="1"/>
        <v/>
      </c>
      <c r="N66" s="93"/>
      <c r="O66" s="25" t="str">
        <f>IFERROR(VLOOKUP(M66,計算用!$A$8:$B$15,2,FALSE),"")</f>
        <v/>
      </c>
      <c r="P66" s="26"/>
      <c r="Q66" s="26"/>
      <c r="R66" s="26"/>
      <c r="S66" s="24" t="str">
        <f t="shared" si="5"/>
        <v/>
      </c>
      <c r="T66" s="94"/>
      <c r="U66" s="87"/>
    </row>
    <row r="67" spans="1:21">
      <c r="A67" s="14">
        <f t="shared" si="0"/>
        <v>62</v>
      </c>
      <c r="B67" s="89"/>
      <c r="C67" s="89"/>
      <c r="D67" s="20"/>
      <c r="E67" s="109" t="str">
        <f t="shared" si="3"/>
        <v/>
      </c>
      <c r="F67" s="109" t="str">
        <f t="shared" si="4"/>
        <v/>
      </c>
      <c r="G67" s="105"/>
      <c r="H67" s="90"/>
      <c r="I67" s="90"/>
      <c r="J67" s="105"/>
      <c r="K67" s="91"/>
      <c r="L67" s="91"/>
      <c r="M67" s="92" t="str">
        <f t="shared" si="1"/>
        <v/>
      </c>
      <c r="N67" s="93"/>
      <c r="O67" s="25" t="str">
        <f>IFERROR(VLOOKUP(M67,計算用!$A$8:$B$15,2,FALSE),"")</f>
        <v/>
      </c>
      <c r="P67" s="26"/>
      <c r="Q67" s="26"/>
      <c r="R67" s="26"/>
      <c r="S67" s="24" t="str">
        <f t="shared" si="5"/>
        <v/>
      </c>
      <c r="T67" s="94"/>
      <c r="U67" s="87"/>
    </row>
    <row r="68" spans="1:21">
      <c r="A68" s="14">
        <f t="shared" si="0"/>
        <v>63</v>
      </c>
      <c r="B68" s="89"/>
      <c r="C68" s="89"/>
      <c r="D68" s="20"/>
      <c r="E68" s="109" t="str">
        <f t="shared" si="3"/>
        <v/>
      </c>
      <c r="F68" s="109" t="str">
        <f t="shared" si="4"/>
        <v/>
      </c>
      <c r="G68" s="105"/>
      <c r="H68" s="90"/>
      <c r="I68" s="90"/>
      <c r="J68" s="105"/>
      <c r="K68" s="91"/>
      <c r="L68" s="91"/>
      <c r="M68" s="92" t="str">
        <f t="shared" si="1"/>
        <v/>
      </c>
      <c r="N68" s="93"/>
      <c r="O68" s="25" t="str">
        <f>IFERROR(VLOOKUP(M68,計算用!$A$8:$B$15,2,FALSE),"")</f>
        <v/>
      </c>
      <c r="P68" s="26"/>
      <c r="Q68" s="26"/>
      <c r="R68" s="26"/>
      <c r="S68" s="24" t="str">
        <f t="shared" si="5"/>
        <v/>
      </c>
      <c r="T68" s="94"/>
      <c r="U68" s="87"/>
    </row>
    <row r="69" spans="1:21">
      <c r="A69" s="14">
        <f t="shared" si="0"/>
        <v>64</v>
      </c>
      <c r="B69" s="89"/>
      <c r="C69" s="89"/>
      <c r="D69" s="20"/>
      <c r="E69" s="109" t="str">
        <f t="shared" si="3"/>
        <v/>
      </c>
      <c r="F69" s="109" t="str">
        <f t="shared" si="4"/>
        <v/>
      </c>
      <c r="G69" s="105"/>
      <c r="H69" s="90"/>
      <c r="I69" s="90"/>
      <c r="J69" s="105"/>
      <c r="K69" s="91"/>
      <c r="L69" s="91"/>
      <c r="M69" s="92" t="str">
        <f t="shared" si="1"/>
        <v/>
      </c>
      <c r="N69" s="93"/>
      <c r="O69" s="25" t="str">
        <f>IFERROR(VLOOKUP(M69,計算用!$A$8:$B$15,2,FALSE),"")</f>
        <v/>
      </c>
      <c r="P69" s="26"/>
      <c r="Q69" s="26"/>
      <c r="R69" s="26"/>
      <c r="S69" s="24" t="str">
        <f t="shared" si="5"/>
        <v/>
      </c>
      <c r="T69" s="94"/>
      <c r="U69" s="87"/>
    </row>
    <row r="70" spans="1:21">
      <c r="A70" s="14">
        <f t="shared" si="0"/>
        <v>65</v>
      </c>
      <c r="B70" s="89"/>
      <c r="C70" s="89"/>
      <c r="D70" s="20"/>
      <c r="E70" s="109" t="str">
        <f t="shared" si="3"/>
        <v/>
      </c>
      <c r="F70" s="109" t="str">
        <f t="shared" si="4"/>
        <v/>
      </c>
      <c r="G70" s="105"/>
      <c r="H70" s="90"/>
      <c r="I70" s="90"/>
      <c r="J70" s="105"/>
      <c r="K70" s="91"/>
      <c r="L70" s="91"/>
      <c r="M70" s="92" t="str">
        <f t="shared" si="1"/>
        <v/>
      </c>
      <c r="N70" s="93"/>
      <c r="O70" s="25" t="str">
        <f>IFERROR(VLOOKUP(M70,計算用!$A$8:$B$15,2,FALSE),"")</f>
        <v/>
      </c>
      <c r="P70" s="26"/>
      <c r="Q70" s="26"/>
      <c r="R70" s="26"/>
      <c r="S70" s="24" t="str">
        <f t="shared" ref="S70:S85" si="6">IF(F70&gt;=2,"","可")</f>
        <v/>
      </c>
      <c r="T70" s="94"/>
      <c r="U70" s="87"/>
    </row>
    <row r="71" spans="1:21">
      <c r="A71" s="14">
        <f t="shared" ref="A71:A85" si="7">ROW()-5</f>
        <v>66</v>
      </c>
      <c r="B71" s="89"/>
      <c r="C71" s="89"/>
      <c r="D71" s="20"/>
      <c r="E71" s="109" t="str">
        <f t="shared" ref="E71:E85" si="8">B71&amp;C71&amp;D71</f>
        <v/>
      </c>
      <c r="F71" s="109" t="str">
        <f t="shared" si="4"/>
        <v/>
      </c>
      <c r="G71" s="105"/>
      <c r="H71" s="90"/>
      <c r="I71" s="90"/>
      <c r="J71" s="105"/>
      <c r="K71" s="91"/>
      <c r="L71" s="91"/>
      <c r="M71" s="92" t="str">
        <f t="shared" ref="M71:M85" si="9">K71&amp;L71</f>
        <v/>
      </c>
      <c r="N71" s="93"/>
      <c r="O71" s="25" t="str">
        <f>IFERROR(VLOOKUP(M71,計算用!$A$8:$B$15,2,FALSE),"")</f>
        <v/>
      </c>
      <c r="P71" s="26"/>
      <c r="Q71" s="26"/>
      <c r="R71" s="26"/>
      <c r="S71" s="24" t="str">
        <f t="shared" si="6"/>
        <v/>
      </c>
      <c r="T71" s="94"/>
      <c r="U71" s="87"/>
    </row>
    <row r="72" spans="1:21">
      <c r="A72" s="14">
        <f t="shared" si="7"/>
        <v>67</v>
      </c>
      <c r="B72" s="89"/>
      <c r="C72" s="89"/>
      <c r="D72" s="20"/>
      <c r="E72" s="109" t="str">
        <f t="shared" si="8"/>
        <v/>
      </c>
      <c r="F72" s="109" t="str">
        <f t="shared" si="4"/>
        <v/>
      </c>
      <c r="G72" s="105"/>
      <c r="H72" s="90"/>
      <c r="I72" s="90"/>
      <c r="J72" s="105"/>
      <c r="K72" s="91"/>
      <c r="L72" s="91"/>
      <c r="M72" s="92" t="str">
        <f t="shared" si="9"/>
        <v/>
      </c>
      <c r="N72" s="93"/>
      <c r="O72" s="25" t="str">
        <f>IFERROR(VLOOKUP(M72,計算用!$A$8:$B$15,2,FALSE),"")</f>
        <v/>
      </c>
      <c r="P72" s="26"/>
      <c r="Q72" s="26"/>
      <c r="R72" s="26"/>
      <c r="S72" s="24" t="str">
        <f t="shared" si="6"/>
        <v/>
      </c>
      <c r="T72" s="94"/>
      <c r="U72" s="87"/>
    </row>
    <row r="73" spans="1:21">
      <c r="A73" s="14">
        <f t="shared" si="7"/>
        <v>68</v>
      </c>
      <c r="B73" s="89"/>
      <c r="C73" s="89"/>
      <c r="D73" s="20"/>
      <c r="E73" s="109" t="str">
        <f t="shared" si="8"/>
        <v/>
      </c>
      <c r="F73" s="109" t="str">
        <f t="shared" ref="F73:F85" si="10">IF(E73="","",COUNTIF($E$6:$E$85,E73))</f>
        <v/>
      </c>
      <c r="G73" s="105"/>
      <c r="H73" s="90"/>
      <c r="I73" s="90"/>
      <c r="J73" s="105"/>
      <c r="K73" s="91"/>
      <c r="L73" s="91"/>
      <c r="M73" s="92" t="str">
        <f t="shared" si="9"/>
        <v/>
      </c>
      <c r="N73" s="93"/>
      <c r="O73" s="25" t="str">
        <f>IFERROR(VLOOKUP(M73,計算用!$A$8:$B$15,2,FALSE),"")</f>
        <v/>
      </c>
      <c r="P73" s="26"/>
      <c r="Q73" s="26"/>
      <c r="R73" s="26"/>
      <c r="S73" s="24" t="str">
        <f t="shared" si="6"/>
        <v/>
      </c>
      <c r="T73" s="94"/>
      <c r="U73" s="87"/>
    </row>
    <row r="74" spans="1:21">
      <c r="A74" s="14">
        <f t="shared" si="7"/>
        <v>69</v>
      </c>
      <c r="B74" s="89"/>
      <c r="C74" s="89"/>
      <c r="D74" s="20"/>
      <c r="E74" s="109" t="str">
        <f t="shared" si="8"/>
        <v/>
      </c>
      <c r="F74" s="109" t="str">
        <f t="shared" si="10"/>
        <v/>
      </c>
      <c r="G74" s="105"/>
      <c r="H74" s="90"/>
      <c r="I74" s="90"/>
      <c r="J74" s="105"/>
      <c r="K74" s="91"/>
      <c r="L74" s="91"/>
      <c r="M74" s="92" t="str">
        <f t="shared" si="9"/>
        <v/>
      </c>
      <c r="N74" s="93"/>
      <c r="O74" s="25" t="str">
        <f>IFERROR(VLOOKUP(M74,計算用!$A$8:$B$15,2,FALSE),"")</f>
        <v/>
      </c>
      <c r="P74" s="26"/>
      <c r="Q74" s="26"/>
      <c r="R74" s="26"/>
      <c r="S74" s="24" t="str">
        <f t="shared" si="6"/>
        <v/>
      </c>
      <c r="T74" s="94"/>
      <c r="U74" s="87"/>
    </row>
    <row r="75" spans="1:21">
      <c r="A75" s="14">
        <f t="shared" si="7"/>
        <v>70</v>
      </c>
      <c r="B75" s="89"/>
      <c r="C75" s="89"/>
      <c r="D75" s="20"/>
      <c r="E75" s="109" t="str">
        <f t="shared" si="8"/>
        <v/>
      </c>
      <c r="F75" s="109" t="str">
        <f t="shared" si="10"/>
        <v/>
      </c>
      <c r="G75" s="105"/>
      <c r="H75" s="90"/>
      <c r="I75" s="90"/>
      <c r="J75" s="105"/>
      <c r="K75" s="91"/>
      <c r="L75" s="91"/>
      <c r="M75" s="92" t="str">
        <f t="shared" si="9"/>
        <v/>
      </c>
      <c r="N75" s="93"/>
      <c r="O75" s="25" t="str">
        <f>IFERROR(VLOOKUP(M75,計算用!$A$8:$B$15,2,FALSE),"")</f>
        <v/>
      </c>
      <c r="P75" s="26"/>
      <c r="Q75" s="26"/>
      <c r="R75" s="26"/>
      <c r="S75" s="24" t="str">
        <f t="shared" si="6"/>
        <v/>
      </c>
      <c r="T75" s="94"/>
      <c r="U75" s="87"/>
    </row>
    <row r="76" spans="1:21">
      <c r="A76" s="14">
        <f t="shared" si="7"/>
        <v>71</v>
      </c>
      <c r="B76" s="89"/>
      <c r="C76" s="89"/>
      <c r="D76" s="20"/>
      <c r="E76" s="109" t="str">
        <f t="shared" si="8"/>
        <v/>
      </c>
      <c r="F76" s="109" t="str">
        <f t="shared" si="10"/>
        <v/>
      </c>
      <c r="G76" s="105"/>
      <c r="H76" s="90"/>
      <c r="I76" s="90"/>
      <c r="J76" s="105"/>
      <c r="K76" s="91"/>
      <c r="L76" s="91"/>
      <c r="M76" s="92" t="str">
        <f t="shared" si="9"/>
        <v/>
      </c>
      <c r="N76" s="93"/>
      <c r="O76" s="25" t="str">
        <f>IFERROR(VLOOKUP(M76,計算用!$A$8:$B$15,2,FALSE),"")</f>
        <v/>
      </c>
      <c r="P76" s="26"/>
      <c r="Q76" s="26"/>
      <c r="R76" s="26"/>
      <c r="S76" s="24" t="str">
        <f t="shared" si="6"/>
        <v/>
      </c>
      <c r="T76" s="94"/>
      <c r="U76" s="87"/>
    </row>
    <row r="77" spans="1:21">
      <c r="A77" s="14">
        <f t="shared" si="7"/>
        <v>72</v>
      </c>
      <c r="B77" s="89"/>
      <c r="C77" s="89"/>
      <c r="D77" s="20"/>
      <c r="E77" s="109" t="str">
        <f t="shared" si="8"/>
        <v/>
      </c>
      <c r="F77" s="109" t="str">
        <f t="shared" si="10"/>
        <v/>
      </c>
      <c r="G77" s="105"/>
      <c r="H77" s="90"/>
      <c r="I77" s="90"/>
      <c r="J77" s="105"/>
      <c r="K77" s="91"/>
      <c r="L77" s="91"/>
      <c r="M77" s="92" t="str">
        <f t="shared" si="9"/>
        <v/>
      </c>
      <c r="N77" s="93"/>
      <c r="O77" s="25" t="str">
        <f>IFERROR(VLOOKUP(M77,計算用!$A$8:$B$15,2,FALSE),"")</f>
        <v/>
      </c>
      <c r="P77" s="26"/>
      <c r="Q77" s="26"/>
      <c r="R77" s="26"/>
      <c r="S77" s="24" t="str">
        <f t="shared" si="6"/>
        <v/>
      </c>
      <c r="T77" s="94"/>
      <c r="U77" s="87"/>
    </row>
    <row r="78" spans="1:21">
      <c r="A78" s="14">
        <f t="shared" si="7"/>
        <v>73</v>
      </c>
      <c r="B78" s="89"/>
      <c r="C78" s="89"/>
      <c r="D78" s="20"/>
      <c r="E78" s="109" t="str">
        <f t="shared" si="8"/>
        <v/>
      </c>
      <c r="F78" s="109" t="str">
        <f t="shared" si="10"/>
        <v/>
      </c>
      <c r="G78" s="105"/>
      <c r="H78" s="90"/>
      <c r="I78" s="90"/>
      <c r="J78" s="105"/>
      <c r="K78" s="91"/>
      <c r="L78" s="91"/>
      <c r="M78" s="92" t="str">
        <f t="shared" si="9"/>
        <v/>
      </c>
      <c r="N78" s="93"/>
      <c r="O78" s="25" t="str">
        <f>IFERROR(VLOOKUP(M78,計算用!$A$8:$B$15,2,FALSE),"")</f>
        <v/>
      </c>
      <c r="P78" s="26"/>
      <c r="Q78" s="26"/>
      <c r="R78" s="26"/>
      <c r="S78" s="24" t="str">
        <f t="shared" si="6"/>
        <v/>
      </c>
      <c r="T78" s="94"/>
      <c r="U78" s="87"/>
    </row>
    <row r="79" spans="1:21">
      <c r="A79" s="14">
        <f t="shared" si="7"/>
        <v>74</v>
      </c>
      <c r="B79" s="89"/>
      <c r="C79" s="89"/>
      <c r="D79" s="20"/>
      <c r="E79" s="109" t="str">
        <f t="shared" si="8"/>
        <v/>
      </c>
      <c r="F79" s="109" t="str">
        <f t="shared" si="10"/>
        <v/>
      </c>
      <c r="G79" s="105"/>
      <c r="H79" s="90"/>
      <c r="I79" s="90"/>
      <c r="J79" s="105"/>
      <c r="K79" s="91"/>
      <c r="L79" s="91"/>
      <c r="M79" s="92" t="str">
        <f t="shared" si="9"/>
        <v/>
      </c>
      <c r="N79" s="93"/>
      <c r="O79" s="25" t="str">
        <f>IFERROR(VLOOKUP(M79,計算用!$A$8:$B$15,2,FALSE),"")</f>
        <v/>
      </c>
      <c r="P79" s="26"/>
      <c r="Q79" s="26"/>
      <c r="R79" s="26"/>
      <c r="S79" s="24" t="str">
        <f t="shared" si="6"/>
        <v/>
      </c>
      <c r="T79" s="94"/>
      <c r="U79" s="87"/>
    </row>
    <row r="80" spans="1:21">
      <c r="A80" s="14">
        <f t="shared" si="7"/>
        <v>75</v>
      </c>
      <c r="B80" s="89"/>
      <c r="C80" s="89"/>
      <c r="D80" s="20"/>
      <c r="E80" s="109" t="str">
        <f t="shared" si="8"/>
        <v/>
      </c>
      <c r="F80" s="109" t="str">
        <f t="shared" si="10"/>
        <v/>
      </c>
      <c r="G80" s="105"/>
      <c r="H80" s="90"/>
      <c r="I80" s="90"/>
      <c r="J80" s="105"/>
      <c r="K80" s="91"/>
      <c r="L80" s="91"/>
      <c r="M80" s="92" t="str">
        <f t="shared" si="9"/>
        <v/>
      </c>
      <c r="N80" s="93"/>
      <c r="O80" s="25" t="str">
        <f>IFERROR(VLOOKUP(M80,計算用!$A$8:$B$15,2,FALSE),"")</f>
        <v/>
      </c>
      <c r="P80" s="26"/>
      <c r="Q80" s="26"/>
      <c r="R80" s="26"/>
      <c r="S80" s="24" t="str">
        <f t="shared" si="6"/>
        <v/>
      </c>
      <c r="T80" s="94"/>
      <c r="U80" s="87"/>
    </row>
    <row r="81" spans="1:21">
      <c r="A81" s="14">
        <f t="shared" si="7"/>
        <v>76</v>
      </c>
      <c r="B81" s="89"/>
      <c r="C81" s="89"/>
      <c r="D81" s="20"/>
      <c r="E81" s="109" t="str">
        <f t="shared" si="8"/>
        <v/>
      </c>
      <c r="F81" s="109" t="str">
        <f t="shared" si="10"/>
        <v/>
      </c>
      <c r="G81" s="105"/>
      <c r="H81" s="90"/>
      <c r="I81" s="90"/>
      <c r="J81" s="105"/>
      <c r="K81" s="91"/>
      <c r="L81" s="91"/>
      <c r="M81" s="92" t="str">
        <f t="shared" si="9"/>
        <v/>
      </c>
      <c r="N81" s="93"/>
      <c r="O81" s="25" t="str">
        <f>IFERROR(VLOOKUP(M81,計算用!$A$8:$B$15,2,FALSE),"")</f>
        <v/>
      </c>
      <c r="P81" s="26"/>
      <c r="Q81" s="26"/>
      <c r="R81" s="26"/>
      <c r="S81" s="24" t="str">
        <f t="shared" si="6"/>
        <v/>
      </c>
      <c r="T81" s="94"/>
      <c r="U81" s="87"/>
    </row>
    <row r="82" spans="1:21">
      <c r="A82" s="14">
        <f t="shared" si="7"/>
        <v>77</v>
      </c>
      <c r="B82" s="89"/>
      <c r="C82" s="89"/>
      <c r="D82" s="20"/>
      <c r="E82" s="109" t="str">
        <f t="shared" si="8"/>
        <v/>
      </c>
      <c r="F82" s="109" t="str">
        <f t="shared" si="10"/>
        <v/>
      </c>
      <c r="G82" s="105"/>
      <c r="H82" s="90"/>
      <c r="I82" s="90"/>
      <c r="J82" s="105"/>
      <c r="K82" s="91"/>
      <c r="L82" s="91"/>
      <c r="M82" s="92" t="str">
        <f t="shared" si="9"/>
        <v/>
      </c>
      <c r="N82" s="93"/>
      <c r="O82" s="25" t="str">
        <f>IFERROR(VLOOKUP(M82,計算用!$A$8:$B$15,2,FALSE),"")</f>
        <v/>
      </c>
      <c r="P82" s="26"/>
      <c r="Q82" s="26"/>
      <c r="R82" s="26"/>
      <c r="S82" s="24" t="str">
        <f t="shared" si="6"/>
        <v/>
      </c>
      <c r="T82" s="94"/>
      <c r="U82" s="87"/>
    </row>
    <row r="83" spans="1:21">
      <c r="A83" s="14">
        <f t="shared" si="7"/>
        <v>78</v>
      </c>
      <c r="B83" s="89"/>
      <c r="C83" s="89"/>
      <c r="D83" s="20"/>
      <c r="E83" s="109" t="str">
        <f t="shared" si="8"/>
        <v/>
      </c>
      <c r="F83" s="109" t="str">
        <f t="shared" si="10"/>
        <v/>
      </c>
      <c r="G83" s="105"/>
      <c r="H83" s="90"/>
      <c r="I83" s="90"/>
      <c r="J83" s="105"/>
      <c r="K83" s="91"/>
      <c r="L83" s="91"/>
      <c r="M83" s="92" t="str">
        <f t="shared" si="9"/>
        <v/>
      </c>
      <c r="N83" s="93"/>
      <c r="O83" s="25" t="str">
        <f>IFERROR(VLOOKUP(M83,計算用!$A$8:$B$15,2,FALSE),"")</f>
        <v/>
      </c>
      <c r="P83" s="26"/>
      <c r="Q83" s="26"/>
      <c r="R83" s="26"/>
      <c r="S83" s="24" t="str">
        <f t="shared" si="6"/>
        <v/>
      </c>
      <c r="T83" s="94"/>
      <c r="U83" s="87"/>
    </row>
    <row r="84" spans="1:21">
      <c r="A84" s="14">
        <f t="shared" si="7"/>
        <v>79</v>
      </c>
      <c r="B84" s="89"/>
      <c r="C84" s="89"/>
      <c r="D84" s="20"/>
      <c r="E84" s="109" t="str">
        <f t="shared" si="8"/>
        <v/>
      </c>
      <c r="F84" s="109" t="str">
        <f t="shared" si="10"/>
        <v/>
      </c>
      <c r="G84" s="105"/>
      <c r="H84" s="90"/>
      <c r="I84" s="90"/>
      <c r="J84" s="105"/>
      <c r="K84" s="91"/>
      <c r="L84" s="91"/>
      <c r="M84" s="92" t="str">
        <f t="shared" si="9"/>
        <v/>
      </c>
      <c r="N84" s="93"/>
      <c r="O84" s="25" t="str">
        <f>IFERROR(VLOOKUP(M84,計算用!$A$8:$B$15,2,FALSE),"")</f>
        <v/>
      </c>
      <c r="P84" s="26"/>
      <c r="Q84" s="26"/>
      <c r="R84" s="26"/>
      <c r="S84" s="24" t="str">
        <f t="shared" si="6"/>
        <v/>
      </c>
      <c r="T84" s="94"/>
      <c r="U84" s="87"/>
    </row>
    <row r="85" spans="1:21">
      <c r="A85" s="14">
        <f t="shared" si="7"/>
        <v>80</v>
      </c>
      <c r="B85" s="89"/>
      <c r="C85" s="89"/>
      <c r="D85" s="20"/>
      <c r="E85" s="109" t="str">
        <f t="shared" si="8"/>
        <v/>
      </c>
      <c r="F85" s="109" t="str">
        <f t="shared" si="10"/>
        <v/>
      </c>
      <c r="G85" s="105"/>
      <c r="H85" s="90"/>
      <c r="I85" s="90"/>
      <c r="J85" s="105"/>
      <c r="K85" s="91"/>
      <c r="L85" s="91"/>
      <c r="M85" s="92" t="str">
        <f t="shared" si="9"/>
        <v/>
      </c>
      <c r="N85" s="93"/>
      <c r="O85" s="25" t="str">
        <f>IFERROR(VLOOKUP(M85,計算用!$A$8:$B$15,2,FALSE),"")</f>
        <v/>
      </c>
      <c r="P85" s="26"/>
      <c r="Q85" s="26"/>
      <c r="R85" s="26"/>
      <c r="S85" s="24" t="str">
        <f t="shared" si="6"/>
        <v/>
      </c>
      <c r="T85" s="94"/>
      <c r="U85" s="87"/>
    </row>
    <row r="86" spans="1:21">
      <c r="S86" s="11"/>
    </row>
  </sheetData>
  <sheetProtection selectLockedCells="1"/>
  <mergeCells count="10">
    <mergeCell ref="P4:S4"/>
    <mergeCell ref="T4:U4"/>
    <mergeCell ref="A4:A5"/>
    <mergeCell ref="G4:G5"/>
    <mergeCell ref="H4:J4"/>
    <mergeCell ref="O4:O5"/>
    <mergeCell ref="B4:B5"/>
    <mergeCell ref="C4:C5"/>
    <mergeCell ref="D4:D5"/>
    <mergeCell ref="K4:N4"/>
  </mergeCells>
  <phoneticPr fontId="4"/>
  <dataValidations count="3">
    <dataValidation type="list" allowBlank="1" showInputMessage="1" showErrorMessage="1" sqref="R6:R85">
      <formula1>"該当"</formula1>
    </dataValidation>
    <dataValidation type="custom" allowBlank="1" showInputMessage="1" showErrorMessage="1" sqref="B7:C85">
      <formula1>ISERROR(FIND(" ",B7))</formula1>
    </dataValidation>
    <dataValidation type="custom" allowBlank="1" showInputMessage="1" showErrorMessage="1" sqref="B6:C6">
      <formula1>AND(ISERROR(FIND(" ",B6)),ISERROR(FIND("　",B6)))</formula1>
    </dataValidation>
  </dataValidations>
  <printOptions horizontalCentered="1"/>
  <pageMargins left="0.31496062992125984" right="0.31496062992125984" top="0.74803149606299213" bottom="0.55118110236220474" header="0.31496062992125984" footer="0.31496062992125984"/>
  <pageSetup paperSize="9" scale="88" orientation="landscape" r:id="rId1"/>
  <rowBreaks count="1" manualBreakCount="1">
    <brk id="45" max="14"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計算用!$A$17:$A$18</xm:f>
          </x14:formula1>
          <xm:sqref>P6:Q85</xm:sqref>
        </x14:dataValidation>
        <x14:dataValidation type="list" allowBlank="1" showInputMessage="1" showErrorMessage="1">
          <x14:formula1>
            <xm:f>計算用!$A$3:$A$4</xm:f>
          </x14:formula1>
          <xm:sqref>K6:K85</xm:sqref>
        </x14:dataValidation>
        <x14:dataValidation type="list" allowBlank="1" showInputMessage="1" showErrorMessage="1">
          <x14:formula1>
            <xm:f>OFFSET(計算用!$A$2,MATCH(K6,計算用!$A$3:$A$4,0),1,1,3)</xm:f>
          </x14:formula1>
          <xm:sqref>L6:L85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67"/>
  <sheetViews>
    <sheetView topLeftCell="A4" workbookViewId="0">
      <selection activeCell="A10" sqref="A10"/>
    </sheetView>
  </sheetViews>
  <sheetFormatPr defaultRowHeight="13.5"/>
  <cols>
    <col min="1" max="1" width="49.125" bestFit="1" customWidth="1"/>
    <col min="2" max="2" width="9.125" customWidth="1"/>
  </cols>
  <sheetData>
    <row r="1" spans="1:8">
      <c r="H1" s="13" t="s">
        <v>48</v>
      </c>
    </row>
    <row r="2" spans="1:8">
      <c r="A2" s="18" t="s">
        <v>57</v>
      </c>
    </row>
    <row r="3" spans="1:8">
      <c r="A3" t="s">
        <v>190</v>
      </c>
      <c r="B3" s="19" t="s">
        <v>194</v>
      </c>
      <c r="C3" s="19" t="s">
        <v>193</v>
      </c>
      <c r="D3" s="19" t="s">
        <v>191</v>
      </c>
    </row>
    <row r="4" spans="1:8">
      <c r="A4" t="s">
        <v>60</v>
      </c>
      <c r="B4" s="19" t="s">
        <v>192</v>
      </c>
      <c r="C4" s="19" t="s">
        <v>195</v>
      </c>
      <c r="D4" s="19"/>
    </row>
    <row r="5" spans="1:8">
      <c r="B5" s="19"/>
      <c r="C5" s="19"/>
      <c r="D5" s="19"/>
    </row>
    <row r="7" spans="1:8">
      <c r="A7" s="18" t="s">
        <v>61</v>
      </c>
    </row>
    <row r="8" spans="1:8">
      <c r="A8" t="str">
        <f>A3&amp;B3</f>
        <v>陽性者(濃厚接触者)発生施設通所系･施設系で1日以上勤務又は訪問系で陽性者等に1日以上対応</v>
      </c>
      <c r="B8">
        <v>20</v>
      </c>
    </row>
    <row r="9" spans="1:8">
      <c r="A9" t="str">
        <f>A3&amp;C3</f>
        <v>陽性者(濃厚接触者)発生施設訪問系で陽性者等への対応はないが対象期間に10日以上勤務</v>
      </c>
      <c r="B9">
        <v>5</v>
      </c>
    </row>
    <row r="10" spans="1:8">
      <c r="A10" t="str">
        <f>A3&amp;D3</f>
        <v>陽性者(濃厚接触者)発生施設対象期間の勤務が９日以下</v>
      </c>
      <c r="B10">
        <v>0</v>
      </c>
    </row>
    <row r="11" spans="1:8">
      <c r="A11" t="str">
        <f>A4&amp;B4</f>
        <v>その他の施設対象期間に10日以上勤務</v>
      </c>
      <c r="B11">
        <v>5</v>
      </c>
    </row>
    <row r="12" spans="1:8">
      <c r="A12" t="str">
        <f>A4&amp;C4</f>
        <v>その他の施設対象期間の勤務が9日以下</v>
      </c>
      <c r="B12">
        <v>0</v>
      </c>
    </row>
    <row r="17" spans="1:1">
      <c r="A17" t="s">
        <v>64</v>
      </c>
    </row>
    <row r="18" spans="1:1">
      <c r="A18" t="s">
        <v>65</v>
      </c>
    </row>
    <row r="21" spans="1:1">
      <c r="A21" t="s">
        <v>203</v>
      </c>
    </row>
    <row r="22" spans="1:1">
      <c r="A22" t="s">
        <v>200</v>
      </c>
    </row>
    <row r="23" spans="1:1">
      <c r="A23" t="s">
        <v>167</v>
      </c>
    </row>
    <row r="24" spans="1:1">
      <c r="A24" t="s">
        <v>201</v>
      </c>
    </row>
    <row r="25" spans="1:1">
      <c r="A25" t="s">
        <v>168</v>
      </c>
    </row>
    <row r="26" spans="1:1">
      <c r="A26" t="s">
        <v>183</v>
      </c>
    </row>
    <row r="27" spans="1:1">
      <c r="A27" t="s">
        <v>182</v>
      </c>
    </row>
    <row r="28" spans="1:1">
      <c r="A28" t="s">
        <v>181</v>
      </c>
    </row>
    <row r="29" spans="1:1">
      <c r="A29" t="s">
        <v>169</v>
      </c>
    </row>
    <row r="30" spans="1:1">
      <c r="A30" t="s">
        <v>170</v>
      </c>
    </row>
    <row r="31" spans="1:1">
      <c r="A31" t="s">
        <v>173</v>
      </c>
    </row>
    <row r="32" spans="1:1">
      <c r="A32" t="s">
        <v>172</v>
      </c>
    </row>
    <row r="33" spans="1:1">
      <c r="A33" t="s">
        <v>171</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91</v>
      </c>
    </row>
    <row r="42" spans="1:1">
      <c r="A42" t="s">
        <v>92</v>
      </c>
    </row>
    <row r="43" spans="1:1">
      <c r="A43" t="s">
        <v>93</v>
      </c>
    </row>
    <row r="44" spans="1:1">
      <c r="A44" t="s">
        <v>94</v>
      </c>
    </row>
    <row r="45" spans="1:1">
      <c r="A45" t="s">
        <v>95</v>
      </c>
    </row>
    <row r="46" spans="1:1">
      <c r="A46" t="s">
        <v>96</v>
      </c>
    </row>
    <row r="47" spans="1:1">
      <c r="A47" t="s">
        <v>97</v>
      </c>
    </row>
    <row r="48" spans="1:1">
      <c r="A48" t="s">
        <v>98</v>
      </c>
    </row>
    <row r="49" spans="1:1">
      <c r="A49" t="s">
        <v>99</v>
      </c>
    </row>
    <row r="50" spans="1:1">
      <c r="A50" t="s">
        <v>100</v>
      </c>
    </row>
    <row r="51" spans="1:1">
      <c r="A51" t="s">
        <v>101</v>
      </c>
    </row>
    <row r="52" spans="1:1">
      <c r="A52" t="s">
        <v>102</v>
      </c>
    </row>
    <row r="53" spans="1:1">
      <c r="A53" t="s">
        <v>103</v>
      </c>
    </row>
    <row r="54" spans="1:1">
      <c r="A54" t="s">
        <v>104</v>
      </c>
    </row>
    <row r="55" spans="1:1">
      <c r="A55" t="s">
        <v>105</v>
      </c>
    </row>
    <row r="56" spans="1:1">
      <c r="A56" t="s">
        <v>106</v>
      </c>
    </row>
    <row r="57" spans="1:1">
      <c r="A57" t="s">
        <v>107</v>
      </c>
    </row>
    <row r="58" spans="1:1">
      <c r="A58" t="s">
        <v>108</v>
      </c>
    </row>
    <row r="59" spans="1:1">
      <c r="A59" t="s">
        <v>109</v>
      </c>
    </row>
    <row r="60" spans="1:1">
      <c r="A60" t="s">
        <v>110</v>
      </c>
    </row>
    <row r="61" spans="1:1">
      <c r="A61" t="s">
        <v>111</v>
      </c>
    </row>
    <row r="62" spans="1:1">
      <c r="A62" t="s">
        <v>112</v>
      </c>
    </row>
    <row r="63" spans="1:1">
      <c r="A63" t="s">
        <v>113</v>
      </c>
    </row>
    <row r="64" spans="1:1">
      <c r="A64" t="s">
        <v>114</v>
      </c>
    </row>
    <row r="65" spans="1:1">
      <c r="A65" t="s">
        <v>115</v>
      </c>
    </row>
    <row r="66" spans="1:1">
      <c r="A66" t="s">
        <v>116</v>
      </c>
    </row>
    <row r="67" spans="1:1">
      <c r="A67" t="s">
        <v>202</v>
      </c>
    </row>
  </sheetData>
  <phoneticPr fontId="4"/>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(はじめにお読み下さい)申請書の使い方</vt:lpstr>
      <vt:lpstr>実績報告書</vt:lpstr>
      <vt:lpstr>実績額一覧</vt:lpstr>
      <vt:lpstr>別添</vt:lpstr>
      <vt:lpstr>個票1</vt:lpstr>
      <vt:lpstr>職員表</vt:lpstr>
      <vt:lpstr>計算用</vt:lpstr>
      <vt:lpstr>個票1!Print_Area</vt:lpstr>
      <vt:lpstr>実績額一覧!Print_Area</vt:lpstr>
      <vt:lpstr>実績報告書!Print_Area</vt:lpstr>
      <vt:lpstr>職員表!Print_Area</vt:lpstr>
      <vt:lpstr>別添!Print_Area</vt:lpstr>
      <vt:lpstr>'(はじめにお読み下さい)申請書の使い方'!Print_Titles</vt:lpstr>
      <vt:lpstr>職員表!Print_Titles</vt:lpstr>
      <vt:lpstr>別添!Print_Titles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千葉県</cp:lastModifiedBy>
  <cp:lastPrinted>2021-01-06T02:27:28Z</cp:lastPrinted>
  <dcterms:created xsi:type="dcterms:W3CDTF">2018-06-19T01:27:02Z</dcterms:created>
  <dcterms:modified xsi:type="dcterms:W3CDTF">2021-01-06T02:28:26Z</dcterms:modified>
</cp:coreProperties>
</file>