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080" windowHeight="9060" tabRatio="150" activeTab="0"/>
  </bookViews>
  <sheets>
    <sheet name="表９" sheetId="1" r:id="rId1"/>
  </sheets>
  <definedNames>
    <definedName name="_xlnm.Print_Area" localSheetId="0">'表９'!$A$1:$W$106</definedName>
  </definedNames>
  <calcPr fullCalcOnLoad="1"/>
</workbook>
</file>

<file path=xl/sharedStrings.xml><?xml version="1.0" encoding="utf-8"?>
<sst xmlns="http://schemas.openxmlformats.org/spreadsheetml/2006/main" count="224" uniqueCount="119">
  <si>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</si>
  <si>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</si>
  <si>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</si>
  <si>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</si>
  <si>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</si>
  <si>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</si>
  <si>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後期死産</t>
  </si>
  <si>
    <t>早期新生児死亡</t>
  </si>
  <si>
    <t>市町村</t>
  </si>
  <si>
    <t>率</t>
  </si>
  <si>
    <t>2,500g未満</t>
  </si>
  <si>
    <t>(妊娠満</t>
  </si>
  <si>
    <t>(人口千対)</t>
  </si>
  <si>
    <t>（再掲）</t>
  </si>
  <si>
    <t>(出生千対)</t>
  </si>
  <si>
    <t>(出産千対)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</si>
  <si>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</si>
  <si>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</si>
  <si>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</si>
  <si>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</si>
  <si>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</si>
  <si>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</si>
  <si>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</si>
  <si>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</si>
  <si>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</si>
  <si>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</si>
  <si>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</si>
  <si>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</si>
  <si>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</si>
  <si>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</si>
  <si>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</si>
  <si>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</si>
  <si>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</si>
  <si>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</si>
  <si>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</si>
  <si>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</si>
  <si>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</si>
  <si>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</si>
  <si>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</si>
  <si>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</si>
  <si>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</si>
  <si>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</si>
  <si>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</si>
  <si>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</si>
  <si>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</si>
  <si>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</si>
  <si>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</si>
  <si>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</si>
  <si>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</si>
  <si>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</si>
  <si>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</si>
  <si>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</si>
  <si>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</si>
  <si>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</si>
  <si>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</si>
  <si>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</si>
  <si>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</si>
  <si>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</si>
  <si>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</si>
  <si>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</si>
  <si>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</si>
  <si>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</si>
  <si>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</si>
  <si>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</si>
  <si>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</si>
  <si>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</si>
  <si>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</si>
  <si>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</si>
  <si>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</si>
  <si>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</si>
  <si>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</si>
  <si>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</si>
  <si>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</si>
  <si>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</si>
  <si>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</si>
  <si>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</si>
  <si>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</si>
  <si>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</si>
  <si>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鋸南町</t>
  </si>
  <si>
    <t>長生</t>
  </si>
  <si>
    <t>冨里市</t>
  </si>
  <si>
    <t>白井市</t>
  </si>
  <si>
    <t>いすみ市</t>
  </si>
  <si>
    <t>御宿町</t>
  </si>
  <si>
    <t>（２－１）</t>
  </si>
  <si>
    <t>出　　　　生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</si>
  <si>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</si>
  <si>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</si>
  <si>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</si>
  <si>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</si>
  <si>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</si>
  <si>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</si>
  <si>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</si>
  <si>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</si>
  <si>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合計特殊</t>
  </si>
  <si>
    <t>実　数</t>
  </si>
  <si>
    <t>出 生 率</t>
  </si>
  <si>
    <t>死　　亡</t>
  </si>
  <si>
    <t>君津</t>
  </si>
  <si>
    <t>死　　亡</t>
  </si>
  <si>
    <t>総　　　数</t>
  </si>
  <si>
    <t>(生後</t>
  </si>
  <si>
    <t>22週以後)</t>
  </si>
  <si>
    <t>１週未満)</t>
  </si>
  <si>
    <t>H18.10.1現在毎月常住人口</t>
  </si>
  <si>
    <t>注２）保健所計は合併後の市町村区分にて集計する。</t>
  </si>
  <si>
    <t>平成１８年</t>
  </si>
  <si>
    <t>南房総市</t>
  </si>
  <si>
    <t>匝瑳市</t>
  </si>
  <si>
    <t>香取市</t>
  </si>
  <si>
    <t>山武市</t>
  </si>
  <si>
    <t>横芝光町</t>
  </si>
  <si>
    <t>平成１８年</t>
  </si>
  <si>
    <t>　表９　人口動態総覧、保健所・市町村別</t>
  </si>
  <si>
    <t>船橋市</t>
  </si>
  <si>
    <t>印旛</t>
  </si>
  <si>
    <t>夷隅</t>
  </si>
  <si>
    <t>注１）県計の率は、平成18年｢人口動態統計(確定数)の概況」、厚生労働省大臣官房統計情報部による。</t>
  </si>
  <si>
    <t>(生後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</si>
</sst>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0.000"/>
  </numFmts>
  <fonts count="19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24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b/>
      <sz val="24"/>
      <name val="ＭＳ 明朝"/>
      <family val="1"/>
    </font>
    <font>
      <b/>
      <sz val="20"/>
      <name val="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4" fillId="0" borderId="0" xfId="21" applyFont="1" applyBorder="1" applyAlignment="1">
      <alignment vertical="center"/>
      <protection/>
    </xf>
    <xf numFmtId="0" fontId="0" fillId="0" borderId="0" xfId="21">
      <alignment/>
      <protection/>
    </xf>
    <xf numFmtId="37" fontId="17" fillId="0" borderId="0" xfId="21" applyNumberFormat="1" applyFont="1" applyProtection="1">
      <alignment/>
      <protection/>
    </xf>
    <xf numFmtId="37" fontId="14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37" fontId="0" fillId="0" borderId="0" xfId="21" applyNumberFormat="1" applyProtection="1">
      <alignment/>
      <protection/>
    </xf>
    <xf numFmtId="0" fontId="4" fillId="0" borderId="0" xfId="21" applyFont="1">
      <alignment/>
      <protection/>
    </xf>
    <xf numFmtId="37" fontId="4" fillId="0" borderId="0" xfId="21" applyNumberFormat="1" applyFont="1" applyProtection="1">
      <alignment/>
      <protection/>
    </xf>
    <xf numFmtId="37" fontId="5" fillId="0" borderId="0" xfId="21" applyNumberFormat="1" applyFont="1" applyProtection="1">
      <alignment/>
      <protection/>
    </xf>
    <xf numFmtId="37" fontId="4" fillId="0" borderId="0" xfId="21" applyNumberFormat="1" applyFont="1" applyAlignment="1" applyProtection="1">
      <alignment horizontal="right"/>
      <protection/>
    </xf>
    <xf numFmtId="0" fontId="3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 applyAlignment="1">
      <alignment horizontal="right"/>
      <protection/>
    </xf>
    <xf numFmtId="0" fontId="4" fillId="0" borderId="3" xfId="21" applyFont="1" applyBorder="1" applyAlignment="1">
      <alignment horizontal="right"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2" xfId="21" applyFont="1" applyBorder="1">
      <alignment/>
      <protection/>
    </xf>
    <xf numFmtId="176" fontId="4" fillId="0" borderId="5" xfId="21" applyNumberFormat="1" applyFont="1" applyBorder="1" applyProtection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6" xfId="21" applyFont="1" applyBorder="1">
      <alignment/>
      <protection/>
    </xf>
    <xf numFmtId="0" fontId="4" fillId="0" borderId="7" xfId="21" applyFont="1" applyBorder="1" applyAlignment="1">
      <alignment vertical="center"/>
      <protection/>
    </xf>
    <xf numFmtId="0" fontId="4" fillId="0" borderId="7" xfId="21" applyFont="1" applyBorder="1" applyAlignment="1">
      <alignment horizontal="centerContinuous" wrapText="1"/>
      <protection/>
    </xf>
    <xf numFmtId="176" fontId="4" fillId="0" borderId="8" xfId="21" applyNumberFormat="1" applyFont="1" applyBorder="1" applyAlignment="1" applyProtection="1">
      <alignment horizontal="center"/>
      <protection/>
    </xf>
    <xf numFmtId="0" fontId="4" fillId="0" borderId="0" xfId="21" applyFont="1" applyAlignment="1">
      <alignment horizontal="center" vertical="top"/>
      <protection/>
    </xf>
    <xf numFmtId="0" fontId="4" fillId="0" borderId="7" xfId="21" applyFont="1" applyBorder="1" applyAlignment="1">
      <alignment horizontal="center" vertical="center"/>
      <protection/>
    </xf>
    <xf numFmtId="37" fontId="4" fillId="0" borderId="7" xfId="21" applyNumberFormat="1" applyFont="1" applyBorder="1" applyAlignment="1" applyProtection="1">
      <alignment horizontal="left" wrapText="1"/>
      <protection/>
    </xf>
    <xf numFmtId="0" fontId="4" fillId="0" borderId="9" xfId="21" applyFont="1" applyBorder="1" applyAlignment="1">
      <alignment horizontal="center" vertical="center"/>
      <protection/>
    </xf>
    <xf numFmtId="0" fontId="6" fillId="0" borderId="7" xfId="21" applyFont="1" applyBorder="1">
      <alignment/>
      <protection/>
    </xf>
    <xf numFmtId="0" fontId="4" fillId="0" borderId="7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Continuous" vertical="center" wrapText="1"/>
      <protection/>
    </xf>
    <xf numFmtId="37" fontId="4" fillId="0" borderId="11" xfId="21" applyNumberFormat="1" applyFont="1" applyBorder="1" applyAlignment="1" applyProtection="1">
      <alignment vertical="center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Continuous" vertical="top" wrapText="1"/>
      <protection/>
    </xf>
    <xf numFmtId="0" fontId="4" fillId="0" borderId="12" xfId="21" applyFont="1" applyBorder="1" applyAlignment="1">
      <alignment horizontal="centerContinuous" vertical="center" wrapText="1"/>
      <protection/>
    </xf>
    <xf numFmtId="176" fontId="4" fillId="0" borderId="13" xfId="21" applyNumberFormat="1" applyFont="1" applyBorder="1" applyProtection="1">
      <alignment/>
      <protection/>
    </xf>
    <xf numFmtId="0" fontId="0" fillId="0" borderId="0" xfId="21" applyFont="1">
      <alignment/>
      <protection/>
    </xf>
    <xf numFmtId="0" fontId="11" fillId="0" borderId="14" xfId="21" applyFont="1" applyFill="1" applyBorder="1" applyAlignment="1">
      <alignment horizontal="distributed" vertical="center"/>
      <protection/>
    </xf>
    <xf numFmtId="177" fontId="11" fillId="0" borderId="0" xfId="21" applyNumberFormat="1" applyFont="1" applyFill="1" applyProtection="1">
      <alignment/>
      <protection/>
    </xf>
    <xf numFmtId="176" fontId="11" fillId="0" borderId="0" xfId="21" applyNumberFormat="1" applyFont="1" applyFill="1" applyProtection="1">
      <alignment/>
      <protection/>
    </xf>
    <xf numFmtId="177" fontId="11" fillId="0" borderId="15" xfId="21" applyNumberFormat="1" applyFont="1" applyFill="1" applyBorder="1" applyProtection="1">
      <alignment/>
      <protection/>
    </xf>
    <xf numFmtId="177" fontId="12" fillId="0" borderId="0" xfId="21" applyNumberFormat="1" applyFont="1" applyFill="1" applyProtection="1">
      <alignment/>
      <protection/>
    </xf>
    <xf numFmtId="176" fontId="11" fillId="0" borderId="15" xfId="21" applyNumberFormat="1" applyFont="1" applyFill="1" applyBorder="1" applyProtection="1">
      <alignment/>
      <protection/>
    </xf>
    <xf numFmtId="177" fontId="11" fillId="0" borderId="0" xfId="21" applyNumberFormat="1" applyFont="1" applyFill="1">
      <alignment/>
      <protection/>
    </xf>
    <xf numFmtId="176" fontId="11" fillId="0" borderId="14" xfId="21" applyNumberFormat="1" applyFont="1" applyFill="1" applyBorder="1" applyProtection="1">
      <alignment/>
      <protection/>
    </xf>
    <xf numFmtId="177" fontId="11" fillId="0" borderId="7" xfId="21" applyNumberFormat="1" applyFont="1" applyFill="1" applyBorder="1">
      <alignment/>
      <protection/>
    </xf>
    <xf numFmtId="177" fontId="11" fillId="0" borderId="14" xfId="21" applyNumberFormat="1" applyFont="1" applyFill="1" applyBorder="1">
      <alignment/>
      <protection/>
    </xf>
    <xf numFmtId="37" fontId="11" fillId="0" borderId="0" xfId="21" applyNumberFormat="1" applyFont="1" applyFill="1" applyProtection="1">
      <alignment/>
      <protection/>
    </xf>
    <xf numFmtId="4" fontId="11" fillId="0" borderId="14" xfId="21" applyNumberFormat="1" applyFont="1" applyFill="1" applyBorder="1" applyProtection="1">
      <alignment/>
      <protection/>
    </xf>
    <xf numFmtId="4" fontId="18" fillId="0" borderId="8" xfId="21" applyNumberFormat="1" applyFont="1" applyFill="1" applyBorder="1" applyProtection="1">
      <alignment/>
      <protection/>
    </xf>
    <xf numFmtId="177" fontId="10" fillId="0" borderId="0" xfId="21" applyNumberFormat="1" applyFont="1">
      <alignment/>
      <protection/>
    </xf>
    <xf numFmtId="177" fontId="11" fillId="0" borderId="14" xfId="21" applyNumberFormat="1" applyFont="1" applyFill="1" applyBorder="1" applyProtection="1">
      <alignment/>
      <protection/>
    </xf>
    <xf numFmtId="4" fontId="4" fillId="0" borderId="8" xfId="21" applyNumberFormat="1" applyFont="1" applyFill="1" applyBorder="1" applyProtection="1">
      <alignment/>
      <protection/>
    </xf>
    <xf numFmtId="0" fontId="4" fillId="0" borderId="14" xfId="21" applyFont="1" applyFill="1" applyBorder="1" applyAlignment="1">
      <alignment horizontal="center"/>
      <protection/>
    </xf>
    <xf numFmtId="177" fontId="4" fillId="0" borderId="0" xfId="21" applyNumberFormat="1" applyFont="1" applyFill="1" applyProtection="1">
      <alignment/>
      <protection/>
    </xf>
    <xf numFmtId="176" fontId="4" fillId="0" borderId="0" xfId="21" applyNumberFormat="1" applyFont="1" applyFill="1" applyProtection="1">
      <alignment/>
      <protection/>
    </xf>
    <xf numFmtId="177" fontId="4" fillId="0" borderId="14" xfId="21" applyNumberFormat="1" applyFont="1" applyFill="1" applyBorder="1" applyProtection="1">
      <alignment/>
      <protection/>
    </xf>
    <xf numFmtId="177" fontId="5" fillId="0" borderId="0" xfId="21" applyNumberFormat="1" applyFont="1" applyFill="1" applyProtection="1">
      <alignment/>
      <protection locked="0"/>
    </xf>
    <xf numFmtId="176" fontId="4" fillId="0" borderId="14" xfId="21" applyNumberFormat="1" applyFont="1" applyFill="1" applyBorder="1" applyProtection="1">
      <alignment/>
      <protection/>
    </xf>
    <xf numFmtId="177" fontId="4" fillId="0" borderId="7" xfId="21" applyNumberFormat="1" applyFont="1" applyFill="1" applyBorder="1" applyProtection="1">
      <alignment/>
      <protection/>
    </xf>
    <xf numFmtId="177" fontId="4" fillId="0" borderId="0" xfId="21" applyNumberFormat="1" applyFont="1" applyFill="1" applyBorder="1" applyProtection="1">
      <alignment/>
      <protection/>
    </xf>
    <xf numFmtId="177" fontId="4" fillId="0" borderId="0" xfId="21" applyNumberFormat="1" applyFont="1" applyFill="1">
      <alignment/>
      <protection/>
    </xf>
    <xf numFmtId="177" fontId="4" fillId="0" borderId="14" xfId="21" applyNumberFormat="1" applyFont="1" applyFill="1" applyBorder="1">
      <alignment/>
      <protection/>
    </xf>
    <xf numFmtId="37" fontId="4" fillId="0" borderId="0" xfId="21" applyNumberFormat="1" applyFont="1" applyFill="1" applyProtection="1">
      <alignment/>
      <protection/>
    </xf>
    <xf numFmtId="0" fontId="4" fillId="0" borderId="14" xfId="21" applyFont="1" applyFill="1" applyBorder="1" applyAlignment="1">
      <alignment horizontal="distributed" vertical="center"/>
      <protection/>
    </xf>
    <xf numFmtId="180" fontId="4" fillId="0" borderId="14" xfId="21" applyNumberFormat="1" applyFont="1" applyBorder="1" applyProtection="1">
      <alignment/>
      <protection/>
    </xf>
    <xf numFmtId="180" fontId="4" fillId="0" borderId="14" xfId="21" applyNumberFormat="1" applyFont="1" applyFill="1" applyBorder="1" applyProtection="1">
      <alignment/>
      <protection/>
    </xf>
    <xf numFmtId="180" fontId="4" fillId="0" borderId="14" xfId="21" applyNumberFormat="1" applyFont="1" applyBorder="1">
      <alignment/>
      <protection/>
    </xf>
    <xf numFmtId="4" fontId="13" fillId="0" borderId="14" xfId="21" applyNumberFormat="1" applyFont="1" applyFill="1" applyBorder="1" applyProtection="1">
      <alignment/>
      <protection/>
    </xf>
    <xf numFmtId="177" fontId="4" fillId="0" borderId="16" xfId="21" applyNumberFormat="1" applyFont="1" applyFill="1" applyBorder="1" applyProtection="1">
      <alignment/>
      <protection/>
    </xf>
    <xf numFmtId="177" fontId="5" fillId="0" borderId="0" xfId="21" applyNumberFormat="1" applyFont="1" applyFill="1" applyProtection="1">
      <alignment/>
      <protection/>
    </xf>
    <xf numFmtId="0" fontId="4" fillId="0" borderId="14" xfId="21" applyFont="1" applyBorder="1" applyAlignment="1">
      <alignment horizontal="center"/>
      <protection/>
    </xf>
    <xf numFmtId="177" fontId="4" fillId="0" borderId="0" xfId="21" applyNumberFormat="1" applyFont="1" applyProtection="1">
      <alignment/>
      <protection/>
    </xf>
    <xf numFmtId="176" fontId="4" fillId="0" borderId="0" xfId="21" applyNumberFormat="1" applyFont="1" applyProtection="1">
      <alignment/>
      <protection/>
    </xf>
    <xf numFmtId="177" fontId="4" fillId="0" borderId="14" xfId="21" applyNumberFormat="1" applyFont="1" applyBorder="1" applyProtection="1">
      <alignment/>
      <protection/>
    </xf>
    <xf numFmtId="177" fontId="5" fillId="0" borderId="0" xfId="21" applyNumberFormat="1" applyFont="1" applyProtection="1">
      <alignment/>
      <protection/>
    </xf>
    <xf numFmtId="177" fontId="4" fillId="0" borderId="0" xfId="21" applyNumberFormat="1" applyFont="1">
      <alignment/>
      <protection/>
    </xf>
    <xf numFmtId="176" fontId="4" fillId="0" borderId="14" xfId="21" applyNumberFormat="1" applyFont="1" applyBorder="1" applyProtection="1">
      <alignment/>
      <protection/>
    </xf>
    <xf numFmtId="177" fontId="4" fillId="0" borderId="7" xfId="21" applyNumberFormat="1" applyFont="1" applyBorder="1">
      <alignment/>
      <protection/>
    </xf>
    <xf numFmtId="177" fontId="4" fillId="0" borderId="14" xfId="21" applyNumberFormat="1" applyFont="1" applyBorder="1">
      <alignment/>
      <protection/>
    </xf>
    <xf numFmtId="4" fontId="13" fillId="0" borderId="14" xfId="21" applyNumberFormat="1" applyFont="1" applyBorder="1" applyProtection="1">
      <alignment/>
      <protection/>
    </xf>
    <xf numFmtId="4" fontId="4" fillId="0" borderId="8" xfId="21" applyNumberFormat="1" applyFont="1" applyBorder="1" applyProtection="1">
      <alignment/>
      <protection/>
    </xf>
    <xf numFmtId="0" fontId="4" fillId="0" borderId="14" xfId="21" applyFont="1" applyBorder="1" applyAlignment="1">
      <alignment horizontal="distributed" vertical="center"/>
      <protection/>
    </xf>
    <xf numFmtId="3" fontId="13" fillId="0" borderId="17" xfId="21" applyNumberFormat="1" applyFont="1" applyBorder="1">
      <alignment/>
      <protection/>
    </xf>
    <xf numFmtId="2" fontId="4" fillId="0" borderId="14" xfId="21" applyNumberFormat="1" applyFont="1" applyBorder="1" applyAlignment="1" applyProtection="1">
      <alignment horizontal="distributed" vertical="center"/>
      <protection/>
    </xf>
    <xf numFmtId="177" fontId="5" fillId="0" borderId="0" xfId="21" applyNumberFormat="1" applyFont="1" applyProtection="1">
      <alignment/>
      <protection locked="0"/>
    </xf>
    <xf numFmtId="0" fontId="10" fillId="0" borderId="0" xfId="21" applyFont="1">
      <alignment/>
      <protection/>
    </xf>
    <xf numFmtId="177" fontId="4" fillId="0" borderId="0" xfId="21" applyNumberFormat="1" applyFont="1" applyAlignment="1">
      <alignment horizontal="right"/>
      <protection/>
    </xf>
    <xf numFmtId="180" fontId="4" fillId="0" borderId="14" xfId="21" applyNumberFormat="1" applyFont="1" applyBorder="1" applyAlignment="1" applyProtection="1">
      <alignment horizontal="right"/>
      <protection/>
    </xf>
    <xf numFmtId="177" fontId="3" fillId="0" borderId="0" xfId="21" applyNumberFormat="1" applyFont="1">
      <alignment/>
      <protection/>
    </xf>
    <xf numFmtId="4" fontId="2" fillId="0" borderId="8" xfId="21" applyNumberFormat="1" applyFont="1" applyBorder="1" applyProtection="1">
      <alignment/>
      <protection/>
    </xf>
    <xf numFmtId="176" fontId="4" fillId="0" borderId="18" xfId="21" applyNumberFormat="1" applyFont="1" applyFill="1" applyBorder="1" applyProtection="1">
      <alignment/>
      <protection/>
    </xf>
    <xf numFmtId="177" fontId="4" fillId="0" borderId="19" xfId="21" applyNumberFormat="1" applyFont="1" applyBorder="1" applyProtection="1">
      <alignment/>
      <protection/>
    </xf>
    <xf numFmtId="180" fontId="4" fillId="0" borderId="19" xfId="21" applyNumberFormat="1" applyFont="1" applyBorder="1" applyProtection="1">
      <alignment/>
      <protection/>
    </xf>
    <xf numFmtId="177" fontId="4" fillId="0" borderId="18" xfId="21" applyNumberFormat="1" applyFont="1" applyBorder="1">
      <alignment/>
      <protection/>
    </xf>
    <xf numFmtId="176" fontId="4" fillId="0" borderId="19" xfId="21" applyNumberFormat="1" applyFont="1" applyBorder="1" applyProtection="1">
      <alignment/>
      <protection/>
    </xf>
    <xf numFmtId="177" fontId="4" fillId="0" borderId="20" xfId="21" applyNumberFormat="1" applyFont="1" applyBorder="1">
      <alignment/>
      <protection/>
    </xf>
    <xf numFmtId="177" fontId="4" fillId="0" borderId="19" xfId="21" applyNumberFormat="1" applyFont="1" applyBorder="1">
      <alignment/>
      <protection/>
    </xf>
    <xf numFmtId="180" fontId="4" fillId="0" borderId="19" xfId="21" applyNumberFormat="1" applyFont="1" applyFill="1" applyBorder="1" applyProtection="1">
      <alignment/>
      <protection/>
    </xf>
    <xf numFmtId="4" fontId="13" fillId="0" borderId="19" xfId="21" applyNumberFormat="1" applyFont="1" applyFill="1" applyBorder="1" applyProtection="1">
      <alignment/>
      <protection/>
    </xf>
    <xf numFmtId="4" fontId="4" fillId="0" borderId="21" xfId="21" applyNumberFormat="1" applyFont="1" applyBorder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37" fontId="5" fillId="0" borderId="0" xfId="21" applyNumberFormat="1" applyFont="1" applyBorder="1" applyProtection="1">
      <alignment/>
      <protection/>
    </xf>
    <xf numFmtId="0" fontId="4" fillId="0" borderId="0" xfId="21" applyFont="1" applyBorder="1">
      <alignment/>
      <protection/>
    </xf>
    <xf numFmtId="176" fontId="2" fillId="0" borderId="0" xfId="21" applyNumberFormat="1" applyFont="1" applyProtection="1">
      <alignment/>
      <protection/>
    </xf>
    <xf numFmtId="177" fontId="4" fillId="0" borderId="0" xfId="21" applyNumberFormat="1" applyFont="1" applyBorder="1">
      <alignment/>
      <protection/>
    </xf>
    <xf numFmtId="4" fontId="4" fillId="0" borderId="8" xfId="21" applyNumberFormat="1" applyFont="1" applyBorder="1">
      <alignment/>
      <protection/>
    </xf>
    <xf numFmtId="4" fontId="4" fillId="0" borderId="14" xfId="21" applyNumberFormat="1" applyFont="1" applyBorder="1" applyProtection="1">
      <alignment/>
      <protection/>
    </xf>
    <xf numFmtId="180" fontId="4" fillId="0" borderId="0" xfId="21" applyNumberFormat="1" applyFont="1" applyBorder="1" applyProtection="1">
      <alignment/>
      <protection/>
    </xf>
    <xf numFmtId="177" fontId="4" fillId="0" borderId="0" xfId="21" applyNumberFormat="1" applyFont="1" applyBorder="1" applyProtection="1">
      <alignment/>
      <protection/>
    </xf>
    <xf numFmtId="176" fontId="4" fillId="0" borderId="0" xfId="21" applyNumberFormat="1" applyFont="1" applyFill="1" applyBorder="1" applyProtection="1">
      <alignment/>
      <protection/>
    </xf>
    <xf numFmtId="177" fontId="5" fillId="0" borderId="0" xfId="21" applyNumberFormat="1" applyFont="1" applyBorder="1" applyProtection="1">
      <alignment/>
      <protection locked="0"/>
    </xf>
    <xf numFmtId="2" fontId="4" fillId="0" borderId="19" xfId="21" applyNumberFormat="1" applyFont="1" applyBorder="1" applyAlignment="1" applyProtection="1">
      <alignment horizontal="distributed" vertical="center"/>
      <protection/>
    </xf>
    <xf numFmtId="177" fontId="4" fillId="0" borderId="18" xfId="21" applyNumberFormat="1" applyFont="1" applyBorder="1" applyProtection="1">
      <alignment/>
      <protection/>
    </xf>
    <xf numFmtId="177" fontId="5" fillId="0" borderId="18" xfId="21" applyNumberFormat="1" applyFont="1" applyBorder="1" applyProtection="1">
      <alignment/>
      <protection locked="0"/>
    </xf>
    <xf numFmtId="180" fontId="4" fillId="0" borderId="19" xfId="21" applyNumberFormat="1" applyFont="1" applyBorder="1">
      <alignment/>
      <protection/>
    </xf>
    <xf numFmtId="180" fontId="4" fillId="0" borderId="18" xfId="21" applyNumberFormat="1" applyFont="1" applyBorder="1" applyProtection="1">
      <alignment/>
      <protection/>
    </xf>
    <xf numFmtId="4" fontId="4" fillId="0" borderId="21" xfId="21" applyNumberFormat="1" applyFont="1" applyBorder="1">
      <alignment/>
      <protection/>
    </xf>
    <xf numFmtId="37" fontId="2" fillId="0" borderId="0" xfId="21" applyNumberFormat="1" applyFont="1" applyProtection="1">
      <alignment/>
      <protection/>
    </xf>
    <xf numFmtId="0" fontId="2" fillId="0" borderId="0" xfId="21" applyFont="1">
      <alignment/>
      <protection/>
    </xf>
    <xf numFmtId="37" fontId="7" fillId="0" borderId="0" xfId="21" applyNumberFormat="1" applyFont="1" applyProtection="1">
      <alignment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6" fillId="0" borderId="7" xfId="21" applyFont="1" applyBorder="1" applyAlignment="1">
      <alignment horizontal="left" wrapText="1"/>
      <protection/>
    </xf>
    <xf numFmtId="177" fontId="4" fillId="0" borderId="7" xfId="21" applyNumberFormat="1" applyFont="1" applyBorder="1" applyProtection="1">
      <alignment/>
      <protection/>
    </xf>
    <xf numFmtId="177" fontId="5" fillId="0" borderId="0" xfId="21" applyNumberFormat="1" applyFont="1" applyBorder="1" applyProtection="1">
      <alignment/>
      <protection/>
    </xf>
    <xf numFmtId="37" fontId="4" fillId="0" borderId="7" xfId="21" applyNumberFormat="1" applyFont="1" applyBorder="1" applyProtection="1">
      <alignment/>
      <protection/>
    </xf>
    <xf numFmtId="2" fontId="4" fillId="0" borderId="14" xfId="21" applyNumberFormat="1" applyFont="1" applyBorder="1" applyAlignment="1" applyProtection="1">
      <alignment horizontal="center" vertical="center"/>
      <protection/>
    </xf>
    <xf numFmtId="37" fontId="4" fillId="0" borderId="10" xfId="21" applyNumberFormat="1" applyFont="1" applyBorder="1" applyAlignment="1" applyProtection="1">
      <alignment horizontal="center" vertical="center"/>
      <protection/>
    </xf>
    <xf numFmtId="37" fontId="4" fillId="0" borderId="12" xfId="21" applyNumberFormat="1" applyFont="1" applyBorder="1" applyAlignment="1" applyProtection="1">
      <alignment horizontal="center" vertical="center"/>
      <protection/>
    </xf>
    <xf numFmtId="37" fontId="4" fillId="0" borderId="22" xfId="21" applyNumberFormat="1" applyFont="1" applyBorder="1" applyAlignment="1" applyProtection="1">
      <alignment horizontal="center" vertical="center"/>
      <protection/>
    </xf>
    <xf numFmtId="37" fontId="4" fillId="0" borderId="1" xfId="21" applyNumberFormat="1" applyFont="1" applyBorder="1" applyAlignment="1" applyProtection="1">
      <alignment horizontal="center" vertical="center"/>
      <protection/>
    </xf>
    <xf numFmtId="37" fontId="4" fillId="0" borderId="23" xfId="21" applyNumberFormat="1" applyFont="1" applyBorder="1" applyAlignment="1" applyProtection="1">
      <alignment horizontal="center" vertical="center"/>
      <protection/>
    </xf>
    <xf numFmtId="37" fontId="4" fillId="0" borderId="11" xfId="21" applyNumberFormat="1" applyFont="1" applyBorder="1" applyAlignment="1" applyProtection="1">
      <alignment horizontal="center" vertical="center"/>
      <protection/>
    </xf>
    <xf numFmtId="37" fontId="4" fillId="0" borderId="6" xfId="21" applyNumberFormat="1" applyFont="1" applyBorder="1" applyAlignment="1" applyProtection="1">
      <alignment horizontal="center" vertical="center"/>
      <protection/>
    </xf>
    <xf numFmtId="37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22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37" fontId="5" fillId="0" borderId="22" xfId="21" applyNumberFormat="1" applyFont="1" applyBorder="1" applyAlignment="1" applyProtection="1">
      <alignment horizontal="center" vertical="center"/>
      <protection/>
    </xf>
    <xf numFmtId="37" fontId="5" fillId="0" borderId="23" xfId="21" applyNumberFormat="1" applyFont="1" applyBorder="1" applyAlignment="1" applyProtection="1">
      <alignment horizontal="center" vertical="center"/>
      <protection/>
    </xf>
    <xf numFmtId="37" fontId="5" fillId="0" borderId="11" xfId="21" applyNumberFormat="1" applyFont="1" applyBorder="1" applyAlignment="1" applyProtection="1">
      <alignment horizontal="center" vertical="center"/>
      <protection/>
    </xf>
    <xf numFmtId="37" fontId="5" fillId="0" borderId="24" xfId="21" applyNumberFormat="1" applyFont="1" applyBorder="1" applyAlignment="1" applyProtection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177" fontId="4" fillId="0" borderId="0" xfId="21" applyNumberFormat="1" applyFont="1" applyBorder="1" applyAlignment="1">
      <alignment horizontal="right"/>
      <protection/>
    </xf>
    <xf numFmtId="177" fontId="4" fillId="0" borderId="18" xfId="21" applyNumberFormat="1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jinkohyo10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07"/>
  <sheetViews>
    <sheetView tabSelected="1" defaultGridColor="0" zoomScale="50" zoomScaleNormal="50" zoomScaleSheetLayoutView="50" colorId="22" workbookViewId="0" topLeftCell="A1">
      <selection activeCell="V24" sqref="V24"/>
    </sheetView>
  </sheetViews>
  <sheetFormatPr defaultColWidth="10.66015625" defaultRowHeight="18"/>
  <cols>
    <col min="1" max="1" width="14.91015625" style="2" customWidth="1"/>
    <col min="2" max="2" width="13.66015625" style="6" customWidth="1"/>
    <col min="3" max="3" width="8.66015625" style="2" customWidth="1"/>
    <col min="4" max="4" width="12.66015625" style="6" customWidth="1"/>
    <col min="5" max="5" width="13.66015625" style="5" customWidth="1"/>
    <col min="6" max="6" width="8.66015625" style="2" customWidth="1"/>
    <col min="7" max="7" width="12.66015625" style="2" customWidth="1"/>
    <col min="8" max="8" width="8.66015625" style="2" customWidth="1"/>
    <col min="9" max="9" width="12.66015625" style="2" customWidth="1"/>
    <col min="10" max="10" width="8.66015625" style="2" customWidth="1"/>
    <col min="11" max="11" width="13.66015625" style="2" customWidth="1"/>
    <col min="12" max="12" width="8.66015625" style="2" customWidth="1"/>
    <col min="13" max="13" width="13.66015625" style="2" customWidth="1"/>
    <col min="14" max="14" width="8.66015625" style="2" customWidth="1"/>
    <col min="15" max="15" width="13.66015625" style="2" customWidth="1"/>
    <col min="16" max="16" width="8.66015625" style="2" customWidth="1"/>
    <col min="17" max="18" width="12.66015625" style="2" customWidth="1"/>
    <col min="19" max="19" width="15.66015625" style="6" customWidth="1"/>
    <col min="20" max="20" width="8.66015625" style="2" customWidth="1"/>
    <col min="21" max="21" width="15.66015625" style="6" customWidth="1"/>
    <col min="22" max="22" width="10.5" style="2" customWidth="1"/>
    <col min="23" max="23" width="14" style="2" customWidth="1"/>
    <col min="24" max="24" width="12" style="2" customWidth="1"/>
    <col min="25" max="25" width="12.58203125" style="2" customWidth="1"/>
    <col min="26" max="26" width="17.08203125" style="2" customWidth="1"/>
    <col min="27" max="16384" width="10.66015625" style="2" customWidth="1"/>
  </cols>
  <sheetData>
    <row r="1" spans="2:4" ht="30.75" customHeight="1">
      <c r="B1" s="3"/>
      <c r="D1" s="4" t="s">
        <v>113</v>
      </c>
    </row>
    <row r="2" spans="1:24" ht="24.75" thickBot="1">
      <c r="A2" s="7" t="s">
        <v>84</v>
      </c>
      <c r="B2" s="8"/>
      <c r="C2" s="7"/>
      <c r="D2" s="8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8"/>
      <c r="V2" s="7" t="s">
        <v>0</v>
      </c>
      <c r="W2" s="10" t="s">
        <v>112</v>
      </c>
      <c r="X2" s="11"/>
    </row>
    <row r="3" spans="1:24" ht="27" customHeight="1">
      <c r="A3" s="12" t="s">
        <v>0</v>
      </c>
      <c r="B3" s="132" t="s">
        <v>85</v>
      </c>
      <c r="C3" s="133"/>
      <c r="D3" s="134"/>
      <c r="E3" s="140" t="s">
        <v>99</v>
      </c>
      <c r="F3" s="141"/>
      <c r="G3" s="138" t="s">
        <v>86</v>
      </c>
      <c r="H3" s="139"/>
      <c r="I3" s="138" t="s">
        <v>87</v>
      </c>
      <c r="J3" s="139"/>
      <c r="K3" s="13" t="s">
        <v>88</v>
      </c>
      <c r="L3" s="14"/>
      <c r="M3" s="15" t="s">
        <v>89</v>
      </c>
      <c r="N3" s="16"/>
      <c r="O3" s="17"/>
      <c r="P3" s="15" t="s">
        <v>2</v>
      </c>
      <c r="Q3" s="15"/>
      <c r="R3" s="15"/>
      <c r="S3" s="132" t="s">
        <v>90</v>
      </c>
      <c r="T3" s="134"/>
      <c r="U3" s="132" t="s">
        <v>91</v>
      </c>
      <c r="V3" s="134"/>
      <c r="W3" s="18"/>
      <c r="X3" s="11"/>
    </row>
    <row r="4" spans="1:24" ht="51" customHeight="1">
      <c r="A4" s="19" t="s">
        <v>3</v>
      </c>
      <c r="B4" s="135"/>
      <c r="C4" s="136"/>
      <c r="D4" s="137"/>
      <c r="E4" s="142"/>
      <c r="F4" s="143"/>
      <c r="G4" s="144" t="s">
        <v>4</v>
      </c>
      <c r="H4" s="145"/>
      <c r="I4" s="144" t="s">
        <v>5</v>
      </c>
      <c r="J4" s="145"/>
      <c r="K4" s="146" t="s">
        <v>92</v>
      </c>
      <c r="L4" s="147"/>
      <c r="M4" s="146" t="s">
        <v>93</v>
      </c>
      <c r="N4" s="147"/>
      <c r="O4" s="146" t="s">
        <v>100</v>
      </c>
      <c r="P4" s="147"/>
      <c r="Q4" s="21" t="s">
        <v>6</v>
      </c>
      <c r="R4" s="22" t="s">
        <v>7</v>
      </c>
      <c r="S4" s="135"/>
      <c r="T4" s="137"/>
      <c r="U4" s="135"/>
      <c r="V4" s="137"/>
      <c r="W4" s="23" t="s">
        <v>94</v>
      </c>
      <c r="X4" s="11"/>
    </row>
    <row r="5" spans="1:24" ht="48">
      <c r="A5" s="24" t="s">
        <v>8</v>
      </c>
      <c r="B5" s="130" t="s">
        <v>95</v>
      </c>
      <c r="C5" s="25" t="s">
        <v>9</v>
      </c>
      <c r="D5" s="26" t="s">
        <v>10</v>
      </c>
      <c r="E5" s="130" t="s">
        <v>95</v>
      </c>
      <c r="F5" s="25" t="s">
        <v>9</v>
      </c>
      <c r="G5" s="130" t="s">
        <v>95</v>
      </c>
      <c r="H5" s="25" t="s">
        <v>9</v>
      </c>
      <c r="I5" s="130" t="s">
        <v>95</v>
      </c>
      <c r="J5" s="25" t="s">
        <v>9</v>
      </c>
      <c r="K5" s="130" t="s">
        <v>95</v>
      </c>
      <c r="L5" s="27" t="s">
        <v>9</v>
      </c>
      <c r="M5" s="130" t="s">
        <v>95</v>
      </c>
      <c r="N5" s="25" t="s">
        <v>9</v>
      </c>
      <c r="O5" s="130" t="s">
        <v>95</v>
      </c>
      <c r="P5" s="25" t="s">
        <v>9</v>
      </c>
      <c r="Q5" s="28" t="s">
        <v>11</v>
      </c>
      <c r="R5" s="125" t="s">
        <v>101</v>
      </c>
      <c r="S5" s="130" t="s">
        <v>95</v>
      </c>
      <c r="T5" s="29" t="s">
        <v>9</v>
      </c>
      <c r="U5" s="130" t="s">
        <v>95</v>
      </c>
      <c r="V5" s="30" t="s">
        <v>9</v>
      </c>
      <c r="W5" s="23" t="s">
        <v>96</v>
      </c>
      <c r="X5" s="11"/>
    </row>
    <row r="6" spans="1:26" ht="48">
      <c r="A6" s="20" t="s">
        <v>1</v>
      </c>
      <c r="B6" s="131"/>
      <c r="C6" s="31" t="s">
        <v>12</v>
      </c>
      <c r="D6" s="32" t="s">
        <v>13</v>
      </c>
      <c r="E6" s="131"/>
      <c r="F6" s="31" t="s">
        <v>12</v>
      </c>
      <c r="G6" s="131"/>
      <c r="H6" s="33" t="s">
        <v>14</v>
      </c>
      <c r="I6" s="131"/>
      <c r="J6" s="31" t="s">
        <v>14</v>
      </c>
      <c r="K6" s="131"/>
      <c r="L6" s="34" t="s">
        <v>15</v>
      </c>
      <c r="M6" s="131"/>
      <c r="N6" s="33" t="s">
        <v>15</v>
      </c>
      <c r="O6" s="131"/>
      <c r="P6" s="33" t="s">
        <v>15</v>
      </c>
      <c r="Q6" s="35" t="s">
        <v>102</v>
      </c>
      <c r="R6" s="35" t="s">
        <v>103</v>
      </c>
      <c r="S6" s="131"/>
      <c r="T6" s="31" t="s">
        <v>12</v>
      </c>
      <c r="U6" s="131"/>
      <c r="V6" s="36" t="s">
        <v>12</v>
      </c>
      <c r="W6" s="37"/>
      <c r="X6" s="11"/>
      <c r="Z6" s="38" t="s">
        <v>104</v>
      </c>
    </row>
    <row r="7" spans="1:26" ht="24">
      <c r="A7" s="39" t="s">
        <v>16</v>
      </c>
      <c r="B7" s="40">
        <f>B8+B9</f>
        <v>51762</v>
      </c>
      <c r="C7" s="41">
        <v>8.6</v>
      </c>
      <c r="D7" s="42">
        <f>D8+D9</f>
        <v>4745</v>
      </c>
      <c r="E7" s="43">
        <f>E8+E9</f>
        <v>44778</v>
      </c>
      <c r="F7" s="44">
        <v>7.5</v>
      </c>
      <c r="G7" s="45">
        <f>G8+G9</f>
        <v>136</v>
      </c>
      <c r="H7" s="46">
        <f>ROUND(G7/B7*1000,1)</f>
        <v>2.6</v>
      </c>
      <c r="I7" s="45">
        <f>I8+I9</f>
        <v>72</v>
      </c>
      <c r="J7" s="46">
        <f>ROUND(I7/B7*1000,1)</f>
        <v>1.4</v>
      </c>
      <c r="K7" s="45">
        <f>K8+K9</f>
        <v>706</v>
      </c>
      <c r="L7" s="46">
        <f>ROUND(K7/X7*1000,1)</f>
        <v>13.3</v>
      </c>
      <c r="M7" s="47">
        <f>M8+M9</f>
        <v>632</v>
      </c>
      <c r="N7" s="46">
        <f>ROUND(M7/X7*1000,1)</f>
        <v>11.9</v>
      </c>
      <c r="O7" s="45">
        <f>O8+O9</f>
        <v>242</v>
      </c>
      <c r="P7" s="46">
        <f>ROUND(O7/Y7*1000,1)</f>
        <v>4.7</v>
      </c>
      <c r="Q7" s="45">
        <f>Q8+Q9</f>
        <v>193</v>
      </c>
      <c r="R7" s="48">
        <f>R8+R9</f>
        <v>49</v>
      </c>
      <c r="S7" s="49">
        <f>S8+S9</f>
        <v>36389</v>
      </c>
      <c r="T7" s="46">
        <v>6.1</v>
      </c>
      <c r="U7" s="49">
        <f>U8+U9</f>
        <v>12440</v>
      </c>
      <c r="V7" s="50">
        <v>2.07</v>
      </c>
      <c r="W7" s="51">
        <v>1.23</v>
      </c>
      <c r="X7" s="11">
        <f>X8+X9</f>
        <v>53100</v>
      </c>
      <c r="Y7" s="2">
        <f>Y8+Y9</f>
        <v>51955</v>
      </c>
      <c r="Z7" s="52">
        <f>Z8+Z9</f>
        <v>6077929</v>
      </c>
    </row>
    <row r="8" spans="1:26" ht="24">
      <c r="A8" s="39" t="s">
        <v>17</v>
      </c>
      <c r="B8" s="40">
        <f>SUM(B31:B80)</f>
        <v>49888</v>
      </c>
      <c r="C8" s="41">
        <f>+B8/Z8*1000</f>
        <v>8.637995475302723</v>
      </c>
      <c r="D8" s="53">
        <f>SUM(D31:D80)</f>
        <v>4587</v>
      </c>
      <c r="E8" s="40">
        <f>SUM(E31:E80)</f>
        <v>41454</v>
      </c>
      <c r="F8" s="46">
        <f>+E8/Z8*1000</f>
        <v>7.177667263333849</v>
      </c>
      <c r="G8" s="40">
        <f>SUM(G31:G80)</f>
        <v>131</v>
      </c>
      <c r="H8" s="46">
        <f>ROUND(G8/B8*1000,1)</f>
        <v>2.6</v>
      </c>
      <c r="I8" s="40">
        <f>SUM(I31:I80)</f>
        <v>71</v>
      </c>
      <c r="J8" s="46">
        <f>ROUND(I8/B8*1000,1)</f>
        <v>1.4</v>
      </c>
      <c r="K8" s="40">
        <f>SUM(K31:K80)</f>
        <v>678</v>
      </c>
      <c r="L8" s="46">
        <f>ROUND(K8/X8*1000,1)</f>
        <v>13.3</v>
      </c>
      <c r="M8" s="40">
        <f>SUM(M31:M80)</f>
        <v>593</v>
      </c>
      <c r="N8" s="46">
        <f>ROUND(M8/X8*1000,1)</f>
        <v>11.6</v>
      </c>
      <c r="O8" s="40">
        <f>SUM(O31:O80)</f>
        <v>236</v>
      </c>
      <c r="P8" s="46">
        <f>ROUND(O8/Y8*1000,1)</f>
        <v>4.7</v>
      </c>
      <c r="Q8" s="40">
        <f>SUM(Q31:Q80)</f>
        <v>187</v>
      </c>
      <c r="R8" s="53">
        <f>SUM(R31:R80)</f>
        <v>49</v>
      </c>
      <c r="S8" s="40">
        <f>SUM(S31:S80)</f>
        <v>35129</v>
      </c>
      <c r="T8" s="46">
        <f>+S8/Z8*1000</f>
        <v>6.082507678237439</v>
      </c>
      <c r="U8" s="40">
        <f>SUM(U31:U80)</f>
        <v>11900</v>
      </c>
      <c r="V8" s="50">
        <f>+U8/Z8*1000</f>
        <v>2.0604583498256575</v>
      </c>
      <c r="W8" s="54"/>
      <c r="X8" s="11">
        <f>SUM(X31:X80)</f>
        <v>51159</v>
      </c>
      <c r="Y8" s="11">
        <f>SUM(Y31:Y80)</f>
        <v>50075</v>
      </c>
      <c r="Z8" s="52">
        <f>SUM(Z31:Z80)</f>
        <v>5775414</v>
      </c>
    </row>
    <row r="9" spans="1:26" ht="24">
      <c r="A9" s="39" t="s">
        <v>18</v>
      </c>
      <c r="B9" s="40">
        <f>SUM(B81:B104)</f>
        <v>1874</v>
      </c>
      <c r="C9" s="41">
        <f>+B9/Z9*1000</f>
        <v>6.1947341454142775</v>
      </c>
      <c r="D9" s="53">
        <f>SUM(D81:D104)</f>
        <v>158</v>
      </c>
      <c r="E9" s="40">
        <f>SUM(E81:E104)</f>
        <v>3324</v>
      </c>
      <c r="F9" s="46">
        <f>+E9/Z9*1000</f>
        <v>10.987884898269508</v>
      </c>
      <c r="G9" s="40">
        <f>SUM(G81:G104)</f>
        <v>5</v>
      </c>
      <c r="H9" s="46">
        <f>ROUND(G9/B9*1000,1)</f>
        <v>2.7</v>
      </c>
      <c r="I9" s="40">
        <f>SUM(I81:I104)</f>
        <v>1</v>
      </c>
      <c r="J9" s="46">
        <f>ROUND(I9/B9*1000,1)</f>
        <v>0.5</v>
      </c>
      <c r="K9" s="40">
        <f>SUM(K81:K104)</f>
        <v>28</v>
      </c>
      <c r="L9" s="46">
        <f>ROUND(K9/X9*1000,1)</f>
        <v>14.4</v>
      </c>
      <c r="M9" s="40">
        <f>SUM(M81:M104)</f>
        <v>39</v>
      </c>
      <c r="N9" s="46">
        <f>ROUND(M9/X9*1000,1)</f>
        <v>20.1</v>
      </c>
      <c r="O9" s="40">
        <f>SUM(O81:O104)</f>
        <v>6</v>
      </c>
      <c r="P9" s="46">
        <f>ROUND(O9/Y9*1000,1)</f>
        <v>3.2</v>
      </c>
      <c r="Q9" s="40">
        <f>SUM(Q81:Q104)</f>
        <v>6</v>
      </c>
      <c r="R9" s="53">
        <f>SUM(R81:R104)</f>
        <v>0</v>
      </c>
      <c r="S9" s="40">
        <f>SUM(S81:S104)</f>
        <v>1260</v>
      </c>
      <c r="T9" s="46">
        <f>+S9/Z9*1000</f>
        <v>4.165082723170752</v>
      </c>
      <c r="U9" s="40">
        <f>SUM(U81:U104)</f>
        <v>540</v>
      </c>
      <c r="V9" s="50">
        <f>+U9/Z9*1000</f>
        <v>1.785035452787465</v>
      </c>
      <c r="W9" s="54"/>
      <c r="X9" s="11">
        <f>SUM(X81:X104)</f>
        <v>1941</v>
      </c>
      <c r="Y9" s="11">
        <f>SUM(Y81:Y104)</f>
        <v>1880</v>
      </c>
      <c r="Z9" s="52">
        <f>SUM(Z81:Z104)</f>
        <v>302515</v>
      </c>
    </row>
    <row r="10" spans="1:24" ht="24">
      <c r="A10" s="55" t="s">
        <v>19</v>
      </c>
      <c r="B10" s="56"/>
      <c r="C10" s="57"/>
      <c r="D10" s="58"/>
      <c r="E10" s="59"/>
      <c r="F10" s="60"/>
      <c r="G10" s="61"/>
      <c r="H10" s="60"/>
      <c r="I10" s="62"/>
      <c r="J10" s="60" t="s">
        <v>1</v>
      </c>
      <c r="K10" s="56"/>
      <c r="L10" s="60"/>
      <c r="M10" s="61"/>
      <c r="N10" s="60" t="s">
        <v>1</v>
      </c>
      <c r="O10" s="63"/>
      <c r="P10" s="60" t="s">
        <v>1</v>
      </c>
      <c r="Q10" s="63"/>
      <c r="R10" s="64"/>
      <c r="S10" s="65"/>
      <c r="T10" s="60"/>
      <c r="U10" s="65"/>
      <c r="V10" s="50"/>
      <c r="W10" s="54"/>
      <c r="X10" s="11"/>
    </row>
    <row r="11" spans="1:26" ht="24">
      <c r="A11" s="66" t="s">
        <v>20</v>
      </c>
      <c r="B11" s="56">
        <f>B31</f>
        <v>8005</v>
      </c>
      <c r="C11" s="57">
        <f>+B11/Z11*1000</f>
        <v>8.603937282080164</v>
      </c>
      <c r="D11" s="58">
        <f>D31</f>
        <v>737</v>
      </c>
      <c r="E11" s="61">
        <f>E31</f>
        <v>5921</v>
      </c>
      <c r="F11" s="67">
        <f>+E11/Z11*1000</f>
        <v>6.3640115736660405</v>
      </c>
      <c r="G11" s="61">
        <f>G31</f>
        <v>22</v>
      </c>
      <c r="H11" s="67">
        <f>ROUND(G11/B11*1000,1)</f>
        <v>2.7</v>
      </c>
      <c r="I11" s="62">
        <f>I31</f>
        <v>16</v>
      </c>
      <c r="J11" s="68">
        <f>ROUND(I11/B11*1000,1)</f>
        <v>2</v>
      </c>
      <c r="K11" s="56">
        <v>122</v>
      </c>
      <c r="L11" s="67">
        <f>ROUND(K11/X11*1000,1)</f>
        <v>14.9</v>
      </c>
      <c r="M11" s="61">
        <f>M31</f>
        <v>66</v>
      </c>
      <c r="N11" s="69">
        <f>ROUND(M11/X11*1000,1)</f>
        <v>8.1</v>
      </c>
      <c r="O11" s="56">
        <f>O31</f>
        <v>42</v>
      </c>
      <c r="P11" s="68">
        <f>P31</f>
        <v>5.2</v>
      </c>
      <c r="Q11" s="56">
        <f>Q31</f>
        <v>29</v>
      </c>
      <c r="R11" s="58">
        <f>R31</f>
        <v>13</v>
      </c>
      <c r="S11" s="65">
        <f>S31</f>
        <v>5554</v>
      </c>
      <c r="T11" s="68">
        <f>+S11/Z11*1000</f>
        <v>5.969552487779292</v>
      </c>
      <c r="U11" s="65">
        <f>U31</f>
        <v>1914</v>
      </c>
      <c r="V11" s="70">
        <f>+U11/Z11*1000</f>
        <v>2.057206240837156</v>
      </c>
      <c r="W11" s="54">
        <v>1.2</v>
      </c>
      <c r="X11" s="11">
        <f>B11+K11+M11</f>
        <v>8193</v>
      </c>
      <c r="Y11" s="2">
        <f>B11+Q11</f>
        <v>8034</v>
      </c>
      <c r="Z11" s="62">
        <f>Z31</f>
        <v>930388</v>
      </c>
    </row>
    <row r="12" spans="1:26" ht="24">
      <c r="A12" s="66" t="s">
        <v>114</v>
      </c>
      <c r="B12" s="56">
        <f>+B34</f>
        <v>5506</v>
      </c>
      <c r="C12" s="57">
        <f>+B12/Z12*1000</f>
        <v>9.575901980051654</v>
      </c>
      <c r="D12" s="58">
        <f>+D34</f>
        <v>472</v>
      </c>
      <c r="E12" s="62">
        <f>+E34</f>
        <v>3605</v>
      </c>
      <c r="F12" s="67">
        <f>+E12/Z12*1000</f>
        <v>6.269728775533276</v>
      </c>
      <c r="G12" s="61">
        <f>+G34</f>
        <v>19</v>
      </c>
      <c r="H12" s="67">
        <f>ROUND(G12/B12*1000,1)</f>
        <v>3.5</v>
      </c>
      <c r="I12" s="62">
        <f>+I34</f>
        <v>10</v>
      </c>
      <c r="J12" s="68">
        <f>ROUND(I12/B12*1000,1)</f>
        <v>1.8</v>
      </c>
      <c r="K12" s="62">
        <f>+K34</f>
        <v>79</v>
      </c>
      <c r="L12" s="67">
        <f>ROUND(K12/X12*1000,1)</f>
        <v>14</v>
      </c>
      <c r="M12" s="62">
        <f>+M34</f>
        <v>65</v>
      </c>
      <c r="N12" s="69">
        <f>ROUND(M12/X12*1000,1)</f>
        <v>11.5</v>
      </c>
      <c r="O12" s="62">
        <f>+O34</f>
        <v>24</v>
      </c>
      <c r="P12" s="68">
        <f>P34</f>
        <v>4.3</v>
      </c>
      <c r="Q12" s="62">
        <f>+Q34</f>
        <v>20</v>
      </c>
      <c r="R12" s="58">
        <f>+R34</f>
        <v>4</v>
      </c>
      <c r="S12" s="62">
        <f>+S34</f>
        <v>3978</v>
      </c>
      <c r="T12" s="68">
        <f>+S12/Z12*1000</f>
        <v>6.9184413506439295</v>
      </c>
      <c r="U12" s="62">
        <f>+U34</f>
        <v>1119</v>
      </c>
      <c r="V12" s="70">
        <f>+U12/Z12*1000</f>
        <v>1.9461377253319652</v>
      </c>
      <c r="W12" s="54">
        <v>1.25</v>
      </c>
      <c r="X12" s="11">
        <f>B12+K12+M12</f>
        <v>5650</v>
      </c>
      <c r="Y12" s="2">
        <f>B12+Q12</f>
        <v>5526</v>
      </c>
      <c r="Z12" s="71">
        <f>+Z34</f>
        <v>574985</v>
      </c>
    </row>
    <row r="13" spans="1:26" ht="24">
      <c r="A13" s="66" t="s">
        <v>21</v>
      </c>
      <c r="B13" s="56">
        <f>B33+B59</f>
        <v>6493</v>
      </c>
      <c r="C13" s="57">
        <f>+B13/Z13*1000</f>
        <v>10.383101753757538</v>
      </c>
      <c r="D13" s="58">
        <f>D33+D59</f>
        <v>586</v>
      </c>
      <c r="E13" s="72">
        <f>E33+E59</f>
        <v>3414</v>
      </c>
      <c r="F13" s="67">
        <f>+E13/Z13*1000</f>
        <v>5.459403879151122</v>
      </c>
      <c r="G13" s="61">
        <f>G33+G59</f>
        <v>18</v>
      </c>
      <c r="H13" s="67">
        <f>ROUND(G13/B13*1000,1)</f>
        <v>2.8</v>
      </c>
      <c r="I13" s="62">
        <f>I33+I59</f>
        <v>12</v>
      </c>
      <c r="J13" s="68">
        <f>ROUND(I13/B13*1000,1)</f>
        <v>1.8</v>
      </c>
      <c r="K13" s="56">
        <f>K33+K59</f>
        <v>75</v>
      </c>
      <c r="L13" s="67">
        <f>ROUND(K13/X13*1000,1)</f>
        <v>11.3</v>
      </c>
      <c r="M13" s="61">
        <f>M33+M59</f>
        <v>56</v>
      </c>
      <c r="N13" s="69">
        <f>ROUND(M13/X13*1000,1)</f>
        <v>8.5</v>
      </c>
      <c r="O13" s="56">
        <f>O33+O59</f>
        <v>35</v>
      </c>
      <c r="P13" s="68">
        <f>ROUND(O13/Y13*1000,1)</f>
        <v>5.4</v>
      </c>
      <c r="Q13" s="56">
        <f>Q33+Q59</f>
        <v>25</v>
      </c>
      <c r="R13" s="58">
        <f>R33+R59</f>
        <v>10</v>
      </c>
      <c r="S13" s="65">
        <f>S33+S59</f>
        <v>5260</v>
      </c>
      <c r="T13" s="68">
        <f>+S13/Z13*1000</f>
        <v>8.411383832552694</v>
      </c>
      <c r="U13" s="65">
        <f>U33+U59</f>
        <v>1250</v>
      </c>
      <c r="V13" s="70">
        <f>+U13/Z13*1000</f>
        <v>1.9989030020324847</v>
      </c>
      <c r="W13" s="54">
        <v>1.23</v>
      </c>
      <c r="X13" s="11">
        <f>B13+K13+M13</f>
        <v>6624</v>
      </c>
      <c r="Y13" s="2">
        <f>B13+Q13</f>
        <v>6518</v>
      </c>
      <c r="Z13" s="72">
        <f>Z33+Z59</f>
        <v>625343</v>
      </c>
    </row>
    <row r="14" spans="1:26" ht="24">
      <c r="A14" s="66" t="s">
        <v>22</v>
      </c>
      <c r="B14" s="56">
        <f>B38</f>
        <v>4397</v>
      </c>
      <c r="C14" s="57">
        <f>+B14/Z14*1000</f>
        <v>9.25812849785444</v>
      </c>
      <c r="D14" s="58">
        <f>D38</f>
        <v>444</v>
      </c>
      <c r="E14" s="72">
        <f>E38</f>
        <v>3058</v>
      </c>
      <c r="F14" s="67">
        <f>+E14/Z14*1000</f>
        <v>6.438789389683619</v>
      </c>
      <c r="G14" s="61">
        <f>G38</f>
        <v>8</v>
      </c>
      <c r="H14" s="67">
        <f>ROUND(G14/B14*1000,1)</f>
        <v>1.8</v>
      </c>
      <c r="I14" s="62">
        <f>I38</f>
        <v>5</v>
      </c>
      <c r="J14" s="68">
        <f>ROUND(I14/B14*1000,1)</f>
        <v>1.1</v>
      </c>
      <c r="K14" s="56">
        <f>K38</f>
        <v>56</v>
      </c>
      <c r="L14" s="67">
        <f>ROUND(K14/X14*1000,1)</f>
        <v>12.4</v>
      </c>
      <c r="M14" s="61">
        <f>M38</f>
        <v>56</v>
      </c>
      <c r="N14" s="69">
        <f>ROUND(M14/X14*1000,1)</f>
        <v>12.4</v>
      </c>
      <c r="O14" s="56">
        <f>O38</f>
        <v>17</v>
      </c>
      <c r="P14" s="68">
        <f>ROUND(O14/Y14*1000,1)</f>
        <v>3.9</v>
      </c>
      <c r="Q14" s="56">
        <f>Q38</f>
        <v>14</v>
      </c>
      <c r="R14" s="58">
        <f>R38</f>
        <v>3</v>
      </c>
      <c r="S14" s="65">
        <f>S38</f>
        <v>3117</v>
      </c>
      <c r="T14" s="68">
        <f>+S14/Z14*1000</f>
        <v>6.563017177123558</v>
      </c>
      <c r="U14" s="65">
        <f>U38</f>
        <v>1079</v>
      </c>
      <c r="V14" s="70">
        <f>+U14/Z14*1000</f>
        <v>2.2718946211473594</v>
      </c>
      <c r="W14" s="54">
        <v>1.24</v>
      </c>
      <c r="X14" s="11">
        <f>B14+K14+M14</f>
        <v>4509</v>
      </c>
      <c r="Y14" s="2">
        <f>B14+Q14</f>
        <v>4411</v>
      </c>
      <c r="Z14" s="72">
        <f>Z38</f>
        <v>474934</v>
      </c>
    </row>
    <row r="15" spans="1:26" ht="24">
      <c r="A15" s="66" t="s">
        <v>23</v>
      </c>
      <c r="B15" s="56">
        <f>+B39</f>
        <v>1185</v>
      </c>
      <c r="C15" s="57">
        <f>+B15/Z15*1000</f>
        <v>7.795488484385998</v>
      </c>
      <c r="D15" s="58">
        <f>D39</f>
        <v>101</v>
      </c>
      <c r="E15" s="56">
        <f>+E39</f>
        <v>1243</v>
      </c>
      <c r="F15" s="67">
        <f>+E15/Z15*1000</f>
        <v>8.177039819486748</v>
      </c>
      <c r="G15" s="56">
        <f>+G39</f>
        <v>5</v>
      </c>
      <c r="H15" s="67">
        <f>ROUND(G15/B15*1000,1)</f>
        <v>4.2</v>
      </c>
      <c r="I15" s="56">
        <f>+I39</f>
        <v>2</v>
      </c>
      <c r="J15" s="68">
        <f>ROUND(I15/B15*1000,1)</f>
        <v>1.7</v>
      </c>
      <c r="K15" s="56">
        <f>+K39</f>
        <v>21</v>
      </c>
      <c r="L15" s="67">
        <f>ROUND(K15/X15*1000,1)</f>
        <v>17.2</v>
      </c>
      <c r="M15" s="56">
        <f>+M39</f>
        <v>17</v>
      </c>
      <c r="N15" s="69">
        <f>ROUND(M15/X15*1000,1)</f>
        <v>13.9</v>
      </c>
      <c r="O15" s="56">
        <f>+O39</f>
        <v>6</v>
      </c>
      <c r="P15" s="68">
        <f>ROUND(O15/Y15*1000,1)</f>
        <v>5</v>
      </c>
      <c r="Q15" s="56">
        <f>+Q39</f>
        <v>4</v>
      </c>
      <c r="R15" s="58">
        <f>+R39</f>
        <v>2</v>
      </c>
      <c r="S15" s="56">
        <f>+S39</f>
        <v>738</v>
      </c>
      <c r="T15" s="68">
        <f>+S15/Z15*1000</f>
        <v>4.854911815592293</v>
      </c>
      <c r="U15" s="56">
        <f>+U39</f>
        <v>308</v>
      </c>
      <c r="V15" s="70">
        <f>+U15/Z15*1000</f>
        <v>2.0261691588108754</v>
      </c>
      <c r="W15" s="54">
        <v>1.21</v>
      </c>
      <c r="X15" s="11">
        <f>B15+K15+M15</f>
        <v>1223</v>
      </c>
      <c r="Y15" s="2">
        <f>B15+Q15</f>
        <v>1189</v>
      </c>
      <c r="Z15" s="56">
        <f>+Z39</f>
        <v>152011</v>
      </c>
    </row>
    <row r="16" spans="1:26" ht="15" customHeight="1">
      <c r="A16" s="66"/>
      <c r="B16" s="56"/>
      <c r="C16" s="57"/>
      <c r="D16" s="58"/>
      <c r="E16" s="56"/>
      <c r="F16" s="67"/>
      <c r="G16" s="56"/>
      <c r="H16" s="60"/>
      <c r="I16" s="56"/>
      <c r="J16" s="68"/>
      <c r="K16" s="56"/>
      <c r="L16" s="60"/>
      <c r="M16" s="56"/>
      <c r="N16" s="60"/>
      <c r="O16" s="56"/>
      <c r="P16" s="68"/>
      <c r="Q16" s="56"/>
      <c r="R16" s="58"/>
      <c r="S16" s="56"/>
      <c r="T16" s="68"/>
      <c r="U16" s="56"/>
      <c r="V16" s="70"/>
      <c r="W16" s="54"/>
      <c r="X16" s="11"/>
      <c r="Z16" s="56"/>
    </row>
    <row r="17" spans="1:26" ht="24">
      <c r="A17" s="66" t="s">
        <v>115</v>
      </c>
      <c r="B17" s="56">
        <f>B41+B43+B61+B63+B64+B65+B74+B81+B82+B83+B84</f>
        <v>5372</v>
      </c>
      <c r="C17" s="57">
        <f>+B17/Z17*1000</f>
        <v>7.813636337190697</v>
      </c>
      <c r="D17" s="58">
        <f>D41+D43+D61+D63+D64+D65+D74+D81+D82+D83+D84</f>
        <v>509</v>
      </c>
      <c r="E17" s="56">
        <f>E41+E43+E61+E63+E64+E65+E74+E81+E82+E83+E84</f>
        <v>4812</v>
      </c>
      <c r="F17" s="67">
        <f>+E17/Z17*1000</f>
        <v>6.999109838898295</v>
      </c>
      <c r="G17" s="56">
        <f>G41+G43+G61+G63+G64+G65+G74+G81+G82+G83+G84</f>
        <v>14</v>
      </c>
      <c r="H17" s="67">
        <f>ROUND(G17/B17*1000,1)</f>
        <v>2.6</v>
      </c>
      <c r="I17" s="56">
        <f>I41+I43+I61+I63+I64+I65+I74+I81+I82+I83+I84</f>
        <v>6</v>
      </c>
      <c r="J17" s="68">
        <f>ROUND(I17/B17*1000,1)</f>
        <v>1.1</v>
      </c>
      <c r="K17" s="56">
        <f>K41+K43+K61+K63+K64+K65+K74+K81+K82+K83+K84</f>
        <v>85</v>
      </c>
      <c r="L17" s="67">
        <f>ROUND(K17/X17*1000,1)</f>
        <v>15.3</v>
      </c>
      <c r="M17" s="56">
        <f>M41+M43+M61+M63+M64+M65+M74+M81+M82+M83+M84</f>
        <v>83</v>
      </c>
      <c r="N17" s="69">
        <f>ROUND(M17/X17*1000,1)</f>
        <v>15</v>
      </c>
      <c r="O17" s="56">
        <f>O41+O43+O61+O63+O64+O65+O74+O81+O82+O83+O84</f>
        <v>25</v>
      </c>
      <c r="P17" s="68">
        <f>ROUND(O17/Y17*1000,1)</f>
        <v>4.6</v>
      </c>
      <c r="Q17" s="56">
        <f>Q41+Q43+Q61+Q63+Q64+Q65+Q74+Q81+Q82+Q83+Q84</f>
        <v>20</v>
      </c>
      <c r="R17" s="58">
        <f>R41+R43+R61+R63+R64+R65+R74+R81+R82+R83+R84</f>
        <v>5</v>
      </c>
      <c r="S17" s="56">
        <f>S41+S43+S61+S63+S64+S65+S74+S81+S82+S83+S84</f>
        <v>3637</v>
      </c>
      <c r="T17" s="68">
        <f>+S17/Z17*1000</f>
        <v>5.290058704088341</v>
      </c>
      <c r="U17" s="56">
        <f>U41+U43+U61+U63+U64+U65+U74+U81+U82+U83+U84</f>
        <v>1450</v>
      </c>
      <c r="V17" s="70">
        <f>+U17/Z17*1000</f>
        <v>2.1090418259356873</v>
      </c>
      <c r="W17" s="54">
        <v>1.14</v>
      </c>
      <c r="X17" s="11">
        <f>B17+K17+M17</f>
        <v>5540</v>
      </c>
      <c r="Y17" s="2">
        <f>B17+Q17</f>
        <v>5392</v>
      </c>
      <c r="Z17" s="56">
        <f>Z41+Z43+Z61+Z63+Z64+Z65+Z74+Z81+Z82+Z83+Z84</f>
        <v>687516</v>
      </c>
    </row>
    <row r="18" spans="1:26" ht="24">
      <c r="A18" s="66" t="s">
        <v>79</v>
      </c>
      <c r="B18" s="56">
        <f>B40+B94+B95+B96+B98+B99+B100</f>
        <v>1081</v>
      </c>
      <c r="C18" s="57">
        <f>+B18/Z18*1000</f>
        <v>6.843114788344549</v>
      </c>
      <c r="D18" s="58">
        <f>D40+D94+D95+D96+D98+D99+D100</f>
        <v>93</v>
      </c>
      <c r="E18" s="72">
        <f>E40+E94+E95+E96+E98+E99+E100</f>
        <v>1506</v>
      </c>
      <c r="F18" s="67">
        <f>+E18/Z18*1000</f>
        <v>9.533516069608593</v>
      </c>
      <c r="G18" s="56">
        <f>G40+G94+G95+G96+G98+G99+G100</f>
        <v>3</v>
      </c>
      <c r="H18" s="67">
        <f>ROUND(G18/B18*1000,1)</f>
        <v>2.8</v>
      </c>
      <c r="I18" s="56">
        <f>I40+I94+I95+I96+I98+I99+I100</f>
        <v>0</v>
      </c>
      <c r="J18" s="68">
        <f>ROUND(I18/B18*1000,1)</f>
        <v>0</v>
      </c>
      <c r="K18" s="56">
        <f>K40+K94+K95+K96+K98+K99+K100</f>
        <v>13</v>
      </c>
      <c r="L18" s="67">
        <f>ROUND(K18/X18*1000,1)</f>
        <v>11.6</v>
      </c>
      <c r="M18" s="61">
        <f>M40+M94+M95+M96+M98+M99+M100</f>
        <v>24</v>
      </c>
      <c r="N18" s="69">
        <f>ROUND(M18/X18*1000,1)</f>
        <v>21.5</v>
      </c>
      <c r="O18" s="56">
        <f>O40+O94+O95+O96+O98+O99+O100</f>
        <v>1</v>
      </c>
      <c r="P18" s="68">
        <f>ROUND(O18/Y18*1000,1)</f>
        <v>0.9</v>
      </c>
      <c r="Q18" s="56">
        <f>Q40+Q94+Q95+Q96+Q98+Q99+Q100</f>
        <v>1</v>
      </c>
      <c r="R18" s="58">
        <f>R40+R94+R95+R96+R98+R99+R100</f>
        <v>0</v>
      </c>
      <c r="S18" s="65">
        <f>S40+S94+S95+S96+S98+S99+S100</f>
        <v>756</v>
      </c>
      <c r="T18" s="68">
        <f>+S18/Z18*1000</f>
        <v>4.785749102672043</v>
      </c>
      <c r="U18" s="65">
        <f>U40+U94+U95+U96+U98+U99+U100</f>
        <v>321</v>
      </c>
      <c r="V18" s="70">
        <f>+U18/Z18*1000</f>
        <v>2.0320442618488435</v>
      </c>
      <c r="W18" s="54">
        <v>1.17</v>
      </c>
      <c r="X18" s="11">
        <f>B18+K18+M18</f>
        <v>1118</v>
      </c>
      <c r="Y18" s="2">
        <f>B18+Q18</f>
        <v>1082</v>
      </c>
      <c r="Z18" s="72">
        <f>Z40+Z94+Z95+Z96+Z98+Z99+Z100</f>
        <v>157969</v>
      </c>
    </row>
    <row r="19" spans="1:26" ht="24">
      <c r="A19" s="66" t="s">
        <v>116</v>
      </c>
      <c r="B19" s="56">
        <f>B49+B101+B80+B102</f>
        <v>478</v>
      </c>
      <c r="C19" s="57">
        <f>+B19/Z19*1000</f>
        <v>5.752382786175026</v>
      </c>
      <c r="D19" s="58">
        <f>D49+D101+D80+D102</f>
        <v>48</v>
      </c>
      <c r="E19" s="72">
        <f>E49+E101+E80+E102</f>
        <v>1061</v>
      </c>
      <c r="F19" s="67">
        <f>+E19/Z19*1000</f>
        <v>12.76836430153076</v>
      </c>
      <c r="G19" s="56">
        <f>G49+G101+G80+G102</f>
        <v>2</v>
      </c>
      <c r="H19" s="67">
        <f>ROUND(G19/B19*1000,1)</f>
        <v>4.2</v>
      </c>
      <c r="I19" s="56">
        <f>I49+I101+I80+I102</f>
        <v>1</v>
      </c>
      <c r="J19" s="68">
        <f>ROUND(I19/B19*1000,1)</f>
        <v>2.1</v>
      </c>
      <c r="K19" s="56">
        <f>K49+K101+K80+K102</f>
        <v>5</v>
      </c>
      <c r="L19" s="67">
        <f>ROUND(K19/X19*1000,1)</f>
        <v>10</v>
      </c>
      <c r="M19" s="61">
        <f>M49+M101+M80+M102</f>
        <v>15</v>
      </c>
      <c r="N19" s="69">
        <f>ROUND(M19/X19*1000,1)</f>
        <v>30.1</v>
      </c>
      <c r="O19" s="56">
        <f>O49+O101+O80+O102</f>
        <v>2</v>
      </c>
      <c r="P19" s="68">
        <f>ROUND(O19/Y19*1000,1)</f>
        <v>4.2</v>
      </c>
      <c r="Q19" s="56">
        <f>Q49+Q101+Q80+Q102</f>
        <v>2</v>
      </c>
      <c r="R19" s="58">
        <f>R49+R101+R80+R102</f>
        <v>0</v>
      </c>
      <c r="S19" s="65">
        <f>S49+S101+S80+S102</f>
        <v>336</v>
      </c>
      <c r="T19" s="68">
        <f>+S19/Z19*1000</f>
        <v>4.043515933378261</v>
      </c>
      <c r="U19" s="65">
        <f>U49+U101+U80+U102</f>
        <v>132</v>
      </c>
      <c r="V19" s="70">
        <f>+U19/Z19*1000</f>
        <v>1.588524116684317</v>
      </c>
      <c r="W19" s="54">
        <v>1.23</v>
      </c>
      <c r="X19" s="11">
        <f>B19+K19+M19</f>
        <v>498</v>
      </c>
      <c r="Y19" s="2">
        <f>B19+Q19</f>
        <v>480</v>
      </c>
      <c r="Z19" s="72">
        <f>Z49+Z101+Z80+Z102</f>
        <v>83096</v>
      </c>
    </row>
    <row r="20" spans="1:26" ht="24">
      <c r="A20" s="66" t="s">
        <v>24</v>
      </c>
      <c r="B20" s="56">
        <f>B50</f>
        <v>2308</v>
      </c>
      <c r="C20" s="57">
        <f>+B20/Z20*1000</f>
        <v>8.250842779976335</v>
      </c>
      <c r="D20" s="58">
        <f>D50</f>
        <v>207</v>
      </c>
      <c r="E20" s="72">
        <f>E50</f>
        <v>2155</v>
      </c>
      <c r="F20" s="67">
        <f>+E20/Z20*1000</f>
        <v>7.703884831390381</v>
      </c>
      <c r="G20" s="56">
        <f>G50</f>
        <v>3</v>
      </c>
      <c r="H20" s="67">
        <f>ROUND(G20/B20*1000,1)</f>
        <v>1.3</v>
      </c>
      <c r="I20" s="56">
        <f>I50</f>
        <v>1</v>
      </c>
      <c r="J20" s="68">
        <f>ROUND(I20/B20*1000,1)</f>
        <v>0.4</v>
      </c>
      <c r="K20" s="56">
        <f>K50</f>
        <v>44</v>
      </c>
      <c r="L20" s="67">
        <f>ROUND(K20/X20*1000,1)</f>
        <v>18.4</v>
      </c>
      <c r="M20" s="61">
        <f>M50</f>
        <v>37</v>
      </c>
      <c r="N20" s="69">
        <f>ROUND(M20/X20*1000,1)</f>
        <v>15.5</v>
      </c>
      <c r="O20" s="56">
        <f>O50</f>
        <v>12</v>
      </c>
      <c r="P20" s="68">
        <f>ROUND(O20/Y20*1000,1)</f>
        <v>5.2</v>
      </c>
      <c r="Q20" s="56">
        <f>Q50</f>
        <v>12</v>
      </c>
      <c r="R20" s="58">
        <f>R50</f>
        <v>0</v>
      </c>
      <c r="S20" s="65">
        <f>S50</f>
        <v>1574</v>
      </c>
      <c r="T20" s="68">
        <f>+S20/Z20*1000</f>
        <v>5.6268745821849</v>
      </c>
      <c r="U20" s="65">
        <f>U50</f>
        <v>691</v>
      </c>
      <c r="V20" s="70">
        <f>+U20/Z20*1000</f>
        <v>2.470247990018911</v>
      </c>
      <c r="W20" s="54">
        <v>1.29</v>
      </c>
      <c r="X20" s="11">
        <f>B20+K20+M20</f>
        <v>2389</v>
      </c>
      <c r="Y20" s="2">
        <f>B20+Q20</f>
        <v>2320</v>
      </c>
      <c r="Z20" s="72">
        <f>Z50</f>
        <v>279729</v>
      </c>
    </row>
    <row r="21" spans="1:26" ht="24">
      <c r="A21" s="66" t="s">
        <v>98</v>
      </c>
      <c r="B21" s="56">
        <f>B37+B57+B58+B62</f>
        <v>2584</v>
      </c>
      <c r="C21" s="57">
        <f>+B21/Z21*1000</f>
        <v>8.029133574455921</v>
      </c>
      <c r="D21" s="58">
        <f>D37+D57+D58+D62</f>
        <v>251</v>
      </c>
      <c r="E21" s="72">
        <f>E37+E57+E58+E62</f>
        <v>2815</v>
      </c>
      <c r="F21" s="67">
        <f>+E21/Z21*1000</f>
        <v>8.746908286413861</v>
      </c>
      <c r="G21" s="56">
        <f>G37+G57+G58+G62</f>
        <v>7</v>
      </c>
      <c r="H21" s="67">
        <f>ROUND(G21/B21*1000,1)</f>
        <v>2.7</v>
      </c>
      <c r="I21" s="56">
        <f>I37+I57+I58+I62</f>
        <v>1</v>
      </c>
      <c r="J21" s="68">
        <f>ROUND(I21/B21*1000,1)</f>
        <v>0.4</v>
      </c>
      <c r="K21" s="56">
        <f>K37+K57+K58+K62</f>
        <v>30</v>
      </c>
      <c r="L21" s="67">
        <f>ROUND(K21/X21*1000,1)</f>
        <v>11.3</v>
      </c>
      <c r="M21" s="61">
        <f>M37+M57+M58+M62</f>
        <v>32</v>
      </c>
      <c r="N21" s="69">
        <f>ROUND(M21/X21*1000,1)</f>
        <v>12.1</v>
      </c>
      <c r="O21" s="56">
        <f>O37+O57+O58+O62</f>
        <v>6</v>
      </c>
      <c r="P21" s="68">
        <f>ROUND(O21/Y21*1000,1)</f>
        <v>2.3</v>
      </c>
      <c r="Q21" s="56">
        <f>Q37+Q57+Q58+Q62</f>
        <v>6</v>
      </c>
      <c r="R21" s="58">
        <f>R37+R57+R58+R62</f>
        <v>0</v>
      </c>
      <c r="S21" s="65">
        <f>S37+S57+S58+S62</f>
        <v>1725</v>
      </c>
      <c r="T21" s="68">
        <f>+S21/Z21*1000</f>
        <v>5.360005965919684</v>
      </c>
      <c r="U21" s="65">
        <f>U37+U57+U58+U62</f>
        <v>724</v>
      </c>
      <c r="V21" s="70">
        <f>+U21/Z21*1000</f>
        <v>2.2496488807686092</v>
      </c>
      <c r="W21" s="54">
        <v>1.31</v>
      </c>
      <c r="X21" s="11">
        <f>B21+K21+M21</f>
        <v>2646</v>
      </c>
      <c r="Y21" s="2">
        <f>B21+Q21</f>
        <v>2590</v>
      </c>
      <c r="Z21" s="72">
        <f>Z37+Z57+Z58+Z62</f>
        <v>321828</v>
      </c>
    </row>
    <row r="22" spans="1:26" ht="15" customHeight="1">
      <c r="A22" s="66"/>
      <c r="B22" s="56"/>
      <c r="C22" s="57"/>
      <c r="D22" s="58"/>
      <c r="E22" s="72"/>
      <c r="F22" s="68"/>
      <c r="G22" s="56"/>
      <c r="H22" s="60"/>
      <c r="I22" s="56"/>
      <c r="J22" s="68" t="s">
        <v>1</v>
      </c>
      <c r="K22" s="56"/>
      <c r="L22" s="60"/>
      <c r="M22" s="61"/>
      <c r="N22" s="60"/>
      <c r="O22" s="56"/>
      <c r="P22" s="68"/>
      <c r="Q22" s="56"/>
      <c r="R22" s="58"/>
      <c r="S22" s="65"/>
      <c r="T22" s="68"/>
      <c r="U22" s="65"/>
      <c r="V22" s="70"/>
      <c r="W22" s="54"/>
      <c r="X22" s="11"/>
      <c r="Z22" s="72"/>
    </row>
    <row r="23" spans="1:26" ht="24">
      <c r="A23" s="124" t="s">
        <v>25</v>
      </c>
      <c r="B23" s="56">
        <f>B47+B51+B53</f>
        <v>5729</v>
      </c>
      <c r="C23" s="57">
        <f>+B23/Z23*1000</f>
        <v>8.540637722814639</v>
      </c>
      <c r="D23" s="58">
        <f>D47+D51+D53</f>
        <v>521</v>
      </c>
      <c r="E23" s="72">
        <f>E47+E51+E53</f>
        <v>4366</v>
      </c>
      <c r="F23" s="67">
        <f>+E23/Z23*1000</f>
        <v>6.508714312761165</v>
      </c>
      <c r="G23" s="56">
        <f>G47+G51+G53</f>
        <v>17</v>
      </c>
      <c r="H23" s="67">
        <f>ROUND(G23/B23*1000,1)</f>
        <v>3</v>
      </c>
      <c r="I23" s="56">
        <f>I47+I51+I53</f>
        <v>9</v>
      </c>
      <c r="J23" s="68">
        <f>ROUND(I23/B23*1000,1)</f>
        <v>1.6</v>
      </c>
      <c r="K23" s="56">
        <f>K47+K51+K53</f>
        <v>60</v>
      </c>
      <c r="L23" s="67">
        <f>ROUND(K23/X23*1000,1)</f>
        <v>10.3</v>
      </c>
      <c r="M23" s="61">
        <f>M47+M51+M53</f>
        <v>62</v>
      </c>
      <c r="N23" s="69">
        <f>ROUND(M23/X23*1000,1)</f>
        <v>10.6</v>
      </c>
      <c r="O23" s="56">
        <f>O47+O51+O53</f>
        <v>25</v>
      </c>
      <c r="P23" s="68">
        <f>ROUND(O23/Y23*1000,1)</f>
        <v>4.3</v>
      </c>
      <c r="Q23" s="56">
        <f>Q47+Q51+Q53</f>
        <v>20</v>
      </c>
      <c r="R23" s="58">
        <f>R47+R51+R53</f>
        <v>5</v>
      </c>
      <c r="S23" s="65">
        <f>S47+S51+S53</f>
        <v>4034</v>
      </c>
      <c r="T23" s="68">
        <f>+S23/Z23*1000</f>
        <v>6.013777722784823</v>
      </c>
      <c r="U23" s="65">
        <f>U47+U51+U53</f>
        <v>1220</v>
      </c>
      <c r="V23" s="70">
        <f>+U23/Z23*1000</f>
        <v>1.8187428908769172</v>
      </c>
      <c r="W23" s="54">
        <v>1.18</v>
      </c>
      <c r="X23" s="11">
        <f>B23+K23+M23</f>
        <v>5851</v>
      </c>
      <c r="Y23" s="2">
        <f>B23+Q23</f>
        <v>5749</v>
      </c>
      <c r="Z23" s="72">
        <f>Z47+Z51+Z53</f>
        <v>670793</v>
      </c>
    </row>
    <row r="24" spans="1:26" ht="24">
      <c r="A24" s="66" t="s">
        <v>26</v>
      </c>
      <c r="B24" s="56">
        <f>B46+B52+B56</f>
        <v>4229</v>
      </c>
      <c r="C24" s="57">
        <f>+B24/Z24*1000</f>
        <v>9.515880427078294</v>
      </c>
      <c r="D24" s="58">
        <f>D46+D52+D56</f>
        <v>358</v>
      </c>
      <c r="E24" s="56">
        <f>E46+E52+E56</f>
        <v>2800</v>
      </c>
      <c r="F24" s="67">
        <f>+E24/Z24*1000</f>
        <v>6.300417402652926</v>
      </c>
      <c r="G24" s="56">
        <f>G46+G52+G56</f>
        <v>8</v>
      </c>
      <c r="H24" s="67">
        <f>ROUND(G24/B24*1000,1)</f>
        <v>1.9</v>
      </c>
      <c r="I24" s="56">
        <f>I46+I52+I56</f>
        <v>5</v>
      </c>
      <c r="J24" s="68">
        <f>ROUND(I24/B24*1000,1)</f>
        <v>1.2</v>
      </c>
      <c r="K24" s="56">
        <f>K46+K52+K56</f>
        <v>66</v>
      </c>
      <c r="L24" s="67">
        <f>ROUND(K24/X24*1000,1)</f>
        <v>15.2</v>
      </c>
      <c r="M24" s="56">
        <f>M46+M52+M56</f>
        <v>47</v>
      </c>
      <c r="N24" s="69">
        <f>ROUND(M24/X24*1000,1)</f>
        <v>10.8</v>
      </c>
      <c r="O24" s="56">
        <f>O46+O52+O56</f>
        <v>28</v>
      </c>
      <c r="P24" s="68">
        <f>ROUND(O24/Y24*1000,1)</f>
        <v>6.6</v>
      </c>
      <c r="Q24" s="56">
        <f>Q46+Q52+Q56</f>
        <v>24</v>
      </c>
      <c r="R24" s="58">
        <f>R46+R52+R56</f>
        <v>4</v>
      </c>
      <c r="S24" s="56">
        <f>S46+S52+S56</f>
        <v>2596</v>
      </c>
      <c r="T24" s="68">
        <f>+S24/Z24*1000</f>
        <v>5.841386991888212</v>
      </c>
      <c r="U24" s="56">
        <f>U46+U52+U56</f>
        <v>884</v>
      </c>
      <c r="V24" s="70">
        <f>+U24/Z24*1000</f>
        <v>1.9891317799804238</v>
      </c>
      <c r="W24" s="54">
        <v>1.27</v>
      </c>
      <c r="X24" s="11">
        <f>B24+K24+M24</f>
        <v>4342</v>
      </c>
      <c r="Y24" s="2">
        <f>B24+Q24</f>
        <v>4253</v>
      </c>
      <c r="Z24" s="56">
        <f>Z46+Z52+Z56</f>
        <v>444415</v>
      </c>
    </row>
    <row r="25" spans="1:26" ht="24">
      <c r="A25" s="66" t="s">
        <v>27</v>
      </c>
      <c r="B25" s="56">
        <f>B77+B86+B87+B88</f>
        <v>788</v>
      </c>
      <c r="C25" s="57">
        <f>+B25/Z25*1000</f>
        <v>6.259035091899792</v>
      </c>
      <c r="D25" s="58">
        <f>D77+D86+D87+D88</f>
        <v>87</v>
      </c>
      <c r="E25" s="72">
        <f>E77+E86+E87+E88</f>
        <v>1450</v>
      </c>
      <c r="F25" s="67">
        <f>+E25/Z25*1000</f>
        <v>11.517260004130328</v>
      </c>
      <c r="G25" s="56">
        <f>G77+G86+G87+G88</f>
        <v>1</v>
      </c>
      <c r="H25" s="67">
        <f>ROUND(G25/B25*1000,1)</f>
        <v>1.3</v>
      </c>
      <c r="I25" s="56">
        <f>I77+I86+I87+I88</f>
        <v>0</v>
      </c>
      <c r="J25" s="68">
        <f>ROUND(I25/B25*1000,1)</f>
        <v>0</v>
      </c>
      <c r="K25" s="56">
        <f>K77+K86+K87+K88</f>
        <v>10</v>
      </c>
      <c r="L25" s="67">
        <f>ROUND(K25/X25*1000,1)</f>
        <v>12.3</v>
      </c>
      <c r="M25" s="61">
        <f>M77+M86+M87+M88</f>
        <v>17</v>
      </c>
      <c r="N25" s="69">
        <f>ROUND(M25/X25*1000,1)</f>
        <v>20.9</v>
      </c>
      <c r="O25" s="56">
        <f>O77+O86+O87+O88</f>
        <v>2</v>
      </c>
      <c r="P25" s="68">
        <f>ROUND(O25/Y25*1000,1)</f>
        <v>2.5</v>
      </c>
      <c r="Q25" s="56">
        <f>Q77+Q86+Q87+Q88</f>
        <v>2</v>
      </c>
      <c r="R25" s="58">
        <f>R77+R86+R87+R88</f>
        <v>0</v>
      </c>
      <c r="S25" s="65">
        <f>S77+S86+S87+S88</f>
        <v>547</v>
      </c>
      <c r="T25" s="68">
        <f>+S25/Z25*1000</f>
        <v>4.344787049833993</v>
      </c>
      <c r="U25" s="65">
        <f>U77+U86+U87+U88</f>
        <v>226</v>
      </c>
      <c r="V25" s="70">
        <f>+U25/Z25*1000</f>
        <v>1.7951039730575546</v>
      </c>
      <c r="W25" s="54">
        <v>1.18</v>
      </c>
      <c r="X25" s="11">
        <f>B25+K25+M25</f>
        <v>815</v>
      </c>
      <c r="Y25" s="2">
        <f>B25+Q25</f>
        <v>790</v>
      </c>
      <c r="Z25" s="72">
        <f>Z77+Z86+Z87+Z88</f>
        <v>125898</v>
      </c>
    </row>
    <row r="26" spans="1:26" ht="24">
      <c r="A26" s="66" t="s">
        <v>28</v>
      </c>
      <c r="B26" s="56">
        <f>B32+B76+B45</f>
        <v>1239</v>
      </c>
      <c r="C26" s="57">
        <f>+B26/Z26*1000</f>
        <v>6.657460493157163</v>
      </c>
      <c r="D26" s="58">
        <f>D32+D76+D45</f>
        <v>108</v>
      </c>
      <c r="E26" s="72">
        <f>E32+E76+E45</f>
        <v>2284</v>
      </c>
      <c r="F26" s="67">
        <f>+E26/Z26*1000</f>
        <v>12.272509900218692</v>
      </c>
      <c r="G26" s="56">
        <f>G32+G76+G45</f>
        <v>3</v>
      </c>
      <c r="H26" s="67">
        <f>ROUND(G26/B26*1000,1)</f>
        <v>2.4</v>
      </c>
      <c r="I26" s="56">
        <f>I32+I76+I45</f>
        <v>1</v>
      </c>
      <c r="J26" s="68">
        <f>ROUND(I26/B26*1000,1)</f>
        <v>0.8</v>
      </c>
      <c r="K26" s="56">
        <f>K32+K76+K45</f>
        <v>27</v>
      </c>
      <c r="L26" s="67">
        <f>ROUND(K26/X26*1000,1)</f>
        <v>21</v>
      </c>
      <c r="M26" s="61">
        <f>M32+M76+M45</f>
        <v>18</v>
      </c>
      <c r="N26" s="69">
        <f>ROUND(M26/X26*1000,1)</f>
        <v>14</v>
      </c>
      <c r="O26" s="56">
        <f>O32+O76+O45</f>
        <v>6</v>
      </c>
      <c r="P26" s="68">
        <f>ROUND(O26/Y26*1000,1)</f>
        <v>4.8</v>
      </c>
      <c r="Q26" s="56">
        <f>Q32+Q76+Q45</f>
        <v>5</v>
      </c>
      <c r="R26" s="58">
        <f>R32+R76+R45</f>
        <v>1</v>
      </c>
      <c r="S26" s="65">
        <f>S32+S76+S45</f>
        <v>888</v>
      </c>
      <c r="T26" s="68">
        <f>+S26/Z26*1000</f>
        <v>4.771448682747022</v>
      </c>
      <c r="U26" s="65">
        <f>U32+U76+U45</f>
        <v>376</v>
      </c>
      <c r="V26" s="70">
        <f>+U26/Z26*1000</f>
        <v>2.020343135937928</v>
      </c>
      <c r="W26" s="54">
        <v>1.23</v>
      </c>
      <c r="X26" s="11">
        <f>B26+K26+M26</f>
        <v>1284</v>
      </c>
      <c r="Y26" s="2">
        <f>B26+Q26</f>
        <v>1244</v>
      </c>
      <c r="Z26" s="72">
        <f>Z32+Z76+Z45</f>
        <v>186107</v>
      </c>
    </row>
    <row r="27" spans="1:26" ht="24">
      <c r="A27" s="66" t="s">
        <v>29</v>
      </c>
      <c r="B27" s="56">
        <f>B44+B89+B90+B78+B93+B92</f>
        <v>1468</v>
      </c>
      <c r="C27" s="57">
        <f>+B27/Z27*1000</f>
        <v>6.591294821253783</v>
      </c>
      <c r="D27" s="58">
        <f>D44+D89+D90+D78+D93+D92</f>
        <v>115</v>
      </c>
      <c r="E27" s="72">
        <f>E44+E89+E90+E78+E93+E92</f>
        <v>2305</v>
      </c>
      <c r="F27" s="67">
        <f>+E27/Z27*1000</f>
        <v>10.349410465252022</v>
      </c>
      <c r="G27" s="56">
        <f>G44+G89+G90+G78+G93+G92</f>
        <v>4</v>
      </c>
      <c r="H27" s="67">
        <f>ROUND(G27/B27*1000,1)</f>
        <v>2.7</v>
      </c>
      <c r="I27" s="56">
        <f>I44+I89+I90+I78+I93+I92</f>
        <v>1</v>
      </c>
      <c r="J27" s="68">
        <f>ROUND(I27/B27*1000,1)</f>
        <v>0.7</v>
      </c>
      <c r="K27" s="56">
        <f>K44+K89+K90+K78+K93+K92</f>
        <v>20</v>
      </c>
      <c r="L27" s="67">
        <f>ROUND(K27/X27*1000,1)</f>
        <v>13.2</v>
      </c>
      <c r="M27" s="61">
        <f>M44+M89+M90+M78+M93+M92</f>
        <v>22</v>
      </c>
      <c r="N27" s="69">
        <f>ROUND(M27/X27*1000,1)</f>
        <v>14.6</v>
      </c>
      <c r="O27" s="56">
        <f>O44+O89+O90+O78+O93+O92</f>
        <v>8</v>
      </c>
      <c r="P27" s="68">
        <f>ROUND(O27/Y27*1000,1)</f>
        <v>5.4</v>
      </c>
      <c r="Q27" s="56">
        <f>Q44+Q89+Q90+Q78+Q93+Q92</f>
        <v>8</v>
      </c>
      <c r="R27" s="58">
        <f>R44+R89+R90+R78+R93+R92</f>
        <v>0</v>
      </c>
      <c r="S27" s="65">
        <f>S44+S89+S90+S78+S93+S92</f>
        <v>1067</v>
      </c>
      <c r="T27" s="68">
        <f>+S27/Z27*1000</f>
        <v>4.79081169909931</v>
      </c>
      <c r="U27" s="65">
        <f>U44+U89+U90+U78+U93+U92</f>
        <v>499</v>
      </c>
      <c r="V27" s="70">
        <f>+U27/Z27*1000</f>
        <v>2.2405014412844944</v>
      </c>
      <c r="W27" s="54">
        <v>1.17</v>
      </c>
      <c r="X27" s="11">
        <f>B27+K27+M27</f>
        <v>1510</v>
      </c>
      <c r="Y27" s="2">
        <f>B27+Q27</f>
        <v>1476</v>
      </c>
      <c r="Z27" s="72">
        <f>Z44+Z89+Z90+Z78+Z93+Z92</f>
        <v>222718</v>
      </c>
    </row>
    <row r="28" spans="1:26" ht="15" customHeight="1">
      <c r="A28" s="66"/>
      <c r="B28" s="56"/>
      <c r="C28" s="57"/>
      <c r="D28" s="58"/>
      <c r="E28" s="72"/>
      <c r="F28" s="68"/>
      <c r="G28" s="56"/>
      <c r="H28" s="60"/>
      <c r="I28" s="56"/>
      <c r="J28" s="68" t="s">
        <v>1</v>
      </c>
      <c r="K28" s="56"/>
      <c r="L28" s="60"/>
      <c r="M28" s="61"/>
      <c r="N28" s="60"/>
      <c r="O28" s="56"/>
      <c r="P28" s="68"/>
      <c r="Q28" s="56"/>
      <c r="R28" s="58"/>
      <c r="S28" s="65"/>
      <c r="T28" s="68"/>
      <c r="U28" s="65"/>
      <c r="V28" s="70"/>
      <c r="W28" s="54"/>
      <c r="X28" s="11"/>
      <c r="Z28" s="72"/>
    </row>
    <row r="29" spans="1:26" ht="24">
      <c r="A29" s="66" t="s">
        <v>30</v>
      </c>
      <c r="B29" s="56">
        <f>B35+B55+B75+B104</f>
        <v>900</v>
      </c>
      <c r="C29" s="57">
        <f>+B29/Z29*1000</f>
        <v>6.419446643699313</v>
      </c>
      <c r="D29" s="58">
        <f>D35+D55+D75+D104</f>
        <v>108</v>
      </c>
      <c r="E29" s="72">
        <f>E35+E55+E75+E104</f>
        <v>1983</v>
      </c>
      <c r="F29" s="67">
        <f>+E29/Z29*1000</f>
        <v>14.144180771617487</v>
      </c>
      <c r="G29" s="56">
        <f>G35+G55+G75+G104</f>
        <v>2</v>
      </c>
      <c r="H29" s="67">
        <f>ROUND(G29/B29*1000,1)</f>
        <v>2.2</v>
      </c>
      <c r="I29" s="56">
        <f>I35+I55+I75+I104</f>
        <v>2</v>
      </c>
      <c r="J29" s="68">
        <f>ROUND(I29/B29*1000,1)</f>
        <v>2.2</v>
      </c>
      <c r="K29" s="56">
        <f>K35+K55+K75+K104</f>
        <v>10</v>
      </c>
      <c r="L29" s="67">
        <f>ROUND(K29/X29*1000,1)</f>
        <v>10.8</v>
      </c>
      <c r="M29" s="61">
        <f>M35+M55+M75+M104</f>
        <v>15</v>
      </c>
      <c r="N29" s="69">
        <f>ROUND(M29/X29*1000,1)</f>
        <v>16.2</v>
      </c>
      <c r="O29" s="56">
        <f>O35+O55+O75+O104</f>
        <v>3</v>
      </c>
      <c r="P29" s="68">
        <f>ROUND(O29/Y29*1000,1)</f>
        <v>3.3</v>
      </c>
      <c r="Q29" s="56">
        <f>Q35+Q55+Q75+Q104</f>
        <v>1</v>
      </c>
      <c r="R29" s="58">
        <f>R35+R55+R75+R104</f>
        <v>2</v>
      </c>
      <c r="S29" s="65">
        <f>S35+S55+S75+S104</f>
        <v>582</v>
      </c>
      <c r="T29" s="68">
        <f>+S29/Z29*1000</f>
        <v>4.1512421629255565</v>
      </c>
      <c r="U29" s="65">
        <f>U35+U55+U75+U104</f>
        <v>247</v>
      </c>
      <c r="V29" s="70">
        <f>+U29/Z29*1000</f>
        <v>1.7617814677708115</v>
      </c>
      <c r="W29" s="54">
        <v>1.33</v>
      </c>
      <c r="X29" s="11">
        <f>B29+K29+M29</f>
        <v>925</v>
      </c>
      <c r="Y29" s="2">
        <f>B29+Q29</f>
        <v>901</v>
      </c>
      <c r="Z29" s="72">
        <f>Z35+Z55+Z75+Z104</f>
        <v>140199</v>
      </c>
    </row>
    <row r="30" spans="1:24" ht="24">
      <c r="A30" s="73" t="s">
        <v>31</v>
      </c>
      <c r="B30" s="74"/>
      <c r="C30" s="75"/>
      <c r="D30" s="76"/>
      <c r="E30" s="77"/>
      <c r="F30" s="67"/>
      <c r="G30" s="78"/>
      <c r="H30" s="79"/>
      <c r="I30" s="78" t="s">
        <v>1</v>
      </c>
      <c r="J30" s="67" t="s">
        <v>1</v>
      </c>
      <c r="K30" s="78"/>
      <c r="L30" s="79" t="s">
        <v>1</v>
      </c>
      <c r="M30" s="80"/>
      <c r="N30" s="79" t="s">
        <v>1</v>
      </c>
      <c r="O30" s="78"/>
      <c r="P30" s="67" t="s">
        <v>1</v>
      </c>
      <c r="Q30" s="78"/>
      <c r="R30" s="81"/>
      <c r="S30" s="8"/>
      <c r="T30" s="67"/>
      <c r="U30" s="8"/>
      <c r="V30" s="82"/>
      <c r="W30" s="83"/>
      <c r="X30" s="11" t="s">
        <v>1</v>
      </c>
    </row>
    <row r="31" spans="1:26" ht="24">
      <c r="A31" s="84" t="s">
        <v>20</v>
      </c>
      <c r="B31" s="74">
        <v>8005</v>
      </c>
      <c r="C31" s="57">
        <f>+B31/Z31*1000</f>
        <v>8.603937282080164</v>
      </c>
      <c r="D31" s="76">
        <v>737</v>
      </c>
      <c r="E31" s="77">
        <v>5921</v>
      </c>
      <c r="F31" s="67">
        <f>+E31/Z31*1000</f>
        <v>6.3640115736660405</v>
      </c>
      <c r="G31" s="89">
        <v>22</v>
      </c>
      <c r="H31" s="79">
        <f>ROUND(G31/B31*1000,1)</f>
        <v>2.7</v>
      </c>
      <c r="I31" s="89">
        <v>16</v>
      </c>
      <c r="J31" s="67">
        <f>ROUND(I31/B31*1000,1)</f>
        <v>2</v>
      </c>
      <c r="K31" s="78">
        <v>105</v>
      </c>
      <c r="L31" s="79">
        <f>ROUND(K31/X31*1000,1)</f>
        <v>12.8</v>
      </c>
      <c r="M31" s="80">
        <v>66</v>
      </c>
      <c r="N31" s="79">
        <f>ROUND(M31/X31*1000,1)</f>
        <v>8.1</v>
      </c>
      <c r="O31" s="78">
        <v>42</v>
      </c>
      <c r="P31" s="67">
        <f>ROUND(O31/Y31*1000,1)</f>
        <v>5.2</v>
      </c>
      <c r="Q31" s="78">
        <v>29</v>
      </c>
      <c r="R31" s="81">
        <f>O31-Q31</f>
        <v>13</v>
      </c>
      <c r="S31" s="8">
        <v>5554</v>
      </c>
      <c r="T31" s="68">
        <f>+S31/Z31*1000</f>
        <v>5.969552487779292</v>
      </c>
      <c r="U31" s="8">
        <v>1914</v>
      </c>
      <c r="V31" s="70">
        <f>+U31/Z31*1000</f>
        <v>2.057206240837156</v>
      </c>
      <c r="W31" s="83">
        <v>1.2</v>
      </c>
      <c r="X31" s="11">
        <f>B31+K31+M31</f>
        <v>8176</v>
      </c>
      <c r="Y31" s="2">
        <f>B31+Q31</f>
        <v>8034</v>
      </c>
      <c r="Z31" s="85">
        <v>930388</v>
      </c>
    </row>
    <row r="32" spans="1:26" ht="24">
      <c r="A32" s="86" t="s">
        <v>32</v>
      </c>
      <c r="B32" s="74">
        <v>407</v>
      </c>
      <c r="C32" s="57">
        <f>+B32/Z32*1000</f>
        <v>5.51012671937615</v>
      </c>
      <c r="D32" s="76">
        <v>18</v>
      </c>
      <c r="E32" s="77">
        <v>938</v>
      </c>
      <c r="F32" s="67">
        <f>+E32/Z32*1000</f>
        <v>12.69901440485216</v>
      </c>
      <c r="G32" s="89">
        <v>1</v>
      </c>
      <c r="H32" s="67">
        <f>ROUND(G32/B32*1000,1)</f>
        <v>2.5</v>
      </c>
      <c r="I32" s="89">
        <v>0</v>
      </c>
      <c r="J32" s="67">
        <f>ROUND(I32/B32*1000,1)</f>
        <v>0</v>
      </c>
      <c r="K32" s="78">
        <v>14</v>
      </c>
      <c r="L32" s="67">
        <f>ROUND(K32/X32*1000,1)</f>
        <v>32.9</v>
      </c>
      <c r="M32" s="80">
        <v>4</v>
      </c>
      <c r="N32" s="69">
        <f>ROUND(M32/X32*1000,1)</f>
        <v>9.4</v>
      </c>
      <c r="O32" s="78">
        <v>3</v>
      </c>
      <c r="P32" s="67">
        <f>ROUND(O32/Y32*1000,1)</f>
        <v>7.3</v>
      </c>
      <c r="Q32" s="78">
        <v>3</v>
      </c>
      <c r="R32" s="81">
        <f>O32-Q32</f>
        <v>0</v>
      </c>
      <c r="S32" s="8">
        <v>316</v>
      </c>
      <c r="T32" s="68">
        <f>+S32/Z32*1000</f>
        <v>4.2781327845770605</v>
      </c>
      <c r="U32" s="8">
        <v>139</v>
      </c>
      <c r="V32" s="70">
        <f>+U32/Z32*1000</f>
        <v>1.8818368894183906</v>
      </c>
      <c r="W32" s="83">
        <v>1.07</v>
      </c>
      <c r="X32" s="11">
        <f>B32+K32+M32</f>
        <v>425</v>
      </c>
      <c r="Y32" s="2">
        <f>B32+Q32</f>
        <v>410</v>
      </c>
      <c r="Z32" s="85">
        <v>73864</v>
      </c>
    </row>
    <row r="33" spans="1:26" ht="24">
      <c r="A33" s="86" t="s">
        <v>33</v>
      </c>
      <c r="B33" s="74">
        <v>4829</v>
      </c>
      <c r="C33" s="57">
        <f>+B33/Z33*1000</f>
        <v>10.31588526701886</v>
      </c>
      <c r="D33" s="76">
        <v>444</v>
      </c>
      <c r="E33" s="77">
        <v>2737</v>
      </c>
      <c r="F33" s="67">
        <f>+E33/Z33*1000</f>
        <v>5.846878851901143</v>
      </c>
      <c r="G33" s="89">
        <v>15</v>
      </c>
      <c r="H33" s="79">
        <f>ROUND(G33/B33*1000,1)</f>
        <v>3.1</v>
      </c>
      <c r="I33" s="89">
        <v>9</v>
      </c>
      <c r="J33" s="67">
        <f>ROUND(I33/B33*1000,1)</f>
        <v>1.9</v>
      </c>
      <c r="K33" s="78">
        <v>47</v>
      </c>
      <c r="L33" s="79">
        <f>ROUND(K33/X33*1000,1)</f>
        <v>9.5</v>
      </c>
      <c r="M33" s="80">
        <v>46</v>
      </c>
      <c r="N33" s="79">
        <f>ROUND(M33/X33*1000,1)</f>
        <v>9.3</v>
      </c>
      <c r="O33" s="78">
        <v>22</v>
      </c>
      <c r="P33" s="67">
        <f>ROUND(O33/Y33*1000,1)</f>
        <v>4.5</v>
      </c>
      <c r="Q33" s="78">
        <v>14</v>
      </c>
      <c r="R33" s="81">
        <f>O33-Q33</f>
        <v>8</v>
      </c>
      <c r="S33" s="8">
        <v>3978</v>
      </c>
      <c r="T33" s="68">
        <f>+S33/Z33*1000</f>
        <v>8.497948144999178</v>
      </c>
      <c r="U33" s="8">
        <v>924</v>
      </c>
      <c r="V33" s="70">
        <f>+U33/Z33*1000</f>
        <v>1.9738823745548617</v>
      </c>
      <c r="W33" s="83">
        <v>1.26</v>
      </c>
      <c r="X33" s="11">
        <f>B33+K33+M33</f>
        <v>4922</v>
      </c>
      <c r="Y33" s="2">
        <f>B33+Q33</f>
        <v>4843</v>
      </c>
      <c r="Z33" s="85">
        <v>468113</v>
      </c>
    </row>
    <row r="34" spans="1:26" ht="24">
      <c r="A34" s="84" t="s">
        <v>34</v>
      </c>
      <c r="B34" s="74">
        <v>5506</v>
      </c>
      <c r="C34" s="57">
        <f>+B34/Z34*1000</f>
        <v>9.575901980051654</v>
      </c>
      <c r="D34" s="76">
        <v>472</v>
      </c>
      <c r="E34" s="77">
        <v>3605</v>
      </c>
      <c r="F34" s="67">
        <f>+E34/Z34*1000</f>
        <v>6.269728775533276</v>
      </c>
      <c r="G34" s="89">
        <v>19</v>
      </c>
      <c r="H34" s="79">
        <f>ROUND(G34/B34*1000,1)</f>
        <v>3.5</v>
      </c>
      <c r="I34" s="89">
        <v>10</v>
      </c>
      <c r="J34" s="67">
        <f>ROUND(I34/B34*1000,1)</f>
        <v>1.8</v>
      </c>
      <c r="K34" s="78">
        <v>79</v>
      </c>
      <c r="L34" s="79">
        <f>ROUND(K34/X34*1000,1)</f>
        <v>14</v>
      </c>
      <c r="M34" s="80">
        <v>65</v>
      </c>
      <c r="N34" s="79">
        <f>ROUND(M34/X34*1000,1)</f>
        <v>11.5</v>
      </c>
      <c r="O34" s="78">
        <v>24</v>
      </c>
      <c r="P34" s="67">
        <f>ROUND(O34/Y34*1000,1)</f>
        <v>4.3</v>
      </c>
      <c r="Q34" s="78">
        <v>20</v>
      </c>
      <c r="R34" s="81">
        <f>O34-Q34</f>
        <v>4</v>
      </c>
      <c r="S34" s="8">
        <v>3978</v>
      </c>
      <c r="T34" s="68">
        <f>+S34/Z34*1000</f>
        <v>6.9184413506439295</v>
      </c>
      <c r="U34" s="8">
        <v>1119</v>
      </c>
      <c r="V34" s="70">
        <f>+U34/Z34*1000</f>
        <v>1.9461377253319652</v>
      </c>
      <c r="W34" s="83">
        <v>1.25</v>
      </c>
      <c r="X34" s="11">
        <f>B34+K34+M34</f>
        <v>5650</v>
      </c>
      <c r="Y34" s="2">
        <f>B34+Q34</f>
        <v>5526</v>
      </c>
      <c r="Z34" s="85">
        <v>574985</v>
      </c>
    </row>
    <row r="35" spans="1:26" ht="24">
      <c r="A35" s="86" t="s">
        <v>35</v>
      </c>
      <c r="B35" s="74">
        <v>382</v>
      </c>
      <c r="C35" s="57">
        <f>+B35/Z35*1000</f>
        <v>7.5953394043027</v>
      </c>
      <c r="D35" s="76">
        <v>42</v>
      </c>
      <c r="E35" s="87">
        <v>641</v>
      </c>
      <c r="F35" s="67">
        <f>+E35/Z35*1000</f>
        <v>12.745059052769713</v>
      </c>
      <c r="G35" s="89">
        <v>0</v>
      </c>
      <c r="H35" s="67">
        <f>ROUND(G35/B35*1000,1)</f>
        <v>0</v>
      </c>
      <c r="I35" s="89">
        <v>0</v>
      </c>
      <c r="J35" s="67">
        <f>ROUND(I35/B35*1000,1)</f>
        <v>0</v>
      </c>
      <c r="K35" s="78">
        <v>5</v>
      </c>
      <c r="L35" s="67">
        <f>ROUND(K35/X35*1000,1)</f>
        <v>12.8</v>
      </c>
      <c r="M35" s="80">
        <v>3</v>
      </c>
      <c r="N35" s="69">
        <f>ROUND(M35/X35*1000,1)</f>
        <v>7.7</v>
      </c>
      <c r="O35" s="78">
        <v>0</v>
      </c>
      <c r="P35" s="67">
        <f>ROUND(O35/Y35*1000,1)</f>
        <v>0</v>
      </c>
      <c r="Q35" s="78">
        <v>0</v>
      </c>
      <c r="R35" s="81">
        <f>O35-Q35</f>
        <v>0</v>
      </c>
      <c r="S35" s="8">
        <v>253</v>
      </c>
      <c r="T35" s="68">
        <f>+S35/Z35*1000</f>
        <v>5.030421123792102</v>
      </c>
      <c r="U35" s="8">
        <v>112</v>
      </c>
      <c r="V35" s="70">
        <f>+U35/Z35*1000</f>
        <v>2.2269057939316816</v>
      </c>
      <c r="W35" s="83">
        <v>1.51</v>
      </c>
      <c r="X35" s="11">
        <f>B35+K35+M35</f>
        <v>390</v>
      </c>
      <c r="Y35" s="2">
        <f>B35+Q35</f>
        <v>382</v>
      </c>
      <c r="Z35" s="85">
        <v>50294</v>
      </c>
    </row>
    <row r="36" spans="1:26" ht="15" customHeight="1">
      <c r="A36" s="86"/>
      <c r="B36" s="74"/>
      <c r="C36" s="75"/>
      <c r="D36" s="76"/>
      <c r="E36" s="87"/>
      <c r="F36" s="67"/>
      <c r="G36" s="89"/>
      <c r="H36" s="79"/>
      <c r="I36" s="89"/>
      <c r="J36" s="67"/>
      <c r="K36" s="78"/>
      <c r="L36" s="79"/>
      <c r="M36" s="80"/>
      <c r="N36" s="79"/>
      <c r="O36" s="78"/>
      <c r="P36" s="67"/>
      <c r="Q36" s="78"/>
      <c r="R36" s="81"/>
      <c r="S36" s="8"/>
      <c r="T36" s="67"/>
      <c r="U36" s="8"/>
      <c r="V36" s="82"/>
      <c r="W36" s="83"/>
      <c r="X36" s="11"/>
      <c r="Z36" s="88"/>
    </row>
    <row r="37" spans="1:26" ht="24">
      <c r="A37" s="84" t="s">
        <v>36</v>
      </c>
      <c r="B37" s="74">
        <v>993</v>
      </c>
      <c r="C37" s="57">
        <f>+B37/Z37*1000</f>
        <v>8.089942563851888</v>
      </c>
      <c r="D37" s="76">
        <v>82</v>
      </c>
      <c r="E37" s="77">
        <v>1023</v>
      </c>
      <c r="F37" s="67">
        <f>+E37/Z37*1000</f>
        <v>8.334351704753757</v>
      </c>
      <c r="G37" s="89">
        <v>4</v>
      </c>
      <c r="H37" s="79">
        <f>ROUND(G37/B37*1000,1)</f>
        <v>4</v>
      </c>
      <c r="I37" s="89">
        <v>0</v>
      </c>
      <c r="J37" s="67">
        <f>ROUND(I37/B37*1000,1)</f>
        <v>0</v>
      </c>
      <c r="K37" s="78">
        <v>11</v>
      </c>
      <c r="L37" s="79">
        <f>ROUND(K37/X37*1000,1)</f>
        <v>10.8</v>
      </c>
      <c r="M37" s="80">
        <v>19</v>
      </c>
      <c r="N37" s="79">
        <f>ROUND(M37/X37*1000,1)</f>
        <v>18.6</v>
      </c>
      <c r="O37" s="78">
        <v>2</v>
      </c>
      <c r="P37" s="67">
        <f>ROUND(O37/Y37*1000,1)</f>
        <v>2</v>
      </c>
      <c r="Q37" s="78">
        <v>2</v>
      </c>
      <c r="R37" s="81">
        <f>O37-Q37</f>
        <v>0</v>
      </c>
      <c r="S37" s="8">
        <v>715</v>
      </c>
      <c r="T37" s="68">
        <f>+S37/Z37*1000</f>
        <v>5.825084524827895</v>
      </c>
      <c r="U37" s="8">
        <v>296</v>
      </c>
      <c r="V37" s="70">
        <f>+U37/Z37*1000</f>
        <v>2.4115035235651145</v>
      </c>
      <c r="W37" s="83">
        <v>1.29</v>
      </c>
      <c r="X37" s="11">
        <f>B37+K37+M37</f>
        <v>1023</v>
      </c>
      <c r="Y37" s="2">
        <f>B37+Q37</f>
        <v>995</v>
      </c>
      <c r="Z37" s="85">
        <v>122745</v>
      </c>
    </row>
    <row r="38" spans="1:26" ht="24">
      <c r="A38" s="84" t="s">
        <v>37</v>
      </c>
      <c r="B38" s="74">
        <v>4397</v>
      </c>
      <c r="C38" s="57">
        <f>+B38/Z38*1000</f>
        <v>9.25812849785444</v>
      </c>
      <c r="D38" s="76">
        <v>444</v>
      </c>
      <c r="E38" s="77">
        <v>3058</v>
      </c>
      <c r="F38" s="67">
        <f>+E38/Z38*1000</f>
        <v>6.438789389683619</v>
      </c>
      <c r="G38" s="89">
        <v>8</v>
      </c>
      <c r="H38" s="79">
        <f>ROUND(G38/B38*1000,1)</f>
        <v>1.8</v>
      </c>
      <c r="I38" s="89">
        <v>5</v>
      </c>
      <c r="J38" s="67">
        <f>ROUND(I38/B38*1000,1)</f>
        <v>1.1</v>
      </c>
      <c r="K38" s="78">
        <v>56</v>
      </c>
      <c r="L38" s="79">
        <f>ROUND(K38/X38*1000,1)</f>
        <v>12.4</v>
      </c>
      <c r="M38" s="80">
        <v>56</v>
      </c>
      <c r="N38" s="79">
        <f>ROUND(M38/X38*1000,1)</f>
        <v>12.4</v>
      </c>
      <c r="O38" s="78">
        <v>17</v>
      </c>
      <c r="P38" s="67">
        <f>ROUND(O38/Y38*1000,1)</f>
        <v>3.9</v>
      </c>
      <c r="Q38" s="78">
        <v>14</v>
      </c>
      <c r="R38" s="81">
        <f>O38-Q38</f>
        <v>3</v>
      </c>
      <c r="S38" s="8">
        <v>3117</v>
      </c>
      <c r="T38" s="68">
        <f>+S38/Z38*1000</f>
        <v>6.563017177123558</v>
      </c>
      <c r="U38" s="8">
        <v>1079</v>
      </c>
      <c r="V38" s="70">
        <f>+U38/Z38*1000</f>
        <v>2.2718946211473594</v>
      </c>
      <c r="W38" s="83">
        <v>1.24</v>
      </c>
      <c r="X38" s="11">
        <f>B38+K38+M38</f>
        <v>4509</v>
      </c>
      <c r="Y38" s="2">
        <f>B38+Q38</f>
        <v>4411</v>
      </c>
      <c r="Z38" s="85">
        <v>474934</v>
      </c>
    </row>
    <row r="39" spans="1:26" ht="24">
      <c r="A39" s="84" t="s">
        <v>38</v>
      </c>
      <c r="B39" s="74">
        <v>1185</v>
      </c>
      <c r="C39" s="57">
        <f>+B39/Z39*1000</f>
        <v>7.795488484385998</v>
      </c>
      <c r="D39" s="76">
        <v>101</v>
      </c>
      <c r="E39" s="77">
        <v>1243</v>
      </c>
      <c r="F39" s="67">
        <f>+E39/Z39*1000</f>
        <v>8.177039819486748</v>
      </c>
      <c r="G39" s="89">
        <v>5</v>
      </c>
      <c r="H39" s="79">
        <f>ROUND(G39/B39*1000,1)</f>
        <v>4.2</v>
      </c>
      <c r="I39" s="89">
        <v>2</v>
      </c>
      <c r="J39" s="90">
        <f>ROUND(I39/B39*1000,1)</f>
        <v>1.7</v>
      </c>
      <c r="K39" s="78">
        <v>21</v>
      </c>
      <c r="L39" s="79">
        <f>ROUND(K39/X39*1000,1)</f>
        <v>17.2</v>
      </c>
      <c r="M39" s="80">
        <v>17</v>
      </c>
      <c r="N39" s="79">
        <f>ROUND(M39/X39*1000,1)</f>
        <v>13.9</v>
      </c>
      <c r="O39" s="78">
        <v>6</v>
      </c>
      <c r="P39" s="67">
        <f>ROUND(O39/Y39*1000,1)</f>
        <v>5</v>
      </c>
      <c r="Q39" s="78">
        <v>4</v>
      </c>
      <c r="R39" s="81">
        <f>O39-Q39</f>
        <v>2</v>
      </c>
      <c r="S39" s="8">
        <v>738</v>
      </c>
      <c r="T39" s="68">
        <f>+S39/Z39*1000</f>
        <v>4.854911815592293</v>
      </c>
      <c r="U39" s="8">
        <v>308</v>
      </c>
      <c r="V39" s="70">
        <f>+U39/Z39*1000</f>
        <v>2.0261691588108754</v>
      </c>
      <c r="W39" s="83">
        <v>1.21</v>
      </c>
      <c r="X39" s="91">
        <f>B39+K39+M39</f>
        <v>1223</v>
      </c>
      <c r="Y39" s="2">
        <f>B39+Q39</f>
        <v>1189</v>
      </c>
      <c r="Z39" s="85">
        <v>152011</v>
      </c>
    </row>
    <row r="40" spans="1:26" ht="24">
      <c r="A40" s="84" t="s">
        <v>39</v>
      </c>
      <c r="B40" s="74">
        <v>682</v>
      </c>
      <c r="C40" s="57">
        <f>+B40/Z40*1000</f>
        <v>7.331126112568259</v>
      </c>
      <c r="D40" s="76">
        <v>66</v>
      </c>
      <c r="E40" s="77">
        <v>729</v>
      </c>
      <c r="F40" s="67">
        <f>+E40/Z40*1000</f>
        <v>7.836350346132347</v>
      </c>
      <c r="G40" s="89">
        <v>0</v>
      </c>
      <c r="H40" s="79">
        <f>ROUND(G40/B40*1000,1)</f>
        <v>0</v>
      </c>
      <c r="I40" s="89">
        <v>0</v>
      </c>
      <c r="J40" s="67">
        <f>ROUND(I40/B40*1000,1)</f>
        <v>0</v>
      </c>
      <c r="K40" s="78">
        <v>5</v>
      </c>
      <c r="L40" s="79">
        <f>ROUND(K40/X40*1000,1)</f>
        <v>7.2</v>
      </c>
      <c r="M40" s="80">
        <v>12</v>
      </c>
      <c r="N40" s="79">
        <f>ROUND(M40/X40*1000,1)</f>
        <v>17.2</v>
      </c>
      <c r="O40" s="78">
        <v>1</v>
      </c>
      <c r="P40" s="67">
        <f>ROUND(O40/Y40*1000,1)</f>
        <v>1.5</v>
      </c>
      <c r="Q40" s="78">
        <v>1</v>
      </c>
      <c r="R40" s="81">
        <f>O40-Q40</f>
        <v>0</v>
      </c>
      <c r="S40" s="8">
        <v>472</v>
      </c>
      <c r="T40" s="68">
        <f>+S40/Z40*1000</f>
        <v>5.073741239196801</v>
      </c>
      <c r="U40" s="8">
        <v>206</v>
      </c>
      <c r="V40" s="70">
        <f>+U40/Z40*1000</f>
        <v>2.214387066259621</v>
      </c>
      <c r="W40" s="83">
        <v>1.19</v>
      </c>
      <c r="X40" s="11">
        <f>B40+K40+M40</f>
        <v>699</v>
      </c>
      <c r="Y40" s="2">
        <f>B40+Q40</f>
        <v>683</v>
      </c>
      <c r="Z40" s="85">
        <v>93028</v>
      </c>
    </row>
    <row r="41" spans="1:26" ht="24">
      <c r="A41" s="86" t="s">
        <v>40</v>
      </c>
      <c r="B41" s="74">
        <v>1272</v>
      </c>
      <c r="C41" s="57">
        <f>+B41/Z41*1000</f>
        <v>10.36033100931778</v>
      </c>
      <c r="D41" s="76">
        <v>126</v>
      </c>
      <c r="E41" s="87">
        <v>894</v>
      </c>
      <c r="F41" s="67">
        <f>+E41/Z41*1000</f>
        <v>7.281553398058253</v>
      </c>
      <c r="G41" s="89">
        <v>1</v>
      </c>
      <c r="H41" s="79">
        <f>ROUND(G41/B41*1000,1)</f>
        <v>0.8</v>
      </c>
      <c r="I41" s="89">
        <v>1</v>
      </c>
      <c r="J41" s="67">
        <f>ROUND(I41/B41*1000,1)</f>
        <v>0.8</v>
      </c>
      <c r="K41" s="78">
        <v>22</v>
      </c>
      <c r="L41" s="79">
        <f>ROUND(K41/X41*1000,1)</f>
        <v>16.8</v>
      </c>
      <c r="M41" s="80">
        <v>18</v>
      </c>
      <c r="N41" s="79">
        <f>ROUND(M41/X41*1000,1)</f>
        <v>13.7</v>
      </c>
      <c r="O41" s="78">
        <v>4</v>
      </c>
      <c r="P41" s="67">
        <f>ROUND(O41/Y41*1000,1)</f>
        <v>3.1</v>
      </c>
      <c r="Q41" s="78">
        <v>3</v>
      </c>
      <c r="R41" s="81">
        <f>O41-Q41</f>
        <v>1</v>
      </c>
      <c r="S41" s="8">
        <v>943</v>
      </c>
      <c r="T41" s="68">
        <f>+S41/Z41*1000</f>
        <v>7.680654199517821</v>
      </c>
      <c r="U41" s="8">
        <v>284</v>
      </c>
      <c r="V41" s="70">
        <f>+U41/Z41*1000</f>
        <v>2.3131556656023977</v>
      </c>
      <c r="W41" s="83">
        <v>1.35</v>
      </c>
      <c r="X41" s="11">
        <f>B41+K41+M41</f>
        <v>1312</v>
      </c>
      <c r="Y41" s="2">
        <f>B41+Q41</f>
        <v>1275</v>
      </c>
      <c r="Z41" s="85">
        <v>122776</v>
      </c>
    </row>
    <row r="42" spans="1:26" ht="15" customHeight="1">
      <c r="A42" s="84"/>
      <c r="B42" s="74"/>
      <c r="C42" s="75"/>
      <c r="D42" s="76"/>
      <c r="E42" s="77"/>
      <c r="F42" s="67"/>
      <c r="G42" s="89"/>
      <c r="H42" s="79"/>
      <c r="I42" s="89"/>
      <c r="J42" s="67" t="s">
        <v>1</v>
      </c>
      <c r="K42" s="78"/>
      <c r="L42" s="79"/>
      <c r="M42" s="80"/>
      <c r="N42" s="79"/>
      <c r="O42" s="78"/>
      <c r="P42" s="67"/>
      <c r="Q42" s="78"/>
      <c r="R42" s="81"/>
      <c r="S42" s="8"/>
      <c r="T42" s="67"/>
      <c r="U42" s="8"/>
      <c r="V42" s="82"/>
      <c r="W42" s="83"/>
      <c r="X42" s="11"/>
      <c r="Z42" s="88"/>
    </row>
    <row r="43" spans="1:26" ht="24">
      <c r="A43" s="86" t="s">
        <v>41</v>
      </c>
      <c r="B43" s="74">
        <v>1213</v>
      </c>
      <c r="C43" s="57">
        <f>+B43/Z43*1000</f>
        <v>7.077797422117971</v>
      </c>
      <c r="D43" s="76">
        <v>127</v>
      </c>
      <c r="E43" s="87">
        <v>1204</v>
      </c>
      <c r="F43" s="67">
        <f>+E43/Z43*1000</f>
        <v>7.025282849324021</v>
      </c>
      <c r="G43" s="89">
        <v>4</v>
      </c>
      <c r="H43" s="79">
        <f>ROUND(G43/B43*1000,1)</f>
        <v>3.3</v>
      </c>
      <c r="I43" s="89">
        <v>1</v>
      </c>
      <c r="J43" s="67">
        <f>ROUND(I43/B43*1000,1)</f>
        <v>0.8</v>
      </c>
      <c r="K43" s="78">
        <v>16</v>
      </c>
      <c r="L43" s="79">
        <f>ROUND(K43/X43*1000,1)</f>
        <v>12.9</v>
      </c>
      <c r="M43" s="80">
        <v>15</v>
      </c>
      <c r="N43" s="79">
        <f>ROUND(M43/X43*1000,1)</f>
        <v>12.1</v>
      </c>
      <c r="O43" s="78">
        <v>6</v>
      </c>
      <c r="P43" s="67">
        <f>ROUND(O43/Y43*1000,1)</f>
        <v>4.9</v>
      </c>
      <c r="Q43" s="78">
        <v>5</v>
      </c>
      <c r="R43" s="81">
        <f>O43-Q43</f>
        <v>1</v>
      </c>
      <c r="S43" s="8">
        <v>791</v>
      </c>
      <c r="T43" s="68">
        <f>+S43/Z43*1000</f>
        <v>4.6154474533349665</v>
      </c>
      <c r="U43" s="8">
        <v>305</v>
      </c>
      <c r="V43" s="70">
        <f>+U43/Z43*1000</f>
        <v>1.77966052246165</v>
      </c>
      <c r="W43" s="83">
        <v>1.02</v>
      </c>
      <c r="X43" s="11">
        <f>B43+K43+M43</f>
        <v>1244</v>
      </c>
      <c r="Y43" s="2">
        <f>B43+Q43</f>
        <v>1218</v>
      </c>
      <c r="Z43" s="85">
        <v>171381</v>
      </c>
    </row>
    <row r="44" spans="1:26" ht="24">
      <c r="A44" s="86" t="s">
        <v>42</v>
      </c>
      <c r="B44" s="74">
        <v>475</v>
      </c>
      <c r="C44" s="57">
        <f>+B44/Z44*1000</f>
        <v>7.700912760817756</v>
      </c>
      <c r="D44" s="76">
        <v>37</v>
      </c>
      <c r="E44" s="87">
        <v>528</v>
      </c>
      <c r="F44" s="67">
        <f>+E44/Z44*1000</f>
        <v>8.560172500445843</v>
      </c>
      <c r="G44" s="89">
        <v>3</v>
      </c>
      <c r="H44" s="67">
        <f>ROUND(G44/B44*1000,1)</f>
        <v>6.3</v>
      </c>
      <c r="I44" s="89">
        <v>0</v>
      </c>
      <c r="J44" s="67">
        <f>ROUND(I44/B44*1000,1)</f>
        <v>0</v>
      </c>
      <c r="K44" s="78">
        <v>6</v>
      </c>
      <c r="L44" s="67">
        <f>ROUND(K44/X44*1000,1)</f>
        <v>12.3</v>
      </c>
      <c r="M44" s="80">
        <v>7</v>
      </c>
      <c r="N44" s="69">
        <f>ROUND(M44/X44*1000,1)</f>
        <v>14.3</v>
      </c>
      <c r="O44" s="78">
        <v>3</v>
      </c>
      <c r="P44" s="67">
        <f>ROUND(O44/Y44*1000,1)</f>
        <v>6.3</v>
      </c>
      <c r="Q44" s="78">
        <v>3</v>
      </c>
      <c r="R44" s="81">
        <f>O44-Q44</f>
        <v>0</v>
      </c>
      <c r="S44" s="8">
        <v>352</v>
      </c>
      <c r="T44" s="68">
        <f>+S44/Z44*1000</f>
        <v>5.706781666963895</v>
      </c>
      <c r="U44" s="8">
        <v>155</v>
      </c>
      <c r="V44" s="70">
        <f>+U44/Z44*1000</f>
        <v>2.512929427214215</v>
      </c>
      <c r="W44" s="83">
        <v>1.32</v>
      </c>
      <c r="X44" s="11">
        <f>B44+K44+M44</f>
        <v>488</v>
      </c>
      <c r="Y44" s="2">
        <f>B44+Q44</f>
        <v>478</v>
      </c>
      <c r="Z44" s="85">
        <v>61681</v>
      </c>
    </row>
    <row r="45" spans="1:26" ht="24">
      <c r="A45" s="86" t="s">
        <v>43</v>
      </c>
      <c r="B45" s="74">
        <v>542</v>
      </c>
      <c r="C45" s="57">
        <f>+B45/Z45*1000</f>
        <v>7.693071977062723</v>
      </c>
      <c r="D45" s="76">
        <v>66</v>
      </c>
      <c r="E45" s="87">
        <v>823</v>
      </c>
      <c r="F45" s="67">
        <f>+E45/Z45*1000</f>
        <v>11.681546562956864</v>
      </c>
      <c r="G45" s="89">
        <v>2</v>
      </c>
      <c r="H45" s="67">
        <f>ROUND(G45/B45*1000,1)</f>
        <v>3.7</v>
      </c>
      <c r="I45" s="89">
        <v>1</v>
      </c>
      <c r="J45" s="69">
        <f>ROUND(I45/B45*1000,1)</f>
        <v>1.8</v>
      </c>
      <c r="K45" s="78">
        <v>8</v>
      </c>
      <c r="L45" s="67">
        <f>ROUND(K45/X45*1000,1)</f>
        <v>14.4</v>
      </c>
      <c r="M45" s="80">
        <v>7</v>
      </c>
      <c r="N45" s="69">
        <f>ROUND(M45/X45*1000,1)</f>
        <v>12.6</v>
      </c>
      <c r="O45" s="78">
        <v>2</v>
      </c>
      <c r="P45" s="67">
        <f>ROUND(O45/Y45*1000,1)</f>
        <v>3.7</v>
      </c>
      <c r="Q45" s="78">
        <v>1</v>
      </c>
      <c r="R45" s="81">
        <f>O45-Q45</f>
        <v>1</v>
      </c>
      <c r="S45" s="8">
        <v>373</v>
      </c>
      <c r="T45" s="68">
        <f>+S45/Z45*1000</f>
        <v>5.294309681631726</v>
      </c>
      <c r="U45" s="8">
        <v>154</v>
      </c>
      <c r="V45" s="70">
        <f>+U45/Z45*1000</f>
        <v>2.1858543993868254</v>
      </c>
      <c r="W45" s="83">
        <v>1.33</v>
      </c>
      <c r="X45" s="11">
        <f>B45+K45+M45</f>
        <v>557</v>
      </c>
      <c r="Y45" s="2">
        <f>B45+Q45</f>
        <v>543</v>
      </c>
      <c r="Z45" s="85">
        <v>70453</v>
      </c>
    </row>
    <row r="46" spans="1:26" ht="24">
      <c r="A46" s="86" t="s">
        <v>44</v>
      </c>
      <c r="B46" s="74">
        <v>1422</v>
      </c>
      <c r="C46" s="57">
        <f>+B46/Z46*1000</f>
        <v>8.954321625127513</v>
      </c>
      <c r="D46" s="76">
        <v>118</v>
      </c>
      <c r="E46" s="87">
        <v>972</v>
      </c>
      <c r="F46" s="67">
        <f>+E46/Z46*1000</f>
        <v>6.120675541226402</v>
      </c>
      <c r="G46" s="89">
        <v>2</v>
      </c>
      <c r="H46" s="67">
        <f>ROUND(G46/B46*1000,1)</f>
        <v>1.4</v>
      </c>
      <c r="I46" s="89">
        <v>2</v>
      </c>
      <c r="J46" s="67">
        <f>ROUND(I46/B46*1000,1)</f>
        <v>1.4</v>
      </c>
      <c r="K46" s="78">
        <v>27</v>
      </c>
      <c r="L46" s="79">
        <f>ROUND(K46/X46*1000,1)</f>
        <v>18.4</v>
      </c>
      <c r="M46" s="80">
        <v>18</v>
      </c>
      <c r="N46" s="79">
        <f>ROUND(M46/X46*1000,1)</f>
        <v>12.3</v>
      </c>
      <c r="O46" s="78">
        <v>12</v>
      </c>
      <c r="P46" s="67">
        <f>ROUND(O46/Y46*1000,1)</f>
        <v>8.4</v>
      </c>
      <c r="Q46" s="78">
        <v>10</v>
      </c>
      <c r="R46" s="81">
        <f>O46-Q46</f>
        <v>2</v>
      </c>
      <c r="S46" s="8">
        <v>991</v>
      </c>
      <c r="T46" s="68">
        <f>+S46/Z46*1000</f>
        <v>6.240318375880004</v>
      </c>
      <c r="U46" s="8">
        <v>274</v>
      </c>
      <c r="V46" s="70">
        <f>+U46/Z46*1000</f>
        <v>1.7253756155308995</v>
      </c>
      <c r="W46" s="83">
        <v>1.18</v>
      </c>
      <c r="X46" s="11">
        <f>B46+K46+M46</f>
        <v>1467</v>
      </c>
      <c r="Y46" s="2">
        <f>B46+Q46</f>
        <v>1432</v>
      </c>
      <c r="Z46" s="85">
        <v>158806</v>
      </c>
    </row>
    <row r="47" spans="1:26" ht="24">
      <c r="A47" s="84" t="s">
        <v>45</v>
      </c>
      <c r="B47" s="74">
        <v>3246</v>
      </c>
      <c r="C47" s="57">
        <f>+B47/Z47*1000</f>
        <v>8.443889495863898</v>
      </c>
      <c r="D47" s="76">
        <v>309</v>
      </c>
      <c r="E47" s="77">
        <v>2413</v>
      </c>
      <c r="F47" s="67">
        <f>+E47/Z47*1000</f>
        <v>6.276988710264814</v>
      </c>
      <c r="G47" s="89">
        <v>11</v>
      </c>
      <c r="H47" s="67">
        <f>ROUND(G47/B47*1000,1)</f>
        <v>3.4</v>
      </c>
      <c r="I47" s="89">
        <v>7</v>
      </c>
      <c r="J47" s="67">
        <f>ROUND(I47/B47*1000,1)</f>
        <v>2.2</v>
      </c>
      <c r="K47" s="78">
        <v>35</v>
      </c>
      <c r="L47" s="79">
        <f>ROUND(K47/X47*1000,1)</f>
        <v>10.5</v>
      </c>
      <c r="M47" s="80">
        <v>41</v>
      </c>
      <c r="N47" s="79">
        <f>ROUND(M47/X47*1000,1)</f>
        <v>12.3</v>
      </c>
      <c r="O47" s="78">
        <v>13</v>
      </c>
      <c r="P47" s="67">
        <f>ROUND(O47/Y47*1000,1)</f>
        <v>4</v>
      </c>
      <c r="Q47" s="78">
        <v>10</v>
      </c>
      <c r="R47" s="81">
        <f>O47-Q47</f>
        <v>3</v>
      </c>
      <c r="S47" s="8">
        <v>2331</v>
      </c>
      <c r="T47" s="68">
        <f>+S47/Z47*1000</f>
        <v>6.063680349617606</v>
      </c>
      <c r="U47" s="8">
        <v>734</v>
      </c>
      <c r="V47" s="70">
        <f>+U47/Z47*1000</f>
        <v>1.9093699599396494</v>
      </c>
      <c r="W47" s="83">
        <v>1.17</v>
      </c>
      <c r="X47" s="11">
        <f>B47+K47+M47</f>
        <v>3322</v>
      </c>
      <c r="Y47" s="2">
        <f>B47+Q47</f>
        <v>3256</v>
      </c>
      <c r="Z47" s="85">
        <v>384420</v>
      </c>
    </row>
    <row r="48" spans="1:26" ht="15" customHeight="1">
      <c r="A48" s="86"/>
      <c r="B48" s="74"/>
      <c r="C48" s="75"/>
      <c r="D48" s="76"/>
      <c r="E48" s="87"/>
      <c r="F48" s="67"/>
      <c r="G48" s="89"/>
      <c r="H48" s="67"/>
      <c r="I48" s="89"/>
      <c r="J48" s="67" t="s">
        <v>1</v>
      </c>
      <c r="K48" s="78"/>
      <c r="L48" s="79"/>
      <c r="M48" s="80"/>
      <c r="N48" s="79"/>
      <c r="O48" s="78"/>
      <c r="P48" s="67" t="s">
        <v>1</v>
      </c>
      <c r="Q48" s="78"/>
      <c r="R48" s="81"/>
      <c r="S48" s="8"/>
      <c r="T48" s="67"/>
      <c r="U48" s="8"/>
      <c r="V48" s="82"/>
      <c r="W48" s="83"/>
      <c r="X48" s="11"/>
      <c r="Z48" s="88"/>
    </row>
    <row r="49" spans="1:26" ht="24">
      <c r="A49" s="86" t="s">
        <v>46</v>
      </c>
      <c r="B49" s="74">
        <v>108</v>
      </c>
      <c r="C49" s="57">
        <f>+B49/Z49*1000</f>
        <v>4.960044089280794</v>
      </c>
      <c r="D49" s="76">
        <v>11</v>
      </c>
      <c r="E49" s="87">
        <v>273</v>
      </c>
      <c r="F49" s="67">
        <f>+E49/Z49*1000</f>
        <v>12.537889225682006</v>
      </c>
      <c r="G49" s="89">
        <v>1</v>
      </c>
      <c r="H49" s="67">
        <f>ROUND(G49/B49*1000,1)</f>
        <v>9.3</v>
      </c>
      <c r="I49" s="89">
        <v>0</v>
      </c>
      <c r="J49" s="67">
        <f>ROUND(I49/B49*1000,1)</f>
        <v>0</v>
      </c>
      <c r="K49" s="78">
        <v>1</v>
      </c>
      <c r="L49" s="67">
        <f>ROUND(K49/X49*1000,1)</f>
        <v>8.8</v>
      </c>
      <c r="M49" s="80">
        <v>4</v>
      </c>
      <c r="N49" s="79">
        <f>ROUND(M49/X49*1000,1)</f>
        <v>35.4</v>
      </c>
      <c r="O49" s="78">
        <v>1</v>
      </c>
      <c r="P49" s="67">
        <f>ROUND(O49/Y49*1000,1)</f>
        <v>9.2</v>
      </c>
      <c r="Q49" s="78">
        <v>1</v>
      </c>
      <c r="R49" s="81">
        <f>O49-Q49</f>
        <v>0</v>
      </c>
      <c r="S49" s="8">
        <v>85</v>
      </c>
      <c r="T49" s="68">
        <f>+S49/Z49*1000</f>
        <v>3.9037384036006246</v>
      </c>
      <c r="U49" s="8">
        <v>25</v>
      </c>
      <c r="V49" s="70">
        <f>+U49/Z49*1000</f>
        <v>1.1481583540001838</v>
      </c>
      <c r="W49" s="83">
        <v>1.14</v>
      </c>
      <c r="X49" s="11">
        <f>B49+K49+M49</f>
        <v>113</v>
      </c>
      <c r="Y49" s="2">
        <f>B49+Q49</f>
        <v>109</v>
      </c>
      <c r="Z49" s="85">
        <v>21774</v>
      </c>
    </row>
    <row r="50" spans="1:26" ht="24">
      <c r="A50" s="84" t="s">
        <v>47</v>
      </c>
      <c r="B50" s="74">
        <v>2308</v>
      </c>
      <c r="C50" s="57">
        <f>+B50/Z50*1000</f>
        <v>8.250842779976335</v>
      </c>
      <c r="D50" s="76">
        <v>207</v>
      </c>
      <c r="E50" s="77">
        <v>2155</v>
      </c>
      <c r="F50" s="67">
        <f>+E50/Z50*1000</f>
        <v>7.703884831390381</v>
      </c>
      <c r="G50" s="89">
        <v>3</v>
      </c>
      <c r="H50" s="67">
        <f>ROUND(G50/B50*1000,1)</f>
        <v>1.3</v>
      </c>
      <c r="I50" s="89">
        <v>1</v>
      </c>
      <c r="J50" s="67">
        <f>ROUND(I50/B50*1000,1)</f>
        <v>0.4</v>
      </c>
      <c r="K50" s="78">
        <v>44</v>
      </c>
      <c r="L50" s="79">
        <f>ROUND(K50/X50*1000,1)</f>
        <v>18.4</v>
      </c>
      <c r="M50" s="80">
        <v>37</v>
      </c>
      <c r="N50" s="79">
        <f>ROUND(M50/X50*1000,1)</f>
        <v>15.5</v>
      </c>
      <c r="O50" s="78">
        <v>12</v>
      </c>
      <c r="P50" s="67">
        <f>ROUND(O50/Y50*1000,1)</f>
        <v>5.2</v>
      </c>
      <c r="Q50" s="78">
        <v>12</v>
      </c>
      <c r="R50" s="81">
        <f>O50-Q50</f>
        <v>0</v>
      </c>
      <c r="S50" s="8">
        <v>1574</v>
      </c>
      <c r="T50" s="68">
        <f>+S50/Z50*1000</f>
        <v>5.6268745821849</v>
      </c>
      <c r="U50" s="8">
        <v>691</v>
      </c>
      <c r="V50" s="70">
        <f>+U50/Z50*1000</f>
        <v>2.470247990018911</v>
      </c>
      <c r="W50" s="83">
        <v>1.29</v>
      </c>
      <c r="X50" s="11">
        <f>B50+K50+M50</f>
        <v>2389</v>
      </c>
      <c r="Y50" s="2">
        <f>B50+Q50</f>
        <v>2320</v>
      </c>
      <c r="Z50" s="85">
        <v>279729</v>
      </c>
    </row>
    <row r="51" spans="1:26" ht="24">
      <c r="A51" s="86" t="s">
        <v>48</v>
      </c>
      <c r="B51" s="74">
        <v>1371</v>
      </c>
      <c r="C51" s="57">
        <f>+B51/Z51*1000</f>
        <v>8.866956842302692</v>
      </c>
      <c r="D51" s="76">
        <v>124</v>
      </c>
      <c r="E51" s="87">
        <v>1032</v>
      </c>
      <c r="F51" s="67">
        <f>+E51/Z51*1000</f>
        <v>6.674470795956513</v>
      </c>
      <c r="G51" s="89">
        <v>3</v>
      </c>
      <c r="H51" s="67">
        <f>ROUND(G51/B51*1000,1)</f>
        <v>2.2</v>
      </c>
      <c r="I51" s="89">
        <v>2</v>
      </c>
      <c r="J51" s="67">
        <f>ROUND(I51/B51*1000,1)</f>
        <v>1.5</v>
      </c>
      <c r="K51" s="78">
        <v>19</v>
      </c>
      <c r="L51" s="79">
        <f>ROUND(K51/X51*1000,1)</f>
        <v>13.5</v>
      </c>
      <c r="M51" s="80">
        <v>15</v>
      </c>
      <c r="N51" s="79">
        <f>ROUND(M51/X51*1000,1)</f>
        <v>10.7</v>
      </c>
      <c r="O51" s="78">
        <v>9</v>
      </c>
      <c r="P51" s="67">
        <f>ROUND(O51/Y51*1000,1)</f>
        <v>6.5</v>
      </c>
      <c r="Q51" s="78">
        <v>7</v>
      </c>
      <c r="R51" s="81">
        <f>O51-Q51</f>
        <v>2</v>
      </c>
      <c r="S51" s="8">
        <v>976</v>
      </c>
      <c r="T51" s="68">
        <f>+S51/Z51*1000</f>
        <v>6.312290210129414</v>
      </c>
      <c r="U51" s="8">
        <v>260</v>
      </c>
      <c r="V51" s="70">
        <f>+U51/Z51*1000</f>
        <v>1.6815527199115246</v>
      </c>
      <c r="W51" s="83">
        <v>1.23</v>
      </c>
      <c r="X51" s="11">
        <f>B51+K51+M51</f>
        <v>1405</v>
      </c>
      <c r="Y51" s="2">
        <f>B51+Q51</f>
        <v>1378</v>
      </c>
      <c r="Z51" s="85">
        <v>154619</v>
      </c>
    </row>
    <row r="52" spans="1:26" ht="24">
      <c r="A52" s="86" t="s">
        <v>49</v>
      </c>
      <c r="B52" s="74">
        <v>1885</v>
      </c>
      <c r="C52" s="57">
        <f>+B52/Z52*1000</f>
        <v>10.347023241006049</v>
      </c>
      <c r="D52" s="76">
        <v>172</v>
      </c>
      <c r="E52" s="87">
        <v>1141</v>
      </c>
      <c r="F52" s="67">
        <f>+E52/Z52*1000</f>
        <v>6.263105314582441</v>
      </c>
      <c r="G52" s="89">
        <v>4</v>
      </c>
      <c r="H52" s="67">
        <f>ROUND(G52/B52*1000,1)</f>
        <v>2.1</v>
      </c>
      <c r="I52" s="89">
        <v>3</v>
      </c>
      <c r="J52" s="67">
        <f>ROUND(I52/B52*1000,1)</f>
        <v>1.6</v>
      </c>
      <c r="K52" s="78">
        <v>20</v>
      </c>
      <c r="L52" s="79">
        <f>ROUND(K52/X52*1000,1)</f>
        <v>10.4</v>
      </c>
      <c r="M52" s="80">
        <v>16</v>
      </c>
      <c r="N52" s="79">
        <f>ROUND(M52/X52*1000,1)</f>
        <v>8.3</v>
      </c>
      <c r="O52" s="78">
        <v>7</v>
      </c>
      <c r="P52" s="67">
        <f>ROUND(O52/Y52*1000,1)</f>
        <v>3.7</v>
      </c>
      <c r="Q52" s="78">
        <v>5</v>
      </c>
      <c r="R52" s="81">
        <f>O52-Q52</f>
        <v>2</v>
      </c>
      <c r="S52" s="8">
        <v>1040</v>
      </c>
      <c r="T52" s="68">
        <f>+S52/Z52*1000</f>
        <v>5.708702477796441</v>
      </c>
      <c r="U52" s="8">
        <v>358</v>
      </c>
      <c r="V52" s="70">
        <f>+U52/Z52*1000</f>
        <v>1.965111045241467</v>
      </c>
      <c r="W52" s="83">
        <v>1.36</v>
      </c>
      <c r="X52" s="11">
        <f>B52+K52+M52</f>
        <v>1921</v>
      </c>
      <c r="Y52" s="2">
        <f>B52+Q52</f>
        <v>1890</v>
      </c>
      <c r="Z52" s="85">
        <v>182178</v>
      </c>
    </row>
    <row r="53" spans="1:26" ht="24">
      <c r="A53" s="86" t="s">
        <v>50</v>
      </c>
      <c r="B53" s="74">
        <v>1112</v>
      </c>
      <c r="C53" s="57">
        <f>+B53/Z53*1000</f>
        <v>8.439971461966998</v>
      </c>
      <c r="D53" s="76">
        <v>88</v>
      </c>
      <c r="E53" s="87">
        <v>921</v>
      </c>
      <c r="F53" s="67">
        <f>+E53/Z53*1000</f>
        <v>6.990300104740653</v>
      </c>
      <c r="G53" s="89">
        <v>3</v>
      </c>
      <c r="H53" s="67">
        <f>ROUND(G53/B53*1000,1)</f>
        <v>2.7</v>
      </c>
      <c r="I53" s="89">
        <v>0</v>
      </c>
      <c r="J53" s="67">
        <f>ROUND(I53/B53*1000,1)</f>
        <v>0</v>
      </c>
      <c r="K53" s="78">
        <v>6</v>
      </c>
      <c r="L53" s="79">
        <f>ROUND(K53/X53*1000,1)</f>
        <v>5.3</v>
      </c>
      <c r="M53" s="80">
        <v>6</v>
      </c>
      <c r="N53" s="79">
        <f>ROUND(M53/X53*1000,1)</f>
        <v>5.3</v>
      </c>
      <c r="O53" s="78">
        <v>3</v>
      </c>
      <c r="P53" s="67">
        <f>ROUND(O53/Y53*1000,1)</f>
        <v>2.7</v>
      </c>
      <c r="Q53" s="78">
        <v>3</v>
      </c>
      <c r="R53" s="81">
        <f>O53-Q53</f>
        <v>0</v>
      </c>
      <c r="S53" s="8">
        <v>727</v>
      </c>
      <c r="T53" s="68">
        <f>+S53/Z53*1000</f>
        <v>5.517859040332741</v>
      </c>
      <c r="U53" s="8">
        <v>226</v>
      </c>
      <c r="V53" s="70">
        <f>+U53/Z53*1000</f>
        <v>1.7153179410112784</v>
      </c>
      <c r="W53" s="83">
        <v>1.17</v>
      </c>
      <c r="X53" s="11">
        <f>B53+K53+M53</f>
        <v>1124</v>
      </c>
      <c r="Y53" s="2">
        <f>B53+Q53</f>
        <v>1115</v>
      </c>
      <c r="Z53" s="85">
        <v>131754</v>
      </c>
    </row>
    <row r="54" spans="1:26" ht="15" customHeight="1">
      <c r="A54" s="86"/>
      <c r="B54" s="74"/>
      <c r="C54" s="75"/>
      <c r="D54" s="76"/>
      <c r="E54" s="87"/>
      <c r="F54" s="67"/>
      <c r="G54" s="89"/>
      <c r="H54" s="67"/>
      <c r="I54" s="89"/>
      <c r="J54" s="67" t="s">
        <v>1</v>
      </c>
      <c r="K54" s="78"/>
      <c r="L54" s="79"/>
      <c r="M54" s="80"/>
      <c r="N54" s="79"/>
      <c r="O54" s="78"/>
      <c r="P54" s="67"/>
      <c r="Q54" s="78"/>
      <c r="R54" s="81"/>
      <c r="S54" s="8"/>
      <c r="T54" s="67"/>
      <c r="U54" s="8"/>
      <c r="V54" s="82"/>
      <c r="W54" s="83"/>
      <c r="X54" s="11"/>
      <c r="Z54" s="88"/>
    </row>
    <row r="55" spans="1:26" ht="24">
      <c r="A55" s="86" t="s">
        <v>51</v>
      </c>
      <c r="B55" s="74">
        <v>257</v>
      </c>
      <c r="C55" s="57">
        <f>+B55/Z55*1000</f>
        <v>7.105335913740669</v>
      </c>
      <c r="D55" s="76">
        <v>39</v>
      </c>
      <c r="E55" s="87">
        <v>504</v>
      </c>
      <c r="F55" s="67">
        <f>+E55/Z55*1000</f>
        <v>13.9341996129389</v>
      </c>
      <c r="G55" s="89">
        <v>2</v>
      </c>
      <c r="H55" s="67">
        <f>ROUND(G55/B55*1000,1)</f>
        <v>7.8</v>
      </c>
      <c r="I55" s="89">
        <v>2</v>
      </c>
      <c r="J55" s="67">
        <f>ROUND(I55/B55*1000,1)</f>
        <v>7.8</v>
      </c>
      <c r="K55" s="78">
        <v>3</v>
      </c>
      <c r="L55" s="67">
        <f>ROUND(K55/X55*1000,1)</f>
        <v>11.3</v>
      </c>
      <c r="M55" s="80">
        <v>5</v>
      </c>
      <c r="N55" s="69">
        <f>ROUND(M55/X55*1000,1)</f>
        <v>18.9</v>
      </c>
      <c r="O55" s="78">
        <v>3</v>
      </c>
      <c r="P55" s="67">
        <f>ROUND(O55/Y55*1000,1)</f>
        <v>11.6</v>
      </c>
      <c r="Q55" s="78">
        <v>1</v>
      </c>
      <c r="R55" s="81">
        <f>O55-Q55</f>
        <v>2</v>
      </c>
      <c r="S55" s="8">
        <v>150</v>
      </c>
      <c r="T55" s="68">
        <f>+S55/Z55*1000</f>
        <v>4.1470832181365775</v>
      </c>
      <c r="U55" s="8">
        <v>68</v>
      </c>
      <c r="V55" s="70">
        <f>+U55/Z55*1000</f>
        <v>1.8800110588885817</v>
      </c>
      <c r="W55" s="83">
        <v>1.26</v>
      </c>
      <c r="X55" s="11">
        <f>B55+K55+M55</f>
        <v>265</v>
      </c>
      <c r="Y55" s="2">
        <f>B55+Q55</f>
        <v>258</v>
      </c>
      <c r="Z55" s="85">
        <v>36170</v>
      </c>
    </row>
    <row r="56" spans="1:26" ht="24">
      <c r="A56" s="86" t="s">
        <v>52</v>
      </c>
      <c r="B56" s="74">
        <v>922</v>
      </c>
      <c r="C56" s="57">
        <f>+B56/Z56*1000</f>
        <v>8.914155330606878</v>
      </c>
      <c r="D56" s="76">
        <v>68</v>
      </c>
      <c r="E56" s="87">
        <v>687</v>
      </c>
      <c r="F56" s="67">
        <f>+E56/Z56*1000</f>
        <v>6.6421092322417845</v>
      </c>
      <c r="G56" s="89">
        <v>2</v>
      </c>
      <c r="H56" s="67">
        <f>ROUND(G56/B56*1000,1)</f>
        <v>2.2</v>
      </c>
      <c r="I56" s="89">
        <v>0</v>
      </c>
      <c r="J56" s="67">
        <f>ROUND(I56/B56*1000,1)</f>
        <v>0</v>
      </c>
      <c r="K56" s="78">
        <v>19</v>
      </c>
      <c r="L56" s="79">
        <f>ROUND(K56/X56*1000,1)</f>
        <v>19.9</v>
      </c>
      <c r="M56" s="80">
        <v>13</v>
      </c>
      <c r="N56" s="79">
        <f>ROUND(M56/X56*1000,1)</f>
        <v>13.6</v>
      </c>
      <c r="O56" s="78">
        <v>9</v>
      </c>
      <c r="P56" s="67">
        <f>ROUND(O56/Y56*1000,1)</f>
        <v>9.7</v>
      </c>
      <c r="Q56" s="78">
        <v>9</v>
      </c>
      <c r="R56" s="81">
        <f>O56-Q56</f>
        <v>0</v>
      </c>
      <c r="S56" s="8">
        <v>565</v>
      </c>
      <c r="T56" s="68">
        <f>+S56/Z56*1000</f>
        <v>5.462578917345863</v>
      </c>
      <c r="U56" s="8">
        <v>252</v>
      </c>
      <c r="V56" s="70">
        <f>+U56/Z56*1000</f>
        <v>2.4364068799489513</v>
      </c>
      <c r="W56" s="83">
        <v>1.25</v>
      </c>
      <c r="X56" s="11">
        <f>B56+K56+M56</f>
        <v>954</v>
      </c>
      <c r="Y56" s="2">
        <f>B56+Q56</f>
        <v>931</v>
      </c>
      <c r="Z56" s="85">
        <v>103431</v>
      </c>
    </row>
    <row r="57" spans="1:26" ht="24">
      <c r="A57" s="84" t="s">
        <v>53</v>
      </c>
      <c r="B57" s="74">
        <v>778</v>
      </c>
      <c r="C57" s="57">
        <f>+B57/Z57*1000</f>
        <v>8.630826917530118</v>
      </c>
      <c r="D57" s="76">
        <v>79</v>
      </c>
      <c r="E57" s="77">
        <v>834</v>
      </c>
      <c r="F57" s="67">
        <f>+E57/Z57*1000</f>
        <v>9.252068957866477</v>
      </c>
      <c r="G57" s="89">
        <v>3</v>
      </c>
      <c r="H57" s="67">
        <f>ROUND(G57/B57*1000,1)</f>
        <v>3.9</v>
      </c>
      <c r="I57" s="89">
        <v>1</v>
      </c>
      <c r="J57" s="67">
        <f>ROUND(I57/B57*1000,1)</f>
        <v>1.3</v>
      </c>
      <c r="K57" s="78">
        <v>12</v>
      </c>
      <c r="L57" s="79">
        <f>ROUND(K57/X57*1000,1)</f>
        <v>15.2</v>
      </c>
      <c r="M57" s="80">
        <v>2</v>
      </c>
      <c r="N57" s="79">
        <f>ROUND(M57/X57*1000,1)</f>
        <v>2.5</v>
      </c>
      <c r="O57" s="78">
        <v>3</v>
      </c>
      <c r="P57" s="67">
        <f>ROUND(O57/Y57*1000,1)</f>
        <v>3.8</v>
      </c>
      <c r="Q57" s="78">
        <v>3</v>
      </c>
      <c r="R57" s="81">
        <f>O57-Q57</f>
        <v>0</v>
      </c>
      <c r="S57" s="8">
        <v>499</v>
      </c>
      <c r="T57" s="68">
        <f>+S57/Z57*1000</f>
        <v>5.535710323711478</v>
      </c>
      <c r="U57" s="8">
        <v>203</v>
      </c>
      <c r="V57" s="70">
        <f>+U57/Z57*1000</f>
        <v>2.2520023962192988</v>
      </c>
      <c r="W57" s="83">
        <v>1.43</v>
      </c>
      <c r="X57" s="11">
        <f>B57+K57+M57</f>
        <v>792</v>
      </c>
      <c r="Y57" s="2">
        <f>B57+Q57</f>
        <v>781</v>
      </c>
      <c r="Z57" s="85">
        <v>90142</v>
      </c>
    </row>
    <row r="58" spans="1:26" ht="24">
      <c r="A58" s="84" t="s">
        <v>54</v>
      </c>
      <c r="B58" s="74">
        <v>276</v>
      </c>
      <c r="C58" s="57">
        <f>+B58/Z58*1000</f>
        <v>5.5596962310899825</v>
      </c>
      <c r="D58" s="76">
        <v>32</v>
      </c>
      <c r="E58" s="77">
        <v>562</v>
      </c>
      <c r="F58" s="67">
        <f>+E58/Z58*1000</f>
        <v>11.320830731422355</v>
      </c>
      <c r="G58" s="89">
        <v>0</v>
      </c>
      <c r="H58" s="67">
        <f>ROUND(G58/B58*1000,1)</f>
        <v>0</v>
      </c>
      <c r="I58" s="89">
        <v>0</v>
      </c>
      <c r="J58" s="67">
        <f>ROUND(I58/B58*1000,1)</f>
        <v>0</v>
      </c>
      <c r="K58" s="78">
        <v>4</v>
      </c>
      <c r="L58" s="79">
        <f>ROUND(K58/X58*1000,1)</f>
        <v>14</v>
      </c>
      <c r="M58" s="80">
        <v>6</v>
      </c>
      <c r="N58" s="79">
        <f>ROUND(M58/X58*1000,1)</f>
        <v>21</v>
      </c>
      <c r="O58" s="78">
        <v>1</v>
      </c>
      <c r="P58" s="67">
        <f>ROUND(O58/Y58*1000,1)</f>
        <v>3.6</v>
      </c>
      <c r="Q58" s="78">
        <v>1</v>
      </c>
      <c r="R58" s="81">
        <f>O58-Q58</f>
        <v>0</v>
      </c>
      <c r="S58" s="8">
        <v>174</v>
      </c>
      <c r="T58" s="68">
        <f>+S58/Z58*1000</f>
        <v>3.5050258848175977</v>
      </c>
      <c r="U58" s="8">
        <v>98</v>
      </c>
      <c r="V58" s="70">
        <f>+U58/Z58*1000</f>
        <v>1.9740950385754283</v>
      </c>
      <c r="W58" s="83">
        <v>1.06</v>
      </c>
      <c r="X58" s="11">
        <f>B58+K58+M58</f>
        <v>286</v>
      </c>
      <c r="Y58" s="2">
        <f>B58+Q58</f>
        <v>277</v>
      </c>
      <c r="Z58" s="85">
        <v>49643</v>
      </c>
    </row>
    <row r="59" spans="1:26" ht="24">
      <c r="A59" s="86" t="s">
        <v>55</v>
      </c>
      <c r="B59" s="74">
        <v>1664</v>
      </c>
      <c r="C59" s="57">
        <f>+B59/Z59*1000</f>
        <v>10.58322203141894</v>
      </c>
      <c r="D59" s="76">
        <v>142</v>
      </c>
      <c r="E59" s="87">
        <v>677</v>
      </c>
      <c r="F59" s="67">
        <f>+E59/Z59*1000</f>
        <v>4.305794059657827</v>
      </c>
      <c r="G59" s="89">
        <v>3</v>
      </c>
      <c r="H59" s="90">
        <f>ROUND(G59/B59*1000,1)</f>
        <v>1.8</v>
      </c>
      <c r="I59" s="89">
        <v>3</v>
      </c>
      <c r="J59" s="67">
        <f>ROUND(I59/B59*1000,1)</f>
        <v>1.8</v>
      </c>
      <c r="K59" s="78">
        <v>28</v>
      </c>
      <c r="L59" s="79">
        <f>ROUND(K59/X59*1000,1)</f>
        <v>16.5</v>
      </c>
      <c r="M59" s="80">
        <v>10</v>
      </c>
      <c r="N59" s="79">
        <f>ROUND(M59/X59*1000,1)</f>
        <v>5.9</v>
      </c>
      <c r="O59" s="78">
        <v>13</v>
      </c>
      <c r="P59" s="67">
        <f>ROUND(O59/Y59*1000,1)</f>
        <v>7.8</v>
      </c>
      <c r="Q59" s="78">
        <v>11</v>
      </c>
      <c r="R59" s="81">
        <f>O59-Q59</f>
        <v>2</v>
      </c>
      <c r="S59" s="8">
        <v>1282</v>
      </c>
      <c r="T59" s="68">
        <f>+S59/Z59*1000</f>
        <v>8.15366024295618</v>
      </c>
      <c r="U59" s="8">
        <v>326</v>
      </c>
      <c r="V59" s="70">
        <f>+U59/Z59*1000</f>
        <v>2.0733956624053937</v>
      </c>
      <c r="W59" s="83">
        <v>1.15</v>
      </c>
      <c r="X59" s="11">
        <f>B59+K59+M59</f>
        <v>1702</v>
      </c>
      <c r="Y59" s="2">
        <f>B59+Q59</f>
        <v>1675</v>
      </c>
      <c r="Z59" s="85">
        <v>157230</v>
      </c>
    </row>
    <row r="60" spans="1:26" ht="15" customHeight="1">
      <c r="A60" s="84"/>
      <c r="B60" s="74"/>
      <c r="C60" s="75"/>
      <c r="D60" s="76"/>
      <c r="E60" s="77"/>
      <c r="F60" s="67"/>
      <c r="G60" s="89"/>
      <c r="H60" s="67"/>
      <c r="I60" s="89"/>
      <c r="J60" s="67" t="s">
        <v>1</v>
      </c>
      <c r="K60" s="78"/>
      <c r="L60" s="79"/>
      <c r="M60" s="80"/>
      <c r="N60" s="79"/>
      <c r="O60" s="78"/>
      <c r="P60" s="67"/>
      <c r="Q60" s="78"/>
      <c r="R60" s="81"/>
      <c r="S60" s="8"/>
      <c r="T60" s="67"/>
      <c r="U60" s="8"/>
      <c r="V60" s="82"/>
      <c r="W60" s="92"/>
      <c r="X60" s="11"/>
      <c r="Z60" s="88"/>
    </row>
    <row r="61" spans="1:26" ht="24">
      <c r="A61" s="86" t="s">
        <v>56</v>
      </c>
      <c r="B61" s="74">
        <v>705</v>
      </c>
      <c r="C61" s="57">
        <f>+B61/Z61*1000</f>
        <v>8.254882675284529</v>
      </c>
      <c r="D61" s="76">
        <v>66</v>
      </c>
      <c r="E61" s="87">
        <v>618</v>
      </c>
      <c r="F61" s="67">
        <f>+E61/Z61*1000</f>
        <v>7.236195025994098</v>
      </c>
      <c r="G61" s="89">
        <v>4</v>
      </c>
      <c r="H61" s="67">
        <f>ROUND(G61/B61*1000,1)</f>
        <v>5.7</v>
      </c>
      <c r="I61" s="89">
        <v>2</v>
      </c>
      <c r="J61" s="67">
        <f>ROUND(I61/B61*1000,1)</f>
        <v>2.8</v>
      </c>
      <c r="K61" s="78">
        <v>8</v>
      </c>
      <c r="L61" s="79">
        <f>ROUND(K61/X61*1000,1)</f>
        <v>11.1</v>
      </c>
      <c r="M61" s="80">
        <v>5</v>
      </c>
      <c r="N61" s="79">
        <f>ROUND(M61/X61*1000,1)</f>
        <v>7</v>
      </c>
      <c r="O61" s="78">
        <v>1</v>
      </c>
      <c r="P61" s="67">
        <f>ROUND(O61/Y61*1000,1)</f>
        <v>1.4</v>
      </c>
      <c r="Q61" s="78">
        <v>0</v>
      </c>
      <c r="R61" s="81">
        <f>O61-Q61</f>
        <v>1</v>
      </c>
      <c r="S61" s="8">
        <v>443</v>
      </c>
      <c r="T61" s="68">
        <f>+S61/Z61*1000</f>
        <v>5.187110673973116</v>
      </c>
      <c r="U61" s="8">
        <v>170</v>
      </c>
      <c r="V61" s="70">
        <f>+U61/Z61*1000</f>
        <v>1.9905390848203832</v>
      </c>
      <c r="W61" s="83">
        <v>1.16</v>
      </c>
      <c r="X61" s="11">
        <f>B61+K61+M61</f>
        <v>718</v>
      </c>
      <c r="Y61" s="2">
        <f>B61+Q61</f>
        <v>705</v>
      </c>
      <c r="Z61" s="85">
        <v>85404</v>
      </c>
    </row>
    <row r="62" spans="1:26" ht="24">
      <c r="A62" s="84" t="s">
        <v>57</v>
      </c>
      <c r="B62" s="74">
        <v>537</v>
      </c>
      <c r="C62" s="57">
        <f>+B62/Z62*1000</f>
        <v>9.055954669634726</v>
      </c>
      <c r="D62" s="76">
        <v>58</v>
      </c>
      <c r="E62" s="77">
        <v>396</v>
      </c>
      <c r="F62" s="67">
        <f>+E62/Z62*1000</f>
        <v>6.678134169786502</v>
      </c>
      <c r="G62" s="89">
        <v>0</v>
      </c>
      <c r="H62" s="67">
        <f>ROUND(G62/B62*1000,1)</f>
        <v>0</v>
      </c>
      <c r="I62" s="89">
        <v>0</v>
      </c>
      <c r="J62" s="67">
        <f>ROUND(I62/B62*1000,1)</f>
        <v>0</v>
      </c>
      <c r="K62" s="78">
        <v>3</v>
      </c>
      <c r="L62" s="79">
        <f>ROUND(K62/X62*1000,1)</f>
        <v>5.5</v>
      </c>
      <c r="M62" s="80">
        <v>5</v>
      </c>
      <c r="N62" s="79">
        <f>ROUND(M62/X62*1000,1)</f>
        <v>9.2</v>
      </c>
      <c r="O62" s="78">
        <v>0</v>
      </c>
      <c r="P62" s="67">
        <f>ROUND(O62/Y62*1000,1)</f>
        <v>0</v>
      </c>
      <c r="Q62" s="78">
        <v>0</v>
      </c>
      <c r="R62" s="81">
        <f>O62-Q62</f>
        <v>0</v>
      </c>
      <c r="S62" s="8">
        <v>337</v>
      </c>
      <c r="T62" s="68">
        <f>+S62/Z62*1000</f>
        <v>5.683159634389018</v>
      </c>
      <c r="U62" s="8">
        <v>127</v>
      </c>
      <c r="V62" s="70">
        <f>+U62/Z62*1000</f>
        <v>2.1417248473810244</v>
      </c>
      <c r="W62" s="83">
        <v>1.35</v>
      </c>
      <c r="X62" s="11">
        <f>B62+K62+M62</f>
        <v>545</v>
      </c>
      <c r="Y62" s="2">
        <f>B62+Q62</f>
        <v>537</v>
      </c>
      <c r="Z62" s="85">
        <v>59298</v>
      </c>
    </row>
    <row r="63" spans="1:26" ht="24">
      <c r="A63" s="84" t="s">
        <v>58</v>
      </c>
      <c r="B63" s="126">
        <v>547</v>
      </c>
      <c r="C63" s="113">
        <f>+B63/Z63*1000</f>
        <v>7.231241076622072</v>
      </c>
      <c r="D63" s="76">
        <v>47</v>
      </c>
      <c r="E63" s="127">
        <v>548</v>
      </c>
      <c r="F63" s="67">
        <f>+E63/Z63*1000</f>
        <v>7.244460895774946</v>
      </c>
      <c r="G63" s="148">
        <v>2</v>
      </c>
      <c r="H63" s="67">
        <f>ROUND(G63/B63*1000,1)</f>
        <v>3.7</v>
      </c>
      <c r="I63" s="148">
        <v>1</v>
      </c>
      <c r="J63" s="67">
        <f>ROUND(I63/B63*1000,1)</f>
        <v>1.8</v>
      </c>
      <c r="K63" s="108">
        <v>11</v>
      </c>
      <c r="L63" s="79">
        <f>ROUND(K63/X63*1000,1)</f>
        <v>19.3</v>
      </c>
      <c r="M63" s="80">
        <v>11</v>
      </c>
      <c r="N63" s="79">
        <f>ROUND(M63/X63*1000,1)</f>
        <v>19.3</v>
      </c>
      <c r="O63" s="108">
        <v>2</v>
      </c>
      <c r="P63" s="67">
        <f>ROUND(O63/Y63*1000,1)</f>
        <v>3.6</v>
      </c>
      <c r="Q63" s="108">
        <v>1</v>
      </c>
      <c r="R63" s="81">
        <f>O63-Q63</f>
        <v>1</v>
      </c>
      <c r="S63" s="128">
        <v>414</v>
      </c>
      <c r="T63" s="68">
        <f>+S63/Z63*1000</f>
        <v>5.473005129289831</v>
      </c>
      <c r="U63" s="103">
        <v>228</v>
      </c>
      <c r="V63" s="70">
        <f>+U63/Z63*1000</f>
        <v>3.0141187668552694</v>
      </c>
      <c r="W63" s="83">
        <v>1.19</v>
      </c>
      <c r="X63" s="11">
        <f>B63+K63+M63</f>
        <v>569</v>
      </c>
      <c r="Y63" s="2">
        <f>B63+Q63</f>
        <v>548</v>
      </c>
      <c r="Z63" s="85">
        <v>75644</v>
      </c>
    </row>
    <row r="64" spans="1:26" ht="24">
      <c r="A64" s="86" t="s">
        <v>60</v>
      </c>
      <c r="B64" s="112">
        <v>367</v>
      </c>
      <c r="C64" s="113">
        <f>+B64/Z64*1000</f>
        <v>6.105879612684258</v>
      </c>
      <c r="D64" s="76">
        <v>28</v>
      </c>
      <c r="E64" s="114">
        <v>345</v>
      </c>
      <c r="F64" s="67">
        <f>+E64/Z64*1000</f>
        <v>5.739859581406183</v>
      </c>
      <c r="G64" s="148">
        <v>0</v>
      </c>
      <c r="H64" s="67">
        <f>ROUND(G64/B64*1000,1)</f>
        <v>0</v>
      </c>
      <c r="I64" s="148">
        <v>0</v>
      </c>
      <c r="J64" s="67">
        <f>ROUND(I64/B64*1000,1)</f>
        <v>0</v>
      </c>
      <c r="K64" s="108">
        <v>7</v>
      </c>
      <c r="L64" s="79">
        <f>ROUND(K64/X64*1000,1)</f>
        <v>18.5</v>
      </c>
      <c r="M64" s="108">
        <v>5</v>
      </c>
      <c r="N64" s="67">
        <f>ROUND(M64/X64*1000,1)</f>
        <v>13.2</v>
      </c>
      <c r="O64" s="108">
        <v>4</v>
      </c>
      <c r="P64" s="67">
        <f>ROUND(O64/Y64*1000,1)</f>
        <v>10.8</v>
      </c>
      <c r="Q64" s="108">
        <v>4</v>
      </c>
      <c r="R64" s="81">
        <f>O64-Q64</f>
        <v>0</v>
      </c>
      <c r="S64" s="112">
        <v>214</v>
      </c>
      <c r="T64" s="68">
        <f>+S64/Z64*1000</f>
        <v>3.5603766678867332</v>
      </c>
      <c r="U64" s="112">
        <v>103</v>
      </c>
      <c r="V64" s="70">
        <f>+U64/Z64*1000</f>
        <v>1.713639237347353</v>
      </c>
      <c r="W64" s="83">
        <v>1.03</v>
      </c>
      <c r="X64" s="11">
        <f>B64+K64+M64</f>
        <v>379</v>
      </c>
      <c r="Y64" s="2">
        <f>B64+Q64</f>
        <v>371</v>
      </c>
      <c r="Z64" s="85">
        <v>60106</v>
      </c>
    </row>
    <row r="65" spans="1:26" ht="24.75" thickBot="1">
      <c r="A65" s="115" t="s">
        <v>81</v>
      </c>
      <c r="B65" s="116">
        <v>425</v>
      </c>
      <c r="C65" s="93">
        <f>+B65/Z65*1000</f>
        <v>7.855532142989169</v>
      </c>
      <c r="D65" s="94">
        <v>39</v>
      </c>
      <c r="E65" s="117">
        <v>294</v>
      </c>
      <c r="F65" s="95">
        <f>+E65/Z65*1000</f>
        <v>5.434179882444272</v>
      </c>
      <c r="G65" s="149">
        <v>0</v>
      </c>
      <c r="H65" s="95">
        <f>ROUND(G65/B65*1000,1)</f>
        <v>0</v>
      </c>
      <c r="I65" s="149">
        <v>0</v>
      </c>
      <c r="J65" s="95">
        <f>ROUND(I65/B65*1000,1)</f>
        <v>0</v>
      </c>
      <c r="K65" s="96">
        <v>4</v>
      </c>
      <c r="L65" s="97">
        <f>ROUND(K65/X65*1000,1)</f>
        <v>9.1</v>
      </c>
      <c r="M65" s="96">
        <v>10</v>
      </c>
      <c r="N65" s="95">
        <f>ROUND(M65/X65*1000,1)</f>
        <v>22.8</v>
      </c>
      <c r="O65" s="96">
        <v>0</v>
      </c>
      <c r="P65" s="95">
        <f>ROUND(O65/Y65*1000,1)</f>
        <v>0</v>
      </c>
      <c r="Q65" s="96">
        <v>0</v>
      </c>
      <c r="R65" s="99">
        <f>O65-Q65</f>
        <v>0</v>
      </c>
      <c r="S65" s="116">
        <v>240</v>
      </c>
      <c r="T65" s="100">
        <f>+S65/Z65*1000</f>
        <v>4.436065210158589</v>
      </c>
      <c r="U65" s="116">
        <v>104</v>
      </c>
      <c r="V65" s="101">
        <f>+U65/Z65*1000</f>
        <v>1.9222949244020553</v>
      </c>
      <c r="W65" s="102">
        <v>1.14</v>
      </c>
      <c r="X65" s="11">
        <f>B65+K65+M65</f>
        <v>439</v>
      </c>
      <c r="Y65" s="2">
        <f>B65+Q65</f>
        <v>425</v>
      </c>
      <c r="Z65" s="85">
        <v>54102</v>
      </c>
    </row>
    <row r="66" spans="1:26" ht="24">
      <c r="A66" s="1" t="s">
        <v>117</v>
      </c>
      <c r="B66" s="103"/>
      <c r="C66" s="104"/>
      <c r="D66" s="103"/>
      <c r="E66" s="105"/>
      <c r="F66" s="104"/>
      <c r="G66" s="106"/>
      <c r="H66" s="104"/>
      <c r="I66" s="106"/>
      <c r="J66" s="104"/>
      <c r="K66" s="106"/>
      <c r="L66" s="104"/>
      <c r="M66" s="106"/>
      <c r="N66" s="104"/>
      <c r="O66" s="106"/>
      <c r="P66" s="104"/>
      <c r="Q66" s="106"/>
      <c r="R66" s="106"/>
      <c r="S66" s="103"/>
      <c r="T66" s="104"/>
      <c r="U66" s="103"/>
      <c r="V66" s="104"/>
      <c r="W66" s="107"/>
      <c r="X66" s="11"/>
      <c r="Z66" s="88"/>
    </row>
    <row r="67" spans="1:26" ht="24">
      <c r="A67" s="1" t="s">
        <v>105</v>
      </c>
      <c r="B67" s="103"/>
      <c r="C67" s="104"/>
      <c r="D67" s="103"/>
      <c r="E67" s="105"/>
      <c r="F67" s="104"/>
      <c r="G67" s="106"/>
      <c r="H67" s="104"/>
      <c r="I67" s="106"/>
      <c r="J67" s="104"/>
      <c r="K67" s="106"/>
      <c r="L67" s="104"/>
      <c r="M67" s="106"/>
      <c r="N67" s="104"/>
      <c r="O67" s="106"/>
      <c r="P67" s="104"/>
      <c r="Q67" s="106"/>
      <c r="R67" s="106"/>
      <c r="S67" s="103"/>
      <c r="T67" s="104"/>
      <c r="U67" s="103"/>
      <c r="V67" s="104"/>
      <c r="W67" s="107"/>
      <c r="X67" s="11"/>
      <c r="Z67" s="88"/>
    </row>
    <row r="68" spans="1:26" ht="31.5" customHeight="1">
      <c r="A68" s="1"/>
      <c r="B68" s="103"/>
      <c r="C68" s="104"/>
      <c r="D68" s="103"/>
      <c r="E68" s="105"/>
      <c r="F68" s="104"/>
      <c r="G68" s="106"/>
      <c r="H68" s="104"/>
      <c r="I68" s="106"/>
      <c r="J68" s="104"/>
      <c r="K68" s="106"/>
      <c r="L68" s="104"/>
      <c r="M68" s="106"/>
      <c r="N68" s="104"/>
      <c r="O68" s="106"/>
      <c r="P68" s="104"/>
      <c r="Q68" s="106"/>
      <c r="R68" s="106"/>
      <c r="S68" s="103"/>
      <c r="T68" s="104"/>
      <c r="U68" s="103"/>
      <c r="V68" s="104"/>
      <c r="W68" s="107"/>
      <c r="X68" s="11"/>
      <c r="Z68" s="88"/>
    </row>
    <row r="69" spans="1:26" ht="24.75" thickBot="1">
      <c r="A69" s="7" t="s">
        <v>59</v>
      </c>
      <c r="B69" s="8"/>
      <c r="C69" s="75"/>
      <c r="D69" s="8"/>
      <c r="E69" s="9"/>
      <c r="F69" s="75"/>
      <c r="G69" s="7"/>
      <c r="H69" s="75"/>
      <c r="I69" s="7"/>
      <c r="J69" s="75"/>
      <c r="K69" s="7"/>
      <c r="L69" s="75"/>
      <c r="M69" s="7"/>
      <c r="N69" s="75"/>
      <c r="O69" s="7"/>
      <c r="P69" s="75"/>
      <c r="Q69" s="7"/>
      <c r="R69" s="7"/>
      <c r="S69" s="8"/>
      <c r="T69" s="75"/>
      <c r="U69" s="8"/>
      <c r="V69" s="75"/>
      <c r="W69" s="10" t="s">
        <v>106</v>
      </c>
      <c r="X69" s="11"/>
      <c r="Z69" s="88"/>
    </row>
    <row r="70" spans="1:24" ht="27" customHeight="1">
      <c r="A70" s="12" t="s">
        <v>0</v>
      </c>
      <c r="B70" s="132" t="s">
        <v>85</v>
      </c>
      <c r="C70" s="133"/>
      <c r="D70" s="134"/>
      <c r="E70" s="140" t="s">
        <v>97</v>
      </c>
      <c r="F70" s="141"/>
      <c r="G70" s="138" t="s">
        <v>86</v>
      </c>
      <c r="H70" s="139"/>
      <c r="I70" s="138" t="s">
        <v>87</v>
      </c>
      <c r="J70" s="139"/>
      <c r="K70" s="13" t="s">
        <v>88</v>
      </c>
      <c r="L70" s="14"/>
      <c r="M70" s="15" t="s">
        <v>89</v>
      </c>
      <c r="N70" s="16"/>
      <c r="O70" s="17"/>
      <c r="P70" s="15" t="s">
        <v>2</v>
      </c>
      <c r="Q70" s="15"/>
      <c r="R70" s="15"/>
      <c r="S70" s="132" t="s">
        <v>90</v>
      </c>
      <c r="T70" s="134"/>
      <c r="U70" s="132" t="s">
        <v>91</v>
      </c>
      <c r="V70" s="134"/>
      <c r="W70" s="18"/>
      <c r="X70" s="11"/>
    </row>
    <row r="71" spans="1:24" ht="51" customHeight="1">
      <c r="A71" s="19" t="s">
        <v>3</v>
      </c>
      <c r="B71" s="135"/>
      <c r="C71" s="136"/>
      <c r="D71" s="137"/>
      <c r="E71" s="142"/>
      <c r="F71" s="143"/>
      <c r="G71" s="144" t="s">
        <v>4</v>
      </c>
      <c r="H71" s="145"/>
      <c r="I71" s="144" t="s">
        <v>5</v>
      </c>
      <c r="J71" s="145"/>
      <c r="K71" s="146" t="s">
        <v>92</v>
      </c>
      <c r="L71" s="147"/>
      <c r="M71" s="146" t="s">
        <v>93</v>
      </c>
      <c r="N71" s="147"/>
      <c r="O71" s="146" t="s">
        <v>100</v>
      </c>
      <c r="P71" s="147"/>
      <c r="Q71" s="21" t="s">
        <v>6</v>
      </c>
      <c r="R71" s="22" t="s">
        <v>7</v>
      </c>
      <c r="S71" s="135"/>
      <c r="T71" s="137"/>
      <c r="U71" s="135"/>
      <c r="V71" s="137"/>
      <c r="W71" s="23" t="s">
        <v>94</v>
      </c>
      <c r="X71" s="11"/>
    </row>
    <row r="72" spans="1:24" ht="48">
      <c r="A72" s="24" t="s">
        <v>8</v>
      </c>
      <c r="B72" s="130" t="s">
        <v>95</v>
      </c>
      <c r="C72" s="25" t="s">
        <v>9</v>
      </c>
      <c r="D72" s="26" t="s">
        <v>10</v>
      </c>
      <c r="E72" s="130" t="s">
        <v>95</v>
      </c>
      <c r="F72" s="25" t="s">
        <v>9</v>
      </c>
      <c r="G72" s="130" t="s">
        <v>95</v>
      </c>
      <c r="H72" s="25" t="s">
        <v>9</v>
      </c>
      <c r="I72" s="130" t="s">
        <v>95</v>
      </c>
      <c r="J72" s="25" t="s">
        <v>9</v>
      </c>
      <c r="K72" s="130" t="s">
        <v>95</v>
      </c>
      <c r="L72" s="27" t="s">
        <v>9</v>
      </c>
      <c r="M72" s="130" t="s">
        <v>95</v>
      </c>
      <c r="N72" s="25" t="s">
        <v>9</v>
      </c>
      <c r="O72" s="130" t="s">
        <v>95</v>
      </c>
      <c r="P72" s="25" t="s">
        <v>9</v>
      </c>
      <c r="Q72" s="28" t="s">
        <v>11</v>
      </c>
      <c r="R72" s="125" t="s">
        <v>118</v>
      </c>
      <c r="S72" s="130" t="s">
        <v>95</v>
      </c>
      <c r="T72" s="29" t="s">
        <v>9</v>
      </c>
      <c r="U72" s="130" t="s">
        <v>95</v>
      </c>
      <c r="V72" s="30" t="s">
        <v>9</v>
      </c>
      <c r="W72" s="23" t="s">
        <v>96</v>
      </c>
      <c r="X72" s="11"/>
    </row>
    <row r="73" spans="1:26" ht="48">
      <c r="A73" s="20" t="s">
        <v>1</v>
      </c>
      <c r="B73" s="131"/>
      <c r="C73" s="31" t="s">
        <v>12</v>
      </c>
      <c r="D73" s="32" t="s">
        <v>13</v>
      </c>
      <c r="E73" s="131"/>
      <c r="F73" s="31" t="s">
        <v>12</v>
      </c>
      <c r="G73" s="131"/>
      <c r="H73" s="33" t="s">
        <v>14</v>
      </c>
      <c r="I73" s="131"/>
      <c r="J73" s="31" t="s">
        <v>14</v>
      </c>
      <c r="K73" s="131"/>
      <c r="L73" s="34" t="s">
        <v>15</v>
      </c>
      <c r="M73" s="131"/>
      <c r="N73" s="33" t="s">
        <v>15</v>
      </c>
      <c r="O73" s="131"/>
      <c r="P73" s="33" t="s">
        <v>15</v>
      </c>
      <c r="Q73" s="35" t="s">
        <v>102</v>
      </c>
      <c r="R73" s="35" t="s">
        <v>103</v>
      </c>
      <c r="S73" s="131"/>
      <c r="T73" s="31" t="s">
        <v>12</v>
      </c>
      <c r="U73" s="131"/>
      <c r="V73" s="36" t="s">
        <v>12</v>
      </c>
      <c r="W73" s="37"/>
      <c r="X73" s="11"/>
      <c r="Z73" s="38"/>
    </row>
    <row r="74" spans="1:26" ht="24">
      <c r="A74" s="86" t="s">
        <v>80</v>
      </c>
      <c r="B74" s="74">
        <v>379</v>
      </c>
      <c r="C74" s="57">
        <f>+B74/Z74*1000</f>
        <v>7.382445751684912</v>
      </c>
      <c r="D74" s="76">
        <v>37</v>
      </c>
      <c r="E74" s="87">
        <v>368</v>
      </c>
      <c r="F74" s="67">
        <f>+E74/Z74*1000</f>
        <v>7.168179516147882</v>
      </c>
      <c r="G74" s="78">
        <v>3</v>
      </c>
      <c r="H74" s="67">
        <f>ROUND(G74/B74*1000,1)</f>
        <v>7.9</v>
      </c>
      <c r="I74" s="78">
        <v>1</v>
      </c>
      <c r="J74" s="67">
        <f>ROUND(I74/B74*1000,1)</f>
        <v>2.6</v>
      </c>
      <c r="K74" s="78">
        <v>10</v>
      </c>
      <c r="L74" s="79">
        <f>ROUND(K74/X74*1000,1)</f>
        <v>25.3</v>
      </c>
      <c r="M74" s="80">
        <v>7</v>
      </c>
      <c r="N74" s="67">
        <f>ROUND(M74/X74*1000,1)</f>
        <v>17.7</v>
      </c>
      <c r="O74" s="78">
        <v>6</v>
      </c>
      <c r="P74" s="67">
        <f>ROUND(O74/Y74*1000,1)</f>
        <v>15.6</v>
      </c>
      <c r="Q74" s="78">
        <v>5</v>
      </c>
      <c r="R74" s="81">
        <f>O74-Q74</f>
        <v>1</v>
      </c>
      <c r="S74" s="74">
        <v>327</v>
      </c>
      <c r="T74" s="68">
        <f>+S74/Z74*1000</f>
        <v>6.36955082005532</v>
      </c>
      <c r="U74" s="74">
        <v>145</v>
      </c>
      <c r="V74" s="70">
        <f>+U74/Z74*1000</f>
        <v>2.8244185593517472</v>
      </c>
      <c r="W74" s="83">
        <v>1.12</v>
      </c>
      <c r="X74" s="11">
        <f>B74+K74+M74</f>
        <v>396</v>
      </c>
      <c r="Y74" s="2">
        <f>B74+Q74</f>
        <v>384</v>
      </c>
      <c r="Z74" s="85">
        <v>51338</v>
      </c>
    </row>
    <row r="75" spans="1:26" ht="24">
      <c r="A75" s="86" t="s">
        <v>107</v>
      </c>
      <c r="B75" s="74">
        <v>226</v>
      </c>
      <c r="C75" s="57">
        <f>+B75/Z75*1000</f>
        <v>5.116131661158148</v>
      </c>
      <c r="D75" s="76">
        <v>26</v>
      </c>
      <c r="E75" s="87">
        <v>690</v>
      </c>
      <c r="F75" s="67">
        <f>+E75/Z75*1000</f>
        <v>15.620047992031513</v>
      </c>
      <c r="G75" s="78">
        <v>0</v>
      </c>
      <c r="H75" s="69">
        <v>0</v>
      </c>
      <c r="I75" s="78">
        <v>0</v>
      </c>
      <c r="J75" s="69">
        <f>ROUND(I75/B75*1000,1)</f>
        <v>0</v>
      </c>
      <c r="K75" s="78">
        <v>2</v>
      </c>
      <c r="L75" s="67">
        <f>ROUND(K75/X75*1000,1)</f>
        <v>8.5</v>
      </c>
      <c r="M75" s="80">
        <v>6</v>
      </c>
      <c r="N75" s="111">
        <f>ROUND(M75/X75*1000,1)</f>
        <v>25.6</v>
      </c>
      <c r="O75" s="80">
        <v>0</v>
      </c>
      <c r="P75" s="67">
        <f>ROUND(O75/Y75*1000,1)</f>
        <v>0</v>
      </c>
      <c r="Q75" s="78">
        <v>0</v>
      </c>
      <c r="R75" s="81">
        <f>O75-Q75</f>
        <v>0</v>
      </c>
      <c r="S75" s="74">
        <v>153</v>
      </c>
      <c r="T75" s="68">
        <f>+S75/Z75*1000</f>
        <v>3.4635758591026398</v>
      </c>
      <c r="U75" s="74">
        <v>55</v>
      </c>
      <c r="V75" s="70">
        <f>+U75/Z75*1000</f>
        <v>1.2450762892199032</v>
      </c>
      <c r="W75" s="109">
        <v>1.26</v>
      </c>
      <c r="X75" s="11">
        <f>B75+K75+M75</f>
        <v>234</v>
      </c>
      <c r="Y75" s="2">
        <f>B75+Q75</f>
        <v>226</v>
      </c>
      <c r="Z75" s="85">
        <v>44174</v>
      </c>
    </row>
    <row r="76" spans="1:26" ht="24">
      <c r="A76" s="86" t="s">
        <v>108</v>
      </c>
      <c r="B76" s="74">
        <v>290</v>
      </c>
      <c r="C76" s="57">
        <f>+B76/Z76*1000</f>
        <v>6.939459200765733</v>
      </c>
      <c r="D76" s="76">
        <v>24</v>
      </c>
      <c r="E76" s="87">
        <v>523</v>
      </c>
      <c r="F76" s="67">
        <f>+E76/Z76*1000</f>
        <v>12.514955731036133</v>
      </c>
      <c r="G76" s="78">
        <v>0</v>
      </c>
      <c r="H76" s="67">
        <f>ROUND(G76/B76*1000,1)</f>
        <v>0</v>
      </c>
      <c r="I76" s="78">
        <v>0</v>
      </c>
      <c r="J76" s="67">
        <f>ROUND(I76/B76*1000,1)</f>
        <v>0</v>
      </c>
      <c r="K76" s="78">
        <v>5</v>
      </c>
      <c r="L76" s="67">
        <f>ROUND(K76/X76*1000,1)</f>
        <v>16.6</v>
      </c>
      <c r="M76" s="80">
        <v>7</v>
      </c>
      <c r="N76" s="69">
        <f>ROUND(M76/X76*1000,1)</f>
        <v>23.2</v>
      </c>
      <c r="O76" s="78">
        <v>1</v>
      </c>
      <c r="P76" s="67">
        <f>ROUND(O76/Y76*1000,1)</f>
        <v>3.4</v>
      </c>
      <c r="Q76" s="78">
        <v>1</v>
      </c>
      <c r="R76" s="81">
        <f>O76-Q76</f>
        <v>0</v>
      </c>
      <c r="S76" s="8">
        <v>199</v>
      </c>
      <c r="T76" s="68">
        <f>+S76/Z76*1000</f>
        <v>4.761904761904763</v>
      </c>
      <c r="U76" s="8">
        <v>83</v>
      </c>
      <c r="V76" s="70">
        <f>+U76/Z76*1000</f>
        <v>1.9861210815984685</v>
      </c>
      <c r="W76" s="83">
        <v>1.29</v>
      </c>
      <c r="X76" s="11">
        <f>B76+K76+M76</f>
        <v>302</v>
      </c>
      <c r="Y76" s="2">
        <f>B76+Q76</f>
        <v>291</v>
      </c>
      <c r="Z76" s="85">
        <v>41790</v>
      </c>
    </row>
    <row r="77" spans="1:26" ht="24">
      <c r="A77" s="86" t="s">
        <v>109</v>
      </c>
      <c r="B77" s="74">
        <v>560</v>
      </c>
      <c r="C77" s="57">
        <f>+B77/Z77*1000</f>
        <v>6.477807724785712</v>
      </c>
      <c r="D77" s="76">
        <v>59</v>
      </c>
      <c r="E77" s="87">
        <v>961</v>
      </c>
      <c r="F77" s="67">
        <f>+E77/Z77*1000</f>
        <v>11.116380756284052</v>
      </c>
      <c r="G77" s="78">
        <v>0</v>
      </c>
      <c r="H77" s="67">
        <f>ROUND(G77/B77*1000,1)</f>
        <v>0</v>
      </c>
      <c r="I77" s="78">
        <v>0</v>
      </c>
      <c r="J77" s="67">
        <f>ROUND(I77/B77*1000,1)</f>
        <v>0</v>
      </c>
      <c r="K77" s="78">
        <v>9</v>
      </c>
      <c r="L77" s="79">
        <f>ROUND(K77/X77*1000,1)</f>
        <v>15.4</v>
      </c>
      <c r="M77" s="80">
        <v>14</v>
      </c>
      <c r="N77" s="79">
        <f>ROUND(M77/X77*1000,1)</f>
        <v>24</v>
      </c>
      <c r="O77" s="78">
        <v>2</v>
      </c>
      <c r="P77" s="67">
        <f>ROUND(O77/Y77*1000,1)</f>
        <v>3.6</v>
      </c>
      <c r="Q77" s="78">
        <v>2</v>
      </c>
      <c r="R77" s="81">
        <f>O77-Q77</f>
        <v>0</v>
      </c>
      <c r="S77" s="8">
        <v>373</v>
      </c>
      <c r="T77" s="68">
        <f>+S77/Z77*1000</f>
        <v>4.3146826452590545</v>
      </c>
      <c r="U77" s="8">
        <v>162</v>
      </c>
      <c r="V77" s="70">
        <f>+U77/Z77*1000</f>
        <v>1.8739372346701524</v>
      </c>
      <c r="W77" s="83">
        <v>1.21</v>
      </c>
      <c r="X77" s="11">
        <f>B77+K77+M77</f>
        <v>583</v>
      </c>
      <c r="Y77" s="2">
        <f>B77+Q77</f>
        <v>562</v>
      </c>
      <c r="Z77" s="85">
        <v>86449</v>
      </c>
    </row>
    <row r="78" spans="1:26" ht="24">
      <c r="A78" s="84" t="s">
        <v>110</v>
      </c>
      <c r="B78" s="74">
        <v>345</v>
      </c>
      <c r="C78" s="57">
        <f>+B78/Z78*1000</f>
        <v>5.894715259623763</v>
      </c>
      <c r="D78" s="76">
        <v>29</v>
      </c>
      <c r="E78" s="77">
        <v>658</v>
      </c>
      <c r="F78" s="67">
        <f>+E78/Z78*1000</f>
        <v>11.242674321253439</v>
      </c>
      <c r="G78" s="78">
        <v>0</v>
      </c>
      <c r="H78" s="67">
        <f>ROUND(G78/B78*1000,1)</f>
        <v>0</v>
      </c>
      <c r="I78" s="78">
        <v>0</v>
      </c>
      <c r="J78" s="67">
        <f>ROUND(I78/B78*1000,1)</f>
        <v>0</v>
      </c>
      <c r="K78" s="78">
        <v>3</v>
      </c>
      <c r="L78" s="67">
        <f>ROUND(K78/X78*1000,1)</f>
        <v>8.5</v>
      </c>
      <c r="M78" s="80">
        <v>7</v>
      </c>
      <c r="N78" s="67">
        <f>ROUND(M78/X78*1000,1)</f>
        <v>19.7</v>
      </c>
      <c r="O78" s="78">
        <v>1</v>
      </c>
      <c r="P78" s="67">
        <f>ROUND(O78/Y78*1000,1)</f>
        <v>2.9</v>
      </c>
      <c r="Q78" s="78">
        <v>1</v>
      </c>
      <c r="R78" s="81">
        <f>O78-Q78</f>
        <v>0</v>
      </c>
      <c r="S78" s="74">
        <v>268</v>
      </c>
      <c r="T78" s="68">
        <f>+S78/Z78*1000</f>
        <v>4.579083158200489</v>
      </c>
      <c r="U78" s="74">
        <v>132</v>
      </c>
      <c r="V78" s="70">
        <f>+U78/Z78*1000</f>
        <v>2.2553693167256137</v>
      </c>
      <c r="W78" s="83">
        <v>1.07</v>
      </c>
      <c r="X78" s="11">
        <f>B78+K78+M78</f>
        <v>355</v>
      </c>
      <c r="Y78" s="2">
        <f>B78+Q78</f>
        <v>346</v>
      </c>
      <c r="Z78" s="85">
        <v>58527</v>
      </c>
    </row>
    <row r="79" spans="1:26" ht="15" customHeight="1">
      <c r="A79" s="86"/>
      <c r="B79" s="74"/>
      <c r="C79" s="75"/>
      <c r="D79" s="76"/>
      <c r="E79" s="87"/>
      <c r="F79" s="67"/>
      <c r="G79" s="78"/>
      <c r="H79" s="67" t="s">
        <v>1</v>
      </c>
      <c r="I79" s="78"/>
      <c r="J79" s="67"/>
      <c r="K79" s="78"/>
      <c r="L79" s="79"/>
      <c r="M79" s="80"/>
      <c r="N79" s="67" t="s">
        <v>1</v>
      </c>
      <c r="O79" s="78"/>
      <c r="P79" s="67" t="s">
        <v>1</v>
      </c>
      <c r="Q79" s="78"/>
      <c r="R79" s="81"/>
      <c r="S79" s="74"/>
      <c r="T79" s="67"/>
      <c r="U79" s="74"/>
      <c r="V79" s="110"/>
      <c r="W79" s="83"/>
      <c r="X79" s="11"/>
      <c r="Z79" s="88"/>
    </row>
    <row r="80" spans="1:26" ht="24">
      <c r="A80" s="84" t="s">
        <v>82</v>
      </c>
      <c r="B80" s="74">
        <v>270</v>
      </c>
      <c r="C80" s="57">
        <f>+B80/Z80*1000</f>
        <v>6.423524373706374</v>
      </c>
      <c r="D80" s="76">
        <v>23</v>
      </c>
      <c r="E80" s="77">
        <v>538</v>
      </c>
      <c r="F80" s="67">
        <f>+E80/Z80*1000</f>
        <v>12.799467085385293</v>
      </c>
      <c r="G80" s="78">
        <v>1</v>
      </c>
      <c r="H80" s="67">
        <f>ROUND(G80/B80*1000,1)</f>
        <v>3.7</v>
      </c>
      <c r="I80" s="78">
        <v>1</v>
      </c>
      <c r="J80" s="69">
        <f>ROUND(I80/B80*1000,1)</f>
        <v>3.7</v>
      </c>
      <c r="K80" s="78">
        <v>3</v>
      </c>
      <c r="L80" s="67">
        <f>ROUND(K80/X80*1000,1)</f>
        <v>10.7</v>
      </c>
      <c r="M80" s="80">
        <v>8</v>
      </c>
      <c r="N80" s="67">
        <f>ROUND(M80/X80*1000,1)</f>
        <v>28.5</v>
      </c>
      <c r="O80" s="108">
        <v>1</v>
      </c>
      <c r="P80" s="67">
        <f>ROUND(O80/Y80*1000,1)</f>
        <v>3.7</v>
      </c>
      <c r="Q80" s="78">
        <v>1</v>
      </c>
      <c r="R80" s="81">
        <f>O80-Q80</f>
        <v>0</v>
      </c>
      <c r="S80" s="74">
        <v>187</v>
      </c>
      <c r="T80" s="68">
        <f>+S80/Z80*1000</f>
        <v>4.448885399567007</v>
      </c>
      <c r="U80" s="74">
        <v>81</v>
      </c>
      <c r="V80" s="70">
        <f>+U80/Z80*1000</f>
        <v>1.9270573121119121</v>
      </c>
      <c r="W80" s="109">
        <v>1.31</v>
      </c>
      <c r="X80" s="11">
        <f>B80+K80+M80</f>
        <v>281</v>
      </c>
      <c r="Y80" s="2">
        <f>B80+Q80</f>
        <v>271</v>
      </c>
      <c r="Z80" s="85">
        <v>42033</v>
      </c>
    </row>
    <row r="81" spans="1:26" ht="24">
      <c r="A81" s="84" t="s">
        <v>61</v>
      </c>
      <c r="B81" s="74">
        <v>192</v>
      </c>
      <c r="C81" s="57">
        <f>+B81/Z81*1000</f>
        <v>8.988343242357567</v>
      </c>
      <c r="D81" s="76">
        <v>15</v>
      </c>
      <c r="E81" s="77">
        <v>161</v>
      </c>
      <c r="F81" s="67">
        <f>+E81/Z81*1000</f>
        <v>7.537100323018586</v>
      </c>
      <c r="G81" s="78">
        <v>0</v>
      </c>
      <c r="H81" s="67">
        <f>ROUND(G81/B81*1000,1)</f>
        <v>0</v>
      </c>
      <c r="I81" s="78">
        <v>0</v>
      </c>
      <c r="J81" s="67">
        <f>ROUND(I81/B81*1000,1)</f>
        <v>0</v>
      </c>
      <c r="K81" s="78">
        <v>3</v>
      </c>
      <c r="L81" s="79">
        <f>ROUND(K81/X81*1000,1)</f>
        <v>15</v>
      </c>
      <c r="M81" s="80">
        <v>5</v>
      </c>
      <c r="N81" s="67">
        <f>ROUND(M81/X81*1000,1)</f>
        <v>25</v>
      </c>
      <c r="O81" s="78">
        <v>1</v>
      </c>
      <c r="P81" s="67">
        <f>ROUND(O81/Y81*1000,1)</f>
        <v>5.2</v>
      </c>
      <c r="Q81" s="78">
        <v>1</v>
      </c>
      <c r="R81" s="81">
        <f>O81-Q81</f>
        <v>0</v>
      </c>
      <c r="S81" s="74">
        <v>107</v>
      </c>
      <c r="T81" s="68">
        <f>+S81/Z81*1000</f>
        <v>5.009128786105519</v>
      </c>
      <c r="U81" s="74">
        <v>36</v>
      </c>
      <c r="V81" s="70">
        <f>+U81/Z81*1000</f>
        <v>1.685314357942044</v>
      </c>
      <c r="W81" s="83">
        <v>1.19</v>
      </c>
      <c r="X81" s="11">
        <f>B81+K81+M81</f>
        <v>200</v>
      </c>
      <c r="Y81" s="2">
        <f>B81+Q81</f>
        <v>193</v>
      </c>
      <c r="Z81" s="85">
        <v>21361</v>
      </c>
    </row>
    <row r="82" spans="1:26" ht="24">
      <c r="A82" s="84" t="s">
        <v>62</v>
      </c>
      <c r="B82" s="74">
        <v>86</v>
      </c>
      <c r="C82" s="57">
        <f>+B82/Z82*1000</f>
        <v>6.70669890041332</v>
      </c>
      <c r="D82" s="76">
        <v>7</v>
      </c>
      <c r="E82" s="77">
        <v>106</v>
      </c>
      <c r="F82" s="67">
        <f>+E82/Z82*1000</f>
        <v>8.266396319114092</v>
      </c>
      <c r="G82" s="78">
        <v>0</v>
      </c>
      <c r="H82" s="69">
        <v>0</v>
      </c>
      <c r="I82" s="78">
        <v>0</v>
      </c>
      <c r="J82" s="67">
        <f>ROUND(I82/B82*1000,1)</f>
        <v>0</v>
      </c>
      <c r="K82" s="78">
        <v>1</v>
      </c>
      <c r="L82" s="79">
        <f>ROUND(K82/X82*1000,1)</f>
        <v>11.1</v>
      </c>
      <c r="M82" s="80">
        <v>3</v>
      </c>
      <c r="N82" s="67">
        <f>ROUND(M82/X82*1000,1)</f>
        <v>33.3</v>
      </c>
      <c r="O82" s="78">
        <v>0</v>
      </c>
      <c r="P82" s="69">
        <v>0</v>
      </c>
      <c r="Q82" s="78">
        <v>0</v>
      </c>
      <c r="R82" s="81">
        <f>O82-Q82</f>
        <v>0</v>
      </c>
      <c r="S82" s="74">
        <v>42</v>
      </c>
      <c r="T82" s="68">
        <f>+S82/Z82*1000</f>
        <v>3.2753645792716215</v>
      </c>
      <c r="U82" s="74">
        <v>20</v>
      </c>
      <c r="V82" s="70">
        <f>+U82/Z82*1000</f>
        <v>1.559697418700772</v>
      </c>
      <c r="W82" s="83">
        <v>1.16</v>
      </c>
      <c r="X82" s="11">
        <f>B82+K82+M82</f>
        <v>90</v>
      </c>
      <c r="Y82" s="2">
        <f>B82+Q82</f>
        <v>86</v>
      </c>
      <c r="Z82" s="85">
        <v>12823</v>
      </c>
    </row>
    <row r="83" spans="1:26" ht="24">
      <c r="A83" s="84" t="s">
        <v>63</v>
      </c>
      <c r="B83" s="74">
        <v>54</v>
      </c>
      <c r="C83" s="57">
        <f>+B83/Z83*1000</f>
        <v>6.255792400370714</v>
      </c>
      <c r="D83" s="76">
        <v>5</v>
      </c>
      <c r="E83" s="77">
        <v>81</v>
      </c>
      <c r="F83" s="67">
        <f>+E83/Z83*1000</f>
        <v>9.383688600556072</v>
      </c>
      <c r="G83" s="78">
        <v>0</v>
      </c>
      <c r="H83" s="67">
        <v>0</v>
      </c>
      <c r="I83" s="78">
        <v>0</v>
      </c>
      <c r="J83" s="67">
        <f>ROUND(I83/B83*1000,1)</f>
        <v>0</v>
      </c>
      <c r="K83" s="78">
        <v>3</v>
      </c>
      <c r="L83" s="79">
        <f>ROUND(K83/X83*1000,1)</f>
        <v>51.7</v>
      </c>
      <c r="M83" s="80">
        <v>1</v>
      </c>
      <c r="N83" s="69">
        <f>ROUND(M83/X83*1000,1)</f>
        <v>17.2</v>
      </c>
      <c r="O83" s="78">
        <v>1</v>
      </c>
      <c r="P83" s="67">
        <f>ROUND(O83/Y83*1000,1)</f>
        <v>18.2</v>
      </c>
      <c r="Q83" s="78">
        <v>1</v>
      </c>
      <c r="R83" s="81">
        <f>O83-Q83</f>
        <v>0</v>
      </c>
      <c r="S83" s="74">
        <v>26</v>
      </c>
      <c r="T83" s="68">
        <f>+S83/Z83*1000</f>
        <v>3.0120481927710845</v>
      </c>
      <c r="U83" s="74">
        <v>13</v>
      </c>
      <c r="V83" s="70">
        <f>+U83/Z83*1000</f>
        <v>1.5060240963855422</v>
      </c>
      <c r="W83" s="83">
        <v>1.13</v>
      </c>
      <c r="X83" s="11">
        <f>B83+K83+M83</f>
        <v>58</v>
      </c>
      <c r="Y83" s="2">
        <f>B83+Q83</f>
        <v>55</v>
      </c>
      <c r="Z83" s="85">
        <v>8632</v>
      </c>
    </row>
    <row r="84" spans="1:26" ht="24">
      <c r="A84" s="84" t="s">
        <v>64</v>
      </c>
      <c r="B84" s="74">
        <v>132</v>
      </c>
      <c r="C84" s="57">
        <f>+B84/Z84*1000</f>
        <v>5.511712388826256</v>
      </c>
      <c r="D84" s="76">
        <v>12</v>
      </c>
      <c r="E84" s="77">
        <v>193</v>
      </c>
      <c r="F84" s="67">
        <f>+E84/Z84*1000</f>
        <v>8.058791598814146</v>
      </c>
      <c r="G84" s="78">
        <v>0</v>
      </c>
      <c r="H84" s="67">
        <f>ROUND(G84/B84*1000,1)</f>
        <v>0</v>
      </c>
      <c r="I84" s="78">
        <v>0</v>
      </c>
      <c r="J84" s="67">
        <f>ROUND(I84/B84*1000,1)</f>
        <v>0</v>
      </c>
      <c r="K84" s="78">
        <v>0</v>
      </c>
      <c r="L84" s="79">
        <f>ROUND(K84/X84*1000,1)</f>
        <v>0</v>
      </c>
      <c r="M84" s="80">
        <v>3</v>
      </c>
      <c r="N84" s="67">
        <f>ROUND(M84/X84*1000,1)</f>
        <v>22.2</v>
      </c>
      <c r="O84" s="78">
        <v>0</v>
      </c>
      <c r="P84" s="67">
        <f>ROUND(O84/Y84*1000,1)</f>
        <v>0</v>
      </c>
      <c r="Q84" s="78">
        <v>0</v>
      </c>
      <c r="R84" s="81">
        <f>O84-Q84</f>
        <v>0</v>
      </c>
      <c r="S84" s="74">
        <v>90</v>
      </c>
      <c r="T84" s="68">
        <f>+S84/Z84*1000</f>
        <v>3.757985719654265</v>
      </c>
      <c r="U84" s="74">
        <v>42</v>
      </c>
      <c r="V84" s="70">
        <f>+U84/Z84*1000</f>
        <v>1.7537266691719906</v>
      </c>
      <c r="W84" s="83">
        <v>0.92</v>
      </c>
      <c r="X84" s="11">
        <f>B84+K84+M84</f>
        <v>135</v>
      </c>
      <c r="Y84" s="2">
        <f>B84+Q84</f>
        <v>132</v>
      </c>
      <c r="Z84" s="85">
        <v>23949</v>
      </c>
    </row>
    <row r="85" spans="1:26" ht="15" customHeight="1">
      <c r="A85" s="86"/>
      <c r="B85" s="74"/>
      <c r="C85" s="75"/>
      <c r="D85" s="76"/>
      <c r="E85" s="87"/>
      <c r="F85" s="67"/>
      <c r="G85" s="78"/>
      <c r="H85" s="67" t="s">
        <v>1</v>
      </c>
      <c r="I85" s="78"/>
      <c r="J85" s="67"/>
      <c r="K85" s="78"/>
      <c r="L85" s="79"/>
      <c r="M85" s="80"/>
      <c r="N85" s="67" t="s">
        <v>1</v>
      </c>
      <c r="O85" s="78"/>
      <c r="P85" s="67" t="s">
        <v>1</v>
      </c>
      <c r="Q85" s="78"/>
      <c r="R85" s="81"/>
      <c r="S85" s="74"/>
      <c r="T85" s="67"/>
      <c r="U85" s="74"/>
      <c r="V85" s="110"/>
      <c r="W85" s="83"/>
      <c r="X85" s="11"/>
      <c r="Z85" s="88"/>
    </row>
    <row r="86" spans="1:26" ht="24">
      <c r="A86" s="86" t="s">
        <v>65</v>
      </c>
      <c r="B86" s="74">
        <v>40</v>
      </c>
      <c r="C86" s="57">
        <f>+B86/Z86*1000</f>
        <v>5.94000594000594</v>
      </c>
      <c r="D86" s="76">
        <v>3</v>
      </c>
      <c r="E86" s="87">
        <v>69</v>
      </c>
      <c r="F86" s="67">
        <f>+E86/Z86*1000</f>
        <v>10.246510246510246</v>
      </c>
      <c r="G86" s="78">
        <v>0</v>
      </c>
      <c r="H86" s="67">
        <f>ROUND(G86/B86*1000,1)</f>
        <v>0</v>
      </c>
      <c r="I86" s="78">
        <v>0</v>
      </c>
      <c r="J86" s="67">
        <f>ROUND(I86/B86*1000,1)</f>
        <v>0</v>
      </c>
      <c r="K86" s="78">
        <v>0</v>
      </c>
      <c r="L86" s="67">
        <f>ROUND(K86/X86*1000,1)</f>
        <v>0</v>
      </c>
      <c r="M86" s="80">
        <v>0</v>
      </c>
      <c r="N86" s="67">
        <f>ROUND(M86/X86*1000,1)</f>
        <v>0</v>
      </c>
      <c r="O86" s="78">
        <v>0</v>
      </c>
      <c r="P86" s="67">
        <f>ROUND(O86/Y86*1000,1)</f>
        <v>0</v>
      </c>
      <c r="Q86" s="78">
        <v>0</v>
      </c>
      <c r="R86" s="81">
        <f>O86-Q86</f>
        <v>0</v>
      </c>
      <c r="S86" s="74">
        <v>27</v>
      </c>
      <c r="T86" s="68">
        <f>+S86/Z86*1000</f>
        <v>4.009504009504009</v>
      </c>
      <c r="U86" s="74">
        <v>11</v>
      </c>
      <c r="V86" s="70">
        <f>+U86/Z86*1000</f>
        <v>1.6335016335016335</v>
      </c>
      <c r="W86" s="83">
        <v>1.17</v>
      </c>
      <c r="X86" s="11">
        <f>B86+K86+M86</f>
        <v>40</v>
      </c>
      <c r="Y86" s="2">
        <f>B86+Q86</f>
        <v>40</v>
      </c>
      <c r="Z86" s="85">
        <v>6734</v>
      </c>
    </row>
    <row r="87" spans="1:26" ht="24">
      <c r="A87" s="86" t="s">
        <v>66</v>
      </c>
      <c r="B87" s="74">
        <v>89</v>
      </c>
      <c r="C87" s="57">
        <f>+B87/Z87*1000</f>
        <v>5.307412487327808</v>
      </c>
      <c r="D87" s="76">
        <v>8</v>
      </c>
      <c r="E87" s="87">
        <v>226</v>
      </c>
      <c r="F87" s="67">
        <f>+E87/Z87*1000</f>
        <v>13.477249686922297</v>
      </c>
      <c r="G87" s="78">
        <v>1</v>
      </c>
      <c r="H87" s="67">
        <f>ROUND(G87/B87*1000,1)</f>
        <v>11.2</v>
      </c>
      <c r="I87" s="78">
        <v>0</v>
      </c>
      <c r="J87" s="67">
        <f>ROUND(I87/B87*1000,1)</f>
        <v>0</v>
      </c>
      <c r="K87" s="78">
        <v>1</v>
      </c>
      <c r="L87" s="67">
        <f>ROUND(K87/X87*1000,1)</f>
        <v>10.9</v>
      </c>
      <c r="M87" s="80">
        <v>2</v>
      </c>
      <c r="N87" s="67">
        <f>ROUND(M87/X87*1000,1)</f>
        <v>21.7</v>
      </c>
      <c r="O87" s="78">
        <v>0</v>
      </c>
      <c r="P87" s="67">
        <f>ROUND(O87/Y87*1000,1)</f>
        <v>0</v>
      </c>
      <c r="Q87" s="78">
        <v>0</v>
      </c>
      <c r="R87" s="81">
        <f>O87-Q87</f>
        <v>0</v>
      </c>
      <c r="S87" s="74">
        <v>86</v>
      </c>
      <c r="T87" s="68">
        <f>+S87/Z87*1000</f>
        <v>5.128510942811139</v>
      </c>
      <c r="U87" s="74">
        <v>29</v>
      </c>
      <c r="V87" s="70">
        <f>+U87/Z87*1000</f>
        <v>1.729381596994454</v>
      </c>
      <c r="W87" s="83">
        <v>1.08</v>
      </c>
      <c r="X87" s="11">
        <f>B87+K87+M87</f>
        <v>92</v>
      </c>
      <c r="Y87" s="2">
        <f>B87+Q87</f>
        <v>89</v>
      </c>
      <c r="Z87" s="85">
        <v>16769</v>
      </c>
    </row>
    <row r="88" spans="1:26" ht="24">
      <c r="A88" s="86" t="s">
        <v>67</v>
      </c>
      <c r="B88" s="74">
        <v>99</v>
      </c>
      <c r="C88" s="57">
        <f>+B88/Z88*1000</f>
        <v>6.208453530665997</v>
      </c>
      <c r="D88" s="76">
        <v>17</v>
      </c>
      <c r="E88" s="87">
        <v>194</v>
      </c>
      <c r="F88" s="67">
        <f>+E88/Z88*1000</f>
        <v>12.16606045403236</v>
      </c>
      <c r="G88" s="78">
        <v>0</v>
      </c>
      <c r="H88" s="67">
        <f>ROUND(G88/B88*1000,1)</f>
        <v>0</v>
      </c>
      <c r="I88" s="78">
        <v>0</v>
      </c>
      <c r="J88" s="67">
        <f>ROUND(I88/B88*1000,1)</f>
        <v>0</v>
      </c>
      <c r="K88" s="78">
        <v>0</v>
      </c>
      <c r="L88" s="67">
        <f>ROUND(K88/X88*1000,1)</f>
        <v>0</v>
      </c>
      <c r="M88" s="80">
        <v>1</v>
      </c>
      <c r="N88" s="67">
        <f>ROUND(M88/X88*1000,1)</f>
        <v>10</v>
      </c>
      <c r="O88" s="78">
        <v>0</v>
      </c>
      <c r="P88" s="67">
        <f>ROUND(O88/Y88*1000,1)</f>
        <v>0</v>
      </c>
      <c r="Q88" s="78">
        <v>0</v>
      </c>
      <c r="R88" s="81">
        <f>O88-Q88</f>
        <v>0</v>
      </c>
      <c r="S88" s="74">
        <v>61</v>
      </c>
      <c r="T88" s="68">
        <f>+S88/Z88*1000</f>
        <v>3.8254107613194535</v>
      </c>
      <c r="U88" s="74">
        <v>24</v>
      </c>
      <c r="V88" s="70">
        <f>+U88/Z88*1000</f>
        <v>1.5050796437978178</v>
      </c>
      <c r="W88" s="83">
        <v>1.14</v>
      </c>
      <c r="X88" s="11">
        <f>B88+K88+M88</f>
        <v>100</v>
      </c>
      <c r="Y88" s="2">
        <f>B88+Q88</f>
        <v>99</v>
      </c>
      <c r="Z88" s="85">
        <v>15946</v>
      </c>
    </row>
    <row r="89" spans="1:26" ht="24">
      <c r="A89" s="129" t="s">
        <v>68</v>
      </c>
      <c r="B89" s="74">
        <v>334</v>
      </c>
      <c r="C89" s="57">
        <f>+B89/Z89*1000</f>
        <v>6.709926271169416</v>
      </c>
      <c r="D89" s="76">
        <v>28</v>
      </c>
      <c r="E89" s="87">
        <v>442</v>
      </c>
      <c r="F89" s="67">
        <f>+E89/Z89*1000</f>
        <v>8.879603029511623</v>
      </c>
      <c r="G89" s="78">
        <v>0</v>
      </c>
      <c r="H89" s="67">
        <f>ROUND(G89/B89*1000,1)</f>
        <v>0</v>
      </c>
      <c r="I89" s="78">
        <v>0</v>
      </c>
      <c r="J89" s="67">
        <f>ROUND(I89/B89*1000,1)</f>
        <v>0</v>
      </c>
      <c r="K89" s="78">
        <v>6</v>
      </c>
      <c r="L89" s="67">
        <f>ROUND(K89/X89*1000,1)</f>
        <v>17.3</v>
      </c>
      <c r="M89" s="80">
        <v>6</v>
      </c>
      <c r="N89" s="67">
        <f>ROUND(M89/X89*1000,1)</f>
        <v>17.3</v>
      </c>
      <c r="O89" s="78">
        <v>2</v>
      </c>
      <c r="P89" s="67">
        <f>ROUND(O89/Y89*1000,1)</f>
        <v>6</v>
      </c>
      <c r="Q89" s="78">
        <v>2</v>
      </c>
      <c r="R89" s="81">
        <f>O89-Q89</f>
        <v>0</v>
      </c>
      <c r="S89" s="74">
        <v>228</v>
      </c>
      <c r="T89" s="68">
        <f>+S89/Z89*1000</f>
        <v>4.5804287120557685</v>
      </c>
      <c r="U89" s="74">
        <v>105</v>
      </c>
      <c r="V89" s="70">
        <f>+U89/Z89*1000</f>
        <v>2.109407959499367</v>
      </c>
      <c r="W89" s="83">
        <v>1.16</v>
      </c>
      <c r="X89" s="11">
        <f>B89+K89+M89</f>
        <v>346</v>
      </c>
      <c r="Y89" s="2">
        <f>B89+Q89</f>
        <v>336</v>
      </c>
      <c r="Z89" s="85">
        <v>49777</v>
      </c>
    </row>
    <row r="90" spans="1:26" ht="24">
      <c r="A90" s="129" t="s">
        <v>69</v>
      </c>
      <c r="B90" s="74">
        <v>103</v>
      </c>
      <c r="C90" s="57">
        <f>+B90/Z90*1000</f>
        <v>5.513328337437105</v>
      </c>
      <c r="D90" s="76">
        <v>6</v>
      </c>
      <c r="E90" s="87">
        <v>262</v>
      </c>
      <c r="F90" s="67">
        <f>+E90/Z90*1000</f>
        <v>14.02419441173322</v>
      </c>
      <c r="G90" s="78">
        <v>0</v>
      </c>
      <c r="H90" s="67">
        <f>ROUND(G90/B90*1000,1)</f>
        <v>0</v>
      </c>
      <c r="I90" s="78">
        <v>0</v>
      </c>
      <c r="J90" s="67">
        <f>ROUND(I90/B90*1000,1)</f>
        <v>0</v>
      </c>
      <c r="K90" s="78">
        <v>3</v>
      </c>
      <c r="L90" s="67">
        <f>ROUND(K90/X90*1000,1)</f>
        <v>28</v>
      </c>
      <c r="M90" s="80">
        <v>1</v>
      </c>
      <c r="N90" s="67">
        <f>ROUND(M90/X90*1000,1)</f>
        <v>9.3</v>
      </c>
      <c r="O90" s="78">
        <v>1</v>
      </c>
      <c r="P90" s="67">
        <f>ROUND(O90/Y90*1000,1)</f>
        <v>9.6</v>
      </c>
      <c r="Q90" s="78">
        <v>1</v>
      </c>
      <c r="R90" s="81">
        <f>O90-Q90</f>
        <v>0</v>
      </c>
      <c r="S90" s="74">
        <v>85</v>
      </c>
      <c r="T90" s="68">
        <f>+S90/Z90*1000</f>
        <v>4.549834064875282</v>
      </c>
      <c r="U90" s="74">
        <v>41</v>
      </c>
      <c r="V90" s="70">
        <f>+U90/Z90*1000</f>
        <v>2.1946258430574885</v>
      </c>
      <c r="W90" s="83">
        <v>1.04</v>
      </c>
      <c r="X90" s="11">
        <f>B90+K90+M90</f>
        <v>107</v>
      </c>
      <c r="Y90" s="2">
        <f>B90+Q90</f>
        <v>104</v>
      </c>
      <c r="Z90" s="85">
        <v>18682</v>
      </c>
    </row>
    <row r="91" spans="1:26" ht="15" customHeight="1">
      <c r="A91" s="84"/>
      <c r="B91" s="74"/>
      <c r="C91" s="57"/>
      <c r="D91" s="76"/>
      <c r="E91" s="77"/>
      <c r="F91" s="67"/>
      <c r="G91" s="78"/>
      <c r="H91" s="67"/>
      <c r="I91" s="78"/>
      <c r="J91" s="67"/>
      <c r="K91" s="78"/>
      <c r="L91" s="67"/>
      <c r="M91" s="80"/>
      <c r="N91" s="67"/>
      <c r="O91" s="78"/>
      <c r="P91" s="67"/>
      <c r="Q91" s="78"/>
      <c r="R91" s="81"/>
      <c r="S91" s="74"/>
      <c r="T91" s="68"/>
      <c r="U91" s="74"/>
      <c r="V91" s="70"/>
      <c r="W91" s="83"/>
      <c r="X91" s="11"/>
      <c r="Z91" s="85"/>
    </row>
    <row r="92" spans="1:26" ht="24">
      <c r="A92" s="84" t="s">
        <v>70</v>
      </c>
      <c r="B92" s="74">
        <v>48</v>
      </c>
      <c r="C92" s="57">
        <f>+B92/Z92*1000</f>
        <v>5.767151267571789</v>
      </c>
      <c r="D92" s="76">
        <v>2</v>
      </c>
      <c r="E92" s="77">
        <v>99</v>
      </c>
      <c r="F92" s="67">
        <f>+E92/Z92*1000</f>
        <v>11.894749489366815</v>
      </c>
      <c r="G92" s="78">
        <v>0</v>
      </c>
      <c r="H92" s="67">
        <f>ROUND(G92/B92*1000,1)</f>
        <v>0</v>
      </c>
      <c r="I92" s="78">
        <v>0</v>
      </c>
      <c r="J92" s="69">
        <f>ROUND(I92/B92*1000,1)</f>
        <v>0</v>
      </c>
      <c r="K92" s="78">
        <v>1</v>
      </c>
      <c r="L92" s="67">
        <f>ROUND(K92/X92*1000,1)</f>
        <v>20.4</v>
      </c>
      <c r="M92" s="80">
        <v>0</v>
      </c>
      <c r="N92" s="67">
        <f>ROUND(M92/X92*1000,1)</f>
        <v>0</v>
      </c>
      <c r="O92" s="78">
        <v>0</v>
      </c>
      <c r="P92" s="67">
        <f>ROUND(O92/Y92*1000,1)</f>
        <v>0</v>
      </c>
      <c r="Q92" s="78">
        <v>0</v>
      </c>
      <c r="R92" s="81">
        <f>O92-Q92</f>
        <v>0</v>
      </c>
      <c r="S92" s="74">
        <v>36</v>
      </c>
      <c r="T92" s="68">
        <f>+S92/Z92*1000</f>
        <v>4.325363450678842</v>
      </c>
      <c r="U92" s="74">
        <v>13</v>
      </c>
      <c r="V92" s="70">
        <f>+U92/Z92*1000</f>
        <v>1.5619368016340263</v>
      </c>
      <c r="W92" s="83">
        <v>1.12</v>
      </c>
      <c r="X92" s="11">
        <f>B92+K92+M92</f>
        <v>49</v>
      </c>
      <c r="Y92" s="2">
        <f>B92+Q92</f>
        <v>48</v>
      </c>
      <c r="Z92" s="85">
        <v>8323</v>
      </c>
    </row>
    <row r="93" spans="1:26" ht="24">
      <c r="A93" s="86" t="s">
        <v>111</v>
      </c>
      <c r="B93" s="74">
        <v>163</v>
      </c>
      <c r="C93" s="57">
        <f>+B93/Z93*1000</f>
        <v>6.335509950248756</v>
      </c>
      <c r="D93" s="76">
        <v>13</v>
      </c>
      <c r="E93" s="87">
        <v>316</v>
      </c>
      <c r="F93" s="67">
        <f>+E93/Z93*1000</f>
        <v>12.28233830845771</v>
      </c>
      <c r="G93" s="78">
        <v>1</v>
      </c>
      <c r="H93" s="67">
        <f>ROUND(G93/B93*1000,1)</f>
        <v>6.1</v>
      </c>
      <c r="I93" s="78">
        <v>1</v>
      </c>
      <c r="J93" s="69">
        <f>ROUND(I93/B93*1000,1)</f>
        <v>6.1</v>
      </c>
      <c r="K93" s="78">
        <v>1</v>
      </c>
      <c r="L93" s="67">
        <f>ROUND(K93/X93*1000,1)</f>
        <v>6.1</v>
      </c>
      <c r="M93" s="80">
        <v>1</v>
      </c>
      <c r="N93" s="67">
        <f>ROUND(M93/X93*1000,1)</f>
        <v>6.1</v>
      </c>
      <c r="O93" s="78">
        <v>1</v>
      </c>
      <c r="P93" s="67">
        <f>ROUND(O93/Y93*1000,1)</f>
        <v>6.1</v>
      </c>
      <c r="Q93" s="78">
        <v>1</v>
      </c>
      <c r="R93" s="81">
        <f>O93-Q93</f>
        <v>0</v>
      </c>
      <c r="S93" s="74">
        <v>98</v>
      </c>
      <c r="T93" s="68">
        <f>+S93/Z93*1000</f>
        <v>3.80907960199005</v>
      </c>
      <c r="U93" s="74">
        <v>53</v>
      </c>
      <c r="V93" s="70">
        <f>+U93/Z93*1000</f>
        <v>2.0600124378109452</v>
      </c>
      <c r="W93" s="83">
        <v>1.15</v>
      </c>
      <c r="X93" s="11">
        <f>B93+K93+M93</f>
        <v>165</v>
      </c>
      <c r="Y93" s="2">
        <f>B93+Q93</f>
        <v>164</v>
      </c>
      <c r="Z93" s="85">
        <v>25728</v>
      </c>
    </row>
    <row r="94" spans="1:26" ht="24">
      <c r="A94" s="84" t="s">
        <v>71</v>
      </c>
      <c r="B94" s="74">
        <v>73</v>
      </c>
      <c r="C94" s="57">
        <f>+B94/Z94*1000</f>
        <v>6.227074980806961</v>
      </c>
      <c r="D94" s="76">
        <v>3</v>
      </c>
      <c r="E94" s="77">
        <v>126</v>
      </c>
      <c r="F94" s="67">
        <f>+E94/Z94*1000</f>
        <v>10.74810202166681</v>
      </c>
      <c r="G94" s="78">
        <v>0</v>
      </c>
      <c r="H94" s="67">
        <f>ROUND(G94/B94*1000,1)</f>
        <v>0</v>
      </c>
      <c r="I94" s="78">
        <v>0</v>
      </c>
      <c r="J94" s="69">
        <f>ROUND(I94/B94*1000,1)</f>
        <v>0</v>
      </c>
      <c r="K94" s="78">
        <v>3</v>
      </c>
      <c r="L94" s="67">
        <f>ROUND(K94/X94*1000,1)</f>
        <v>39</v>
      </c>
      <c r="M94" s="80">
        <v>1</v>
      </c>
      <c r="N94" s="67">
        <f>ROUND(M94/X94*1000,1)</f>
        <v>13</v>
      </c>
      <c r="O94" s="108">
        <v>0</v>
      </c>
      <c r="P94" s="67">
        <f>ROUND(O94/Y94*1000,1)</f>
        <v>0</v>
      </c>
      <c r="Q94" s="78">
        <v>0</v>
      </c>
      <c r="R94" s="81">
        <f>O94-Q94</f>
        <v>0</v>
      </c>
      <c r="S94" s="74">
        <v>69</v>
      </c>
      <c r="T94" s="68">
        <f>+S94/Z94*1000</f>
        <v>5.885865392817538</v>
      </c>
      <c r="U94" s="74">
        <v>30</v>
      </c>
      <c r="V94" s="70">
        <f>+U94/Z94*1000</f>
        <v>2.559071909920669</v>
      </c>
      <c r="W94" s="83">
        <v>1.09</v>
      </c>
      <c r="X94" s="11">
        <f>B94+K94+M94</f>
        <v>77</v>
      </c>
      <c r="Y94" s="2">
        <f>B94+Q94</f>
        <v>73</v>
      </c>
      <c r="Z94" s="85">
        <v>11723</v>
      </c>
    </row>
    <row r="95" spans="1:26" ht="24">
      <c r="A95" s="84" t="s">
        <v>72</v>
      </c>
      <c r="B95" s="74">
        <v>35</v>
      </c>
      <c r="C95" s="57">
        <f>+B95/Z95*1000</f>
        <v>4.548408057179987</v>
      </c>
      <c r="D95" s="76">
        <v>4</v>
      </c>
      <c r="E95" s="77">
        <v>100</v>
      </c>
      <c r="F95" s="67">
        <f>+E95/Z95*1000</f>
        <v>12.99545159194282</v>
      </c>
      <c r="G95" s="78">
        <v>0</v>
      </c>
      <c r="H95" s="67">
        <f>ROUND(G95/B95*1000,1)</f>
        <v>0</v>
      </c>
      <c r="I95" s="78">
        <v>0</v>
      </c>
      <c r="J95" s="69">
        <f>ROUND(I95/B95*1000,1)</f>
        <v>0</v>
      </c>
      <c r="K95" s="78">
        <v>1</v>
      </c>
      <c r="L95" s="67">
        <f>ROUND(K95/X95*1000,1)</f>
        <v>27</v>
      </c>
      <c r="M95" s="80">
        <v>1</v>
      </c>
      <c r="N95" s="67">
        <f>ROUND(M95/X95*1000,1)</f>
        <v>27</v>
      </c>
      <c r="O95" s="108">
        <v>0</v>
      </c>
      <c r="P95" s="67">
        <f>ROUND(O95/Y95*1000,1)</f>
        <v>0</v>
      </c>
      <c r="Q95" s="78">
        <v>0</v>
      </c>
      <c r="R95" s="81">
        <f>O95-Q95</f>
        <v>0</v>
      </c>
      <c r="S95" s="74">
        <v>25</v>
      </c>
      <c r="T95" s="68">
        <f>+S95/Z95*1000</f>
        <v>3.248862897985705</v>
      </c>
      <c r="U95" s="74">
        <v>16</v>
      </c>
      <c r="V95" s="70">
        <f>+U95/Z95*1000</f>
        <v>2.079272254710851</v>
      </c>
      <c r="W95" s="83">
        <v>0.84</v>
      </c>
      <c r="X95" s="11">
        <f>B95+K95+M95</f>
        <v>37</v>
      </c>
      <c r="Y95" s="2">
        <f>B95+Q95</f>
        <v>35</v>
      </c>
      <c r="Z95" s="85">
        <v>7695</v>
      </c>
    </row>
    <row r="96" spans="1:26" ht="24">
      <c r="A96" s="86" t="s">
        <v>73</v>
      </c>
      <c r="B96" s="74">
        <v>92</v>
      </c>
      <c r="C96" s="57">
        <f>+B96/Z96*1000</f>
        <v>6.306121050106245</v>
      </c>
      <c r="D96" s="76">
        <v>8</v>
      </c>
      <c r="E96" s="87">
        <v>152</v>
      </c>
      <c r="F96" s="67">
        <f>+E96/Z96*1000</f>
        <v>10.418808691479882</v>
      </c>
      <c r="G96" s="78">
        <v>1</v>
      </c>
      <c r="H96" s="67">
        <f>ROUND(G96/B96*1000,1)</f>
        <v>10.9</v>
      </c>
      <c r="I96" s="78">
        <v>0</v>
      </c>
      <c r="J96" s="69">
        <f>ROUND(I96/B96*1000,1)</f>
        <v>0</v>
      </c>
      <c r="K96" s="78">
        <v>2</v>
      </c>
      <c r="L96" s="67">
        <f>ROUND(K96/X96*1000,1)</f>
        <v>20.6</v>
      </c>
      <c r="M96" s="80">
        <v>3</v>
      </c>
      <c r="N96" s="67">
        <f>ROUND(M96/X96*1000,1)</f>
        <v>30.9</v>
      </c>
      <c r="O96" s="108">
        <v>0</v>
      </c>
      <c r="P96" s="67">
        <f>ROUND(O96/Y96*1000,1)</f>
        <v>0</v>
      </c>
      <c r="Q96" s="78">
        <v>0</v>
      </c>
      <c r="R96" s="81">
        <f>O96-Q96</f>
        <v>0</v>
      </c>
      <c r="S96" s="74">
        <v>65</v>
      </c>
      <c r="T96" s="68">
        <f>+S96/Z96*1000</f>
        <v>4.455411611488108</v>
      </c>
      <c r="U96" s="74">
        <v>28</v>
      </c>
      <c r="V96" s="70">
        <f>+U96/Z96*1000</f>
        <v>1.9192542326410311</v>
      </c>
      <c r="W96" s="83">
        <v>1.1</v>
      </c>
      <c r="X96" s="11">
        <f>B96+K96+M96</f>
        <v>97</v>
      </c>
      <c r="Y96" s="2">
        <f>B96+Q96</f>
        <v>92</v>
      </c>
      <c r="Z96" s="85">
        <v>14589</v>
      </c>
    </row>
    <row r="97" spans="1:26" ht="15" customHeight="1">
      <c r="A97" s="84"/>
      <c r="B97" s="74"/>
      <c r="C97" s="57"/>
      <c r="D97" s="76"/>
      <c r="E97" s="77"/>
      <c r="F97" s="67"/>
      <c r="G97" s="78"/>
      <c r="H97" s="69"/>
      <c r="I97" s="78"/>
      <c r="J97" s="69"/>
      <c r="K97" s="78"/>
      <c r="L97" s="67"/>
      <c r="M97" s="80"/>
      <c r="N97" s="67"/>
      <c r="O97" s="108"/>
      <c r="P97" s="67"/>
      <c r="Q97" s="78"/>
      <c r="R97" s="81"/>
      <c r="S97" s="74"/>
      <c r="T97" s="68"/>
      <c r="U97" s="74"/>
      <c r="V97" s="70"/>
      <c r="W97" s="83"/>
      <c r="X97" s="11"/>
      <c r="Z97" s="85"/>
    </row>
    <row r="98" spans="1:26" ht="24">
      <c r="A98" s="84" t="s">
        <v>74</v>
      </c>
      <c r="B98" s="74">
        <v>95</v>
      </c>
      <c r="C98" s="57">
        <f>+B98/Z98*1000</f>
        <v>7.434653310377211</v>
      </c>
      <c r="D98" s="76">
        <v>9</v>
      </c>
      <c r="E98" s="77">
        <v>149</v>
      </c>
      <c r="F98" s="67">
        <f>+E98/Z98*1000</f>
        <v>11.660666771012677</v>
      </c>
      <c r="G98" s="78">
        <v>2</v>
      </c>
      <c r="H98" s="67">
        <f>ROUND(G98/B98*1000,1)</f>
        <v>21.1</v>
      </c>
      <c r="I98" s="78">
        <v>0</v>
      </c>
      <c r="J98" s="69">
        <f>ROUND(I98/B98*1000,1)</f>
        <v>0</v>
      </c>
      <c r="K98" s="78">
        <v>1</v>
      </c>
      <c r="L98" s="67">
        <f>ROUND(K98/X98*1000,1)</f>
        <v>10.2</v>
      </c>
      <c r="M98" s="80">
        <v>2</v>
      </c>
      <c r="N98" s="67">
        <f>ROUND(M98/X98*1000,1)</f>
        <v>20.4</v>
      </c>
      <c r="O98" s="108">
        <v>0</v>
      </c>
      <c r="P98" s="67">
        <f>ROUND(O98/Y98*1000,1)</f>
        <v>0</v>
      </c>
      <c r="Q98" s="78">
        <v>0</v>
      </c>
      <c r="R98" s="81">
        <f>O98-Q98</f>
        <v>0</v>
      </c>
      <c r="S98" s="74">
        <v>56</v>
      </c>
      <c r="T98" s="68">
        <f>+S98/Z98*1000</f>
        <v>4.38253247769604</v>
      </c>
      <c r="U98" s="74">
        <v>15</v>
      </c>
      <c r="V98" s="70">
        <f>+U98/Z98*1000</f>
        <v>1.1738926279542963</v>
      </c>
      <c r="W98" s="83">
        <v>1.37</v>
      </c>
      <c r="X98" s="11">
        <f>B98+K98+M98</f>
        <v>98</v>
      </c>
      <c r="Y98" s="2">
        <f>B98+Q98</f>
        <v>95</v>
      </c>
      <c r="Z98" s="85">
        <v>12778</v>
      </c>
    </row>
    <row r="99" spans="1:26" ht="24">
      <c r="A99" s="84" t="s">
        <v>75</v>
      </c>
      <c r="B99" s="74">
        <v>50</v>
      </c>
      <c r="C99" s="57">
        <f>+B99/Z99*1000</f>
        <v>5.910864168341411</v>
      </c>
      <c r="D99" s="76">
        <v>3</v>
      </c>
      <c r="E99" s="77">
        <v>106</v>
      </c>
      <c r="F99" s="67">
        <f>+E99/Z99*1000</f>
        <v>12.531032036883792</v>
      </c>
      <c r="G99" s="78">
        <v>0</v>
      </c>
      <c r="H99" s="67">
        <v>0</v>
      </c>
      <c r="I99" s="78">
        <v>0</v>
      </c>
      <c r="J99" s="69">
        <f>ROUND(I99/B99*1000,1)</f>
        <v>0</v>
      </c>
      <c r="K99" s="78">
        <v>1</v>
      </c>
      <c r="L99" s="67">
        <f>ROUND(K99/X99*1000,1)</f>
        <v>18.9</v>
      </c>
      <c r="M99" s="80">
        <v>2</v>
      </c>
      <c r="N99" s="67">
        <f>ROUND(M99/X99*1000,1)</f>
        <v>37.7</v>
      </c>
      <c r="O99" s="108">
        <v>0</v>
      </c>
      <c r="P99" s="67">
        <f>ROUND(O99/Y99*1000,1)</f>
        <v>0</v>
      </c>
      <c r="Q99" s="78">
        <v>0</v>
      </c>
      <c r="R99" s="81">
        <f>O99-Q99</f>
        <v>0</v>
      </c>
      <c r="S99" s="74">
        <v>41</v>
      </c>
      <c r="T99" s="68">
        <f>+S99/Z99*1000</f>
        <v>4.846908618039957</v>
      </c>
      <c r="U99" s="74">
        <v>12</v>
      </c>
      <c r="V99" s="70">
        <f>+U99/Z99*1000</f>
        <v>1.4186074004019387</v>
      </c>
      <c r="W99" s="83">
        <v>1.2</v>
      </c>
      <c r="X99" s="11">
        <f>B99+K99+M99</f>
        <v>53</v>
      </c>
      <c r="Y99" s="2">
        <f>B99+Q99</f>
        <v>50</v>
      </c>
      <c r="Z99" s="85">
        <v>8459</v>
      </c>
    </row>
    <row r="100" spans="1:26" ht="24">
      <c r="A100" s="84" t="s">
        <v>76</v>
      </c>
      <c r="B100" s="74">
        <v>54</v>
      </c>
      <c r="C100" s="57">
        <f>+B100/Z100*1000</f>
        <v>5.568732597710633</v>
      </c>
      <c r="D100" s="76">
        <v>0</v>
      </c>
      <c r="E100" s="77">
        <v>144</v>
      </c>
      <c r="F100" s="67">
        <f>+E100/Z100*1000</f>
        <v>14.84995359389502</v>
      </c>
      <c r="G100" s="78">
        <v>0</v>
      </c>
      <c r="H100" s="69">
        <v>0</v>
      </c>
      <c r="I100" s="78">
        <v>0</v>
      </c>
      <c r="J100" s="69">
        <f>ROUND(I100/B100*1000,1)</f>
        <v>0</v>
      </c>
      <c r="K100" s="78">
        <v>0</v>
      </c>
      <c r="L100" s="67">
        <f>ROUND(K100/X100*1000,1)</f>
        <v>0</v>
      </c>
      <c r="M100" s="80">
        <v>3</v>
      </c>
      <c r="N100" s="67">
        <f>ROUND(M100/X100*1000,1)</f>
        <v>52.6</v>
      </c>
      <c r="O100" s="108">
        <v>0</v>
      </c>
      <c r="P100" s="69">
        <v>0</v>
      </c>
      <c r="Q100" s="78">
        <v>0</v>
      </c>
      <c r="R100" s="81">
        <f>O100-Q100</f>
        <v>0</v>
      </c>
      <c r="S100" s="74">
        <v>28</v>
      </c>
      <c r="T100" s="68">
        <f>+S100/Z100*1000</f>
        <v>2.887490976590698</v>
      </c>
      <c r="U100" s="74">
        <v>14</v>
      </c>
      <c r="V100" s="70">
        <f>+U100/Z100*1000</f>
        <v>1.443745488295349</v>
      </c>
      <c r="W100" s="109">
        <v>1.16</v>
      </c>
      <c r="X100" s="11">
        <f>B100+K100+M100</f>
        <v>57</v>
      </c>
      <c r="Y100" s="2">
        <f>B100+Q100</f>
        <v>54</v>
      </c>
      <c r="Z100" s="85">
        <v>9697</v>
      </c>
    </row>
    <row r="101" spans="1:26" ht="24">
      <c r="A101" s="84" t="s">
        <v>77</v>
      </c>
      <c r="B101" s="74">
        <v>61</v>
      </c>
      <c r="C101" s="57">
        <f>+B101/Z101*1000</f>
        <v>5.363108844733603</v>
      </c>
      <c r="D101" s="76">
        <v>8</v>
      </c>
      <c r="E101" s="77">
        <v>151</v>
      </c>
      <c r="F101" s="67">
        <f>+E101/Z101*1000</f>
        <v>13.275892386143836</v>
      </c>
      <c r="G101" s="78">
        <v>0</v>
      </c>
      <c r="H101" s="69">
        <v>0</v>
      </c>
      <c r="I101" s="78">
        <v>0</v>
      </c>
      <c r="J101" s="69">
        <f>ROUND(I101/B101*1000,1)</f>
        <v>0</v>
      </c>
      <c r="K101" s="78">
        <v>1</v>
      </c>
      <c r="L101" s="67">
        <f>ROUND(K101/X101*1000,1)</f>
        <v>15.6</v>
      </c>
      <c r="M101" s="80">
        <v>2</v>
      </c>
      <c r="N101" s="69">
        <f>ROUND(M101/X101*1000,1)</f>
        <v>31.3</v>
      </c>
      <c r="O101" s="108">
        <v>0</v>
      </c>
      <c r="P101" s="69">
        <f>ROUND(O101/Y101*1000,1)</f>
        <v>0</v>
      </c>
      <c r="Q101" s="78">
        <v>0</v>
      </c>
      <c r="R101" s="81">
        <f>O101-Q101</f>
        <v>0</v>
      </c>
      <c r="S101" s="74">
        <v>32</v>
      </c>
      <c r="T101" s="68">
        <f>+S101/Z101*1000</f>
        <v>2.813434148056972</v>
      </c>
      <c r="U101" s="74">
        <v>13</v>
      </c>
      <c r="V101" s="70">
        <f>+U101/Z101*1000</f>
        <v>1.1429576226481448</v>
      </c>
      <c r="W101" s="109">
        <v>1.18</v>
      </c>
      <c r="X101" s="11">
        <f>B101+K101+M101</f>
        <v>64</v>
      </c>
      <c r="Y101" s="2">
        <f>B101+Q101</f>
        <v>61</v>
      </c>
      <c r="Z101" s="85">
        <v>11374</v>
      </c>
    </row>
    <row r="102" spans="1:26" ht="24">
      <c r="A102" s="84" t="s">
        <v>83</v>
      </c>
      <c r="B102" s="112">
        <v>39</v>
      </c>
      <c r="C102" s="113">
        <f>+B102/Z102*1000</f>
        <v>4.9273531269741</v>
      </c>
      <c r="D102" s="76">
        <v>6</v>
      </c>
      <c r="E102" s="127">
        <v>99</v>
      </c>
      <c r="F102" s="67">
        <f>+E102/Z102*1000</f>
        <v>12.507896399241947</v>
      </c>
      <c r="G102" s="108">
        <v>0</v>
      </c>
      <c r="H102" s="69">
        <f>ROUND(G102/B102*1000,1)</f>
        <v>0</v>
      </c>
      <c r="I102" s="108">
        <v>0</v>
      </c>
      <c r="J102" s="69">
        <f>ROUND(I102/B102*1000,1)</f>
        <v>0</v>
      </c>
      <c r="K102" s="108">
        <v>0</v>
      </c>
      <c r="L102" s="67">
        <f>ROUND(K102/X102*1000,1)</f>
        <v>0</v>
      </c>
      <c r="M102" s="80">
        <v>1</v>
      </c>
      <c r="N102" s="111">
        <f>ROUND(M102/X102*1000,1)</f>
        <v>25</v>
      </c>
      <c r="O102" s="80">
        <v>0</v>
      </c>
      <c r="P102" s="67">
        <f>ROUND(O102/Y102*1000,1)</f>
        <v>0</v>
      </c>
      <c r="Q102" s="108">
        <v>0</v>
      </c>
      <c r="R102" s="81">
        <f>O102-Q102</f>
        <v>0</v>
      </c>
      <c r="S102" s="112">
        <v>32</v>
      </c>
      <c r="T102" s="68">
        <f>+S102/Z102*1000</f>
        <v>4.042956411876185</v>
      </c>
      <c r="U102" s="112">
        <v>13</v>
      </c>
      <c r="V102" s="70">
        <f>+U102/Z102*1000</f>
        <v>1.6424510423247</v>
      </c>
      <c r="W102" s="109">
        <v>1.17</v>
      </c>
      <c r="X102" s="11">
        <f>B102+K102+M102</f>
        <v>40</v>
      </c>
      <c r="Y102" s="2">
        <f>B102+Q102</f>
        <v>39</v>
      </c>
      <c r="Z102" s="85">
        <v>7915</v>
      </c>
    </row>
    <row r="103" spans="1:26" ht="15" customHeight="1">
      <c r="A103" s="84"/>
      <c r="B103" s="112"/>
      <c r="C103" s="113"/>
      <c r="D103" s="76"/>
      <c r="E103" s="127"/>
      <c r="F103" s="67"/>
      <c r="G103" s="108"/>
      <c r="H103" s="69"/>
      <c r="I103" s="108"/>
      <c r="J103" s="69"/>
      <c r="K103" s="108"/>
      <c r="L103" s="67"/>
      <c r="M103" s="80"/>
      <c r="N103" s="111"/>
      <c r="O103" s="80"/>
      <c r="P103" s="67"/>
      <c r="Q103" s="108"/>
      <c r="R103" s="81"/>
      <c r="S103" s="112"/>
      <c r="T103" s="68"/>
      <c r="U103" s="112"/>
      <c r="V103" s="70"/>
      <c r="W103" s="109"/>
      <c r="X103" s="11"/>
      <c r="Z103" s="85"/>
    </row>
    <row r="104" spans="1:26" ht="24.75" thickBot="1">
      <c r="A104" s="115" t="s">
        <v>78</v>
      </c>
      <c r="B104" s="116">
        <v>35</v>
      </c>
      <c r="C104" s="93">
        <f>+B104/Z104*1000</f>
        <v>3.6607049471812574</v>
      </c>
      <c r="D104" s="94">
        <v>1</v>
      </c>
      <c r="E104" s="117">
        <v>148</v>
      </c>
      <c r="F104" s="95">
        <f>+E104/Z104*1000</f>
        <v>15.479552348080745</v>
      </c>
      <c r="G104" s="96">
        <v>0</v>
      </c>
      <c r="H104" s="118">
        <v>0</v>
      </c>
      <c r="I104" s="96">
        <v>0</v>
      </c>
      <c r="J104" s="118">
        <f>ROUND(I104/B104*1000,1)</f>
        <v>0</v>
      </c>
      <c r="K104" s="96">
        <v>0</v>
      </c>
      <c r="L104" s="95">
        <f>ROUND(K104/X104*1000,1)</f>
        <v>0</v>
      </c>
      <c r="M104" s="98">
        <v>1</v>
      </c>
      <c r="N104" s="119">
        <f>ROUND(M104/X104*1000,1)</f>
        <v>27.8</v>
      </c>
      <c r="O104" s="98">
        <v>0</v>
      </c>
      <c r="P104" s="95">
        <f>ROUND(O104/Y104*1000,1)</f>
        <v>0</v>
      </c>
      <c r="Q104" s="96">
        <v>0</v>
      </c>
      <c r="R104" s="99">
        <f>O104-Q104</f>
        <v>0</v>
      </c>
      <c r="S104" s="116">
        <v>26</v>
      </c>
      <c r="T104" s="100">
        <f>+S104/Z104*1000</f>
        <v>2.7193808179060768</v>
      </c>
      <c r="U104" s="116">
        <v>12</v>
      </c>
      <c r="V104" s="101">
        <f>+U104/Z104*1000</f>
        <v>1.2550988390335738</v>
      </c>
      <c r="W104" s="120">
        <v>0.88</v>
      </c>
      <c r="X104" s="11">
        <f>B104+K104+M104</f>
        <v>36</v>
      </c>
      <c r="Y104" s="2">
        <f>B104+Q104</f>
        <v>35</v>
      </c>
      <c r="Z104" s="85">
        <v>9561</v>
      </c>
    </row>
    <row r="105" spans="1:24" ht="24.75" customHeight="1">
      <c r="A105" s="1"/>
      <c r="B105" s="121"/>
      <c r="C105" s="122"/>
      <c r="D105" s="121"/>
      <c r="E105" s="123"/>
      <c r="F105" s="122"/>
      <c r="G105" s="122"/>
      <c r="H105" s="122"/>
      <c r="I105" s="122"/>
      <c r="K105" s="122"/>
      <c r="L105" s="107" t="s">
        <v>0</v>
      </c>
      <c r="M105" s="122"/>
      <c r="N105" s="107" t="s">
        <v>0</v>
      </c>
      <c r="O105" s="122"/>
      <c r="P105" s="107" t="s">
        <v>0</v>
      </c>
      <c r="Q105" s="122"/>
      <c r="R105" s="122"/>
      <c r="S105" s="121"/>
      <c r="T105" s="107" t="s">
        <v>1</v>
      </c>
      <c r="U105" s="121"/>
      <c r="V105" s="107" t="s">
        <v>1</v>
      </c>
      <c r="X105" s="11"/>
    </row>
    <row r="106" spans="1:24" ht="24.75" customHeight="1">
      <c r="A106" s="122"/>
      <c r="B106" s="121"/>
      <c r="C106" s="122"/>
      <c r="D106" s="121"/>
      <c r="E106" s="123"/>
      <c r="F106" s="122"/>
      <c r="G106" s="122"/>
      <c r="H106" s="122"/>
      <c r="I106" s="122"/>
      <c r="J106" s="107" t="s">
        <v>0</v>
      </c>
      <c r="K106" s="122"/>
      <c r="L106" s="107"/>
      <c r="M106" s="122"/>
      <c r="N106" s="107"/>
      <c r="O106" s="122"/>
      <c r="P106" s="107"/>
      <c r="Q106" s="122"/>
      <c r="R106" s="122"/>
      <c r="S106" s="121"/>
      <c r="T106" s="107"/>
      <c r="U106" s="121"/>
      <c r="V106" s="107"/>
      <c r="X106" s="11"/>
    </row>
    <row r="107" ht="24.75" customHeight="1">
      <c r="J107" s="107"/>
    </row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mergeCells count="40">
    <mergeCell ref="K71:L71"/>
    <mergeCell ref="M71:N71"/>
    <mergeCell ref="O71:P71"/>
    <mergeCell ref="U5:U6"/>
    <mergeCell ref="K5:K6"/>
    <mergeCell ref="S70:T71"/>
    <mergeCell ref="U70:V71"/>
    <mergeCell ref="M5:M6"/>
    <mergeCell ref="O5:O6"/>
    <mergeCell ref="S5:S6"/>
    <mergeCell ref="B70:D71"/>
    <mergeCell ref="E70:F71"/>
    <mergeCell ref="G70:H70"/>
    <mergeCell ref="I70:J70"/>
    <mergeCell ref="G71:H71"/>
    <mergeCell ref="I71:J71"/>
    <mergeCell ref="B5:B6"/>
    <mergeCell ref="E5:E6"/>
    <mergeCell ref="G5:G6"/>
    <mergeCell ref="I5:I6"/>
    <mergeCell ref="K4:L4"/>
    <mergeCell ref="M4:N4"/>
    <mergeCell ref="S3:T4"/>
    <mergeCell ref="U3:V4"/>
    <mergeCell ref="O4:P4"/>
    <mergeCell ref="B3:D4"/>
    <mergeCell ref="G3:H3"/>
    <mergeCell ref="I3:J3"/>
    <mergeCell ref="E3:F4"/>
    <mergeCell ref="G4:H4"/>
    <mergeCell ref="I4:J4"/>
    <mergeCell ref="B72:B73"/>
    <mergeCell ref="E72:E73"/>
    <mergeCell ref="G72:G73"/>
    <mergeCell ref="I72:I73"/>
    <mergeCell ref="U72:U73"/>
    <mergeCell ref="K72:K73"/>
    <mergeCell ref="M72:M73"/>
    <mergeCell ref="O72:O73"/>
    <mergeCell ref="S72:S73"/>
  </mergeCells>
  <printOptions/>
  <pageMargins left="1.15" right="0.4330708661417323" top="0.7874015748031497" bottom="0.3937007874015748" header="0.5118110236220472" footer="0.5118110236220472"/>
  <pageSetup horizontalDpi="600" verticalDpi="600" orientation="landscape" paperSize="8" scale="53" r:id="rId1"/>
  <rowBreaks count="1" manualBreakCount="1">
    <brk id="66" max="22" man="1"/>
  </rowBreaks>
  <colBreaks count="1" manualBreakCount="1">
    <brk id="23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2007-06-07T02:55:48Z</cp:lastPrinted>
  <dcterms:created xsi:type="dcterms:W3CDTF">2000-02-15T01:29:42Z</dcterms:created>
  <dcterms:modified xsi:type="dcterms:W3CDTF">2007-09-05T07:02:12Z</dcterms:modified>
  <cp:category/>
  <cp:version/>
  <cp:contentType/>
  <cp:contentStatus/>
</cp:coreProperties>
</file>