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080" windowHeight="9060" tabRatio="150" activeTab="0"/>
  </bookViews>
  <sheets>
    <sheet name="表１０" sheetId="1" r:id="rId1"/>
  </sheets>
  <definedNames>
    <definedName name="_xlnm.Print_Area" localSheetId="0">'表１０'!$A$1:$W$124</definedName>
  </definedNames>
  <calcPr fullCalcOnLoad="1"/>
</workbook>
</file>

<file path=xl/sharedStrings.xml><?xml version="1.0" encoding="utf-8"?>
<sst xmlns="http://schemas.openxmlformats.org/spreadsheetml/2006/main" count="240" uniqueCount="136">
  <si>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</si>
  <si>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</si>
  <si>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</si>
  <si>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</si>
  <si>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</si>
  <si>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</si>
  <si>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</si>
  <si>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</si>
  <si>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</si>
  <si>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</si>
  <si>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</si>
  <si>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</si>
  <si>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</si>
  <si>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</si>
  <si>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</si>
  <si>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</si>
  <si>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</si>
  <si>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</si>
  <si>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</si>
  <si>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</si>
  <si>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</si>
  <si>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</si>
  <si>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</si>
  <si>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</si>
  <si>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</si>
  <si>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</si>
  <si>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</si>
  <si>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</si>
  <si>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</si>
  <si>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市原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</si>
  <si>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</si>
  <si>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</si>
  <si>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</si>
  <si>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</si>
  <si>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</si>
  <si>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</si>
  <si>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</si>
  <si>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</si>
  <si>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</si>
  <si>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</si>
  <si>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</si>
  <si>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</si>
  <si>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</si>
  <si>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</si>
  <si>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</si>
  <si>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</si>
  <si>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</si>
  <si>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</si>
  <si>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</si>
  <si>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</si>
  <si>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</si>
  <si>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</si>
  <si>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</si>
  <si>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</si>
  <si>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</si>
  <si>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</si>
  <si>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</si>
  <si>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</si>
  <si>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</si>
  <si>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</si>
  <si>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</si>
  <si>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</si>
  <si>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</si>
  <si>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</si>
  <si>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</si>
  <si>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</si>
  <si>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</si>
  <si>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</si>
  <si>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</si>
  <si>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</si>
  <si>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</si>
  <si>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</si>
  <si>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</si>
  <si>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</si>
  <si>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</si>
  <si>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</si>
  <si>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</si>
  <si>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</si>
  <si>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</si>
  <si>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東庄町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</si>
  <si>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</si>
  <si>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</si>
  <si>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</si>
  <si>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</si>
  <si>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</si>
  <si>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</si>
  <si>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</si>
  <si>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</si>
  <si>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</si>
  <si>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</si>
  <si>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</si>
  <si>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</si>
  <si>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</si>
  <si>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</si>
  <si>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</si>
  <si>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</si>
  <si>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</si>
  <si>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</si>
  <si>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</si>
  <si>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</si>
  <si>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</si>
  <si>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</si>
  <si>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</si>
  <si>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</si>
  <si>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</si>
  <si>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　表１０　人口動態総覧、保健所・市町村別</t>
  </si>
  <si>
    <t>長生</t>
  </si>
  <si>
    <t>冨里市</t>
  </si>
  <si>
    <t>白井市</t>
  </si>
  <si>
    <t>いすみ市</t>
  </si>
  <si>
    <t>注２）保健所計は合併後の市町村区分にて集計する。（旧干潟町分も海匝保健所として集計する。）</t>
  </si>
  <si>
    <t>御宿町</t>
  </si>
  <si>
    <t>注１）県計の率は、平成１7年厚生労働省大臣官房統計情報部平成17年｢人口動態統計(確定数)の概況」による。</t>
  </si>
  <si>
    <t>（２－１）</t>
  </si>
  <si>
    <t>平成17年</t>
  </si>
  <si>
    <t>出　　　　生</t>
  </si>
  <si>
    <t>死　　亡</t>
  </si>
  <si>
    <t>乳児死亡</t>
  </si>
  <si>
    <t xml:space="preserve"> 新生児死亡</t>
  </si>
  <si>
    <t>死</t>
  </si>
  <si>
    <t>　　　産</t>
  </si>
  <si>
    <t>婚　　　姻</t>
  </si>
  <si>
    <t>離　　　婚</t>
  </si>
  <si>
    <t>自然死産</t>
  </si>
  <si>
    <t>人工死産</t>
  </si>
  <si>
    <t>合計特殊</t>
  </si>
  <si>
    <t>実　数</t>
  </si>
  <si>
    <t>出 生 率</t>
  </si>
  <si>
    <r>
      <t>H1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.1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.1現在毎月常住人口</t>
    </r>
  </si>
  <si>
    <t>船橋市</t>
  </si>
  <si>
    <t>印旛</t>
  </si>
  <si>
    <t>平成17年</t>
  </si>
  <si>
    <t>死　　亡</t>
  </si>
  <si>
    <t>夷隅</t>
  </si>
  <si>
    <t>-</t>
  </si>
  <si>
    <t>君津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</si>
</sst>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0.000"/>
  </numFmts>
  <fonts count="19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name val="ＭＳ ゴシック"/>
      <family val="3"/>
    </font>
    <font>
      <sz val="24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b/>
      <sz val="24"/>
      <name val="ＭＳ 明朝"/>
      <family val="1"/>
    </font>
    <font>
      <b/>
      <sz val="20"/>
      <name val="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4" fillId="0" borderId="0" xfId="21" applyFont="1" applyBorder="1" applyAlignment="1">
      <alignment vertical="center"/>
      <protection/>
    </xf>
    <xf numFmtId="0" fontId="0" fillId="0" borderId="0" xfId="21">
      <alignment/>
      <protection/>
    </xf>
    <xf numFmtId="37" fontId="17" fillId="0" borderId="0" xfId="21" applyNumberFormat="1" applyFont="1" applyProtection="1">
      <alignment/>
      <protection/>
    </xf>
    <xf numFmtId="37" fontId="14" fillId="0" borderId="0" xfId="21" applyNumberFormat="1" applyFont="1" applyProtection="1">
      <alignment/>
      <protection/>
    </xf>
    <xf numFmtId="37" fontId="8" fillId="0" borderId="0" xfId="21" applyNumberFormat="1" applyFont="1" applyProtection="1">
      <alignment/>
      <protection/>
    </xf>
    <xf numFmtId="37" fontId="0" fillId="0" borderId="0" xfId="21" applyNumberFormat="1" applyProtection="1">
      <alignment/>
      <protection/>
    </xf>
    <xf numFmtId="0" fontId="4" fillId="0" borderId="0" xfId="21" applyFont="1">
      <alignment/>
      <protection/>
    </xf>
    <xf numFmtId="37" fontId="4" fillId="0" borderId="0" xfId="21" applyNumberFormat="1" applyFont="1" applyProtection="1">
      <alignment/>
      <protection/>
    </xf>
    <xf numFmtId="37" fontId="5" fillId="0" borderId="0" xfId="21" applyNumberFormat="1" applyFont="1" applyProtection="1">
      <alignment/>
      <protection/>
    </xf>
    <xf numFmtId="37" fontId="4" fillId="0" borderId="0" xfId="21" applyNumberFormat="1" applyFont="1" applyAlignment="1" applyProtection="1">
      <alignment horizontal="right"/>
      <protection/>
    </xf>
    <xf numFmtId="0" fontId="3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 applyAlignment="1">
      <alignment horizontal="right"/>
      <protection/>
    </xf>
    <xf numFmtId="0" fontId="4" fillId="0" borderId="3" xfId="21" applyFont="1" applyBorder="1" applyAlignment="1">
      <alignment horizontal="right"/>
      <protection/>
    </xf>
    <xf numFmtId="0" fontId="4" fillId="0" borderId="3" xfId="21" applyFont="1" applyBorder="1">
      <alignment/>
      <protection/>
    </xf>
    <xf numFmtId="0" fontId="4" fillId="0" borderId="4" xfId="21" applyFont="1" applyBorder="1">
      <alignment/>
      <protection/>
    </xf>
    <xf numFmtId="0" fontId="4" fillId="0" borderId="2" xfId="21" applyFont="1" applyBorder="1">
      <alignment/>
      <protection/>
    </xf>
    <xf numFmtId="176" fontId="4" fillId="0" borderId="5" xfId="21" applyNumberFormat="1" applyFont="1" applyBorder="1" applyProtection="1">
      <alignment/>
      <protection/>
    </xf>
    <xf numFmtId="0" fontId="4" fillId="0" borderId="0" xfId="21" applyFont="1" applyAlignment="1">
      <alignment horizontal="center" vertical="center"/>
      <protection/>
    </xf>
    <xf numFmtId="0" fontId="6" fillId="0" borderId="6" xfId="21" applyFont="1" applyBorder="1" applyAlignment="1">
      <alignment vertical="center"/>
      <protection/>
    </xf>
    <xf numFmtId="0" fontId="4" fillId="0" borderId="7" xfId="2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vertical="center"/>
      <protection/>
    </xf>
    <xf numFmtId="0" fontId="4" fillId="0" borderId="9" xfId="21" applyFont="1" applyBorder="1" applyAlignment="1">
      <alignment horizontal="centerContinuous" wrapText="1"/>
      <protection/>
    </xf>
    <xf numFmtId="176" fontId="4" fillId="0" borderId="10" xfId="21" applyNumberFormat="1" applyFont="1" applyBorder="1" applyAlignment="1" applyProtection="1">
      <alignment horizontal="center"/>
      <protection/>
    </xf>
    <xf numFmtId="0" fontId="4" fillId="0" borderId="0" xfId="21" applyFont="1" applyAlignment="1">
      <alignment horizontal="center" vertical="top"/>
      <protection/>
    </xf>
    <xf numFmtId="0" fontId="4" fillId="0" borderId="9" xfId="21" applyFont="1" applyBorder="1" applyAlignment="1">
      <alignment horizontal="center" vertical="center"/>
      <protection/>
    </xf>
    <xf numFmtId="37" fontId="4" fillId="0" borderId="9" xfId="21" applyNumberFormat="1" applyFont="1" applyBorder="1" applyAlignment="1" applyProtection="1">
      <alignment horizontal="left" wrapText="1"/>
      <protection/>
    </xf>
    <xf numFmtId="0" fontId="4" fillId="0" borderId="11" xfId="21" applyFont="1" applyBorder="1" applyAlignment="1">
      <alignment horizontal="center" vertical="center"/>
      <protection/>
    </xf>
    <xf numFmtId="0" fontId="6" fillId="0" borderId="9" xfId="21" applyFont="1" applyBorder="1">
      <alignment/>
      <protection/>
    </xf>
    <xf numFmtId="0" fontId="6" fillId="0" borderId="9" xfId="21" applyFont="1" applyBorder="1" applyAlignment="1">
      <alignment horizontal="centerContinuous" wrapText="1"/>
      <protection/>
    </xf>
    <xf numFmtId="0" fontId="4" fillId="0" borderId="9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Continuous" vertical="center" wrapText="1"/>
      <protection/>
    </xf>
    <xf numFmtId="37" fontId="4" fillId="0" borderId="6" xfId="21" applyNumberFormat="1" applyFont="1" applyBorder="1" applyAlignment="1" applyProtection="1">
      <alignment vertical="center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Continuous" vertical="top" wrapText="1"/>
      <protection/>
    </xf>
    <xf numFmtId="0" fontId="4" fillId="0" borderId="13" xfId="21" applyFont="1" applyBorder="1" applyAlignment="1">
      <alignment horizontal="centerContinuous" vertical="center" wrapText="1"/>
      <protection/>
    </xf>
    <xf numFmtId="176" fontId="4" fillId="0" borderId="14" xfId="21" applyNumberFormat="1" applyFont="1" applyBorder="1" applyProtection="1">
      <alignment/>
      <protection/>
    </xf>
    <xf numFmtId="0" fontId="0" fillId="0" borderId="0" xfId="21" applyFont="1">
      <alignment/>
      <protection/>
    </xf>
    <xf numFmtId="0" fontId="11" fillId="0" borderId="15" xfId="21" applyFont="1" applyFill="1" applyBorder="1" applyAlignment="1">
      <alignment horizontal="distributed" vertical="center"/>
      <protection/>
    </xf>
    <xf numFmtId="177" fontId="11" fillId="0" borderId="0" xfId="21" applyNumberFormat="1" applyFont="1" applyFill="1" applyProtection="1">
      <alignment/>
      <protection/>
    </xf>
    <xf numFmtId="176" fontId="11" fillId="0" borderId="0" xfId="21" applyNumberFormat="1" applyFont="1" applyFill="1" applyProtection="1">
      <alignment/>
      <protection/>
    </xf>
    <xf numFmtId="177" fontId="11" fillId="0" borderId="16" xfId="21" applyNumberFormat="1" applyFont="1" applyFill="1" applyBorder="1" applyProtection="1">
      <alignment/>
      <protection/>
    </xf>
    <xf numFmtId="177" fontId="12" fillId="0" borderId="0" xfId="21" applyNumberFormat="1" applyFont="1" applyFill="1" applyProtection="1">
      <alignment/>
      <protection/>
    </xf>
    <xf numFmtId="176" fontId="11" fillId="0" borderId="16" xfId="21" applyNumberFormat="1" applyFont="1" applyFill="1" applyBorder="1" applyProtection="1">
      <alignment/>
      <protection/>
    </xf>
    <xf numFmtId="177" fontId="11" fillId="0" borderId="0" xfId="21" applyNumberFormat="1" applyFont="1" applyFill="1">
      <alignment/>
      <protection/>
    </xf>
    <xf numFmtId="176" fontId="11" fillId="0" borderId="15" xfId="21" applyNumberFormat="1" applyFont="1" applyFill="1" applyBorder="1" applyProtection="1">
      <alignment/>
      <protection/>
    </xf>
    <xf numFmtId="177" fontId="11" fillId="0" borderId="9" xfId="21" applyNumberFormat="1" applyFont="1" applyFill="1" applyBorder="1">
      <alignment/>
      <protection/>
    </xf>
    <xf numFmtId="177" fontId="11" fillId="0" borderId="15" xfId="21" applyNumberFormat="1" applyFont="1" applyFill="1" applyBorder="1">
      <alignment/>
      <protection/>
    </xf>
    <xf numFmtId="37" fontId="11" fillId="0" borderId="0" xfId="21" applyNumberFormat="1" applyFont="1" applyFill="1" applyProtection="1">
      <alignment/>
      <protection/>
    </xf>
    <xf numFmtId="4" fontId="11" fillId="0" borderId="15" xfId="21" applyNumberFormat="1" applyFont="1" applyFill="1" applyBorder="1" applyProtection="1">
      <alignment/>
      <protection/>
    </xf>
    <xf numFmtId="4" fontId="18" fillId="0" borderId="10" xfId="21" applyNumberFormat="1" applyFont="1" applyFill="1" applyBorder="1" applyProtection="1">
      <alignment/>
      <protection/>
    </xf>
    <xf numFmtId="177" fontId="10" fillId="0" borderId="0" xfId="21" applyNumberFormat="1" applyFont="1">
      <alignment/>
      <protection/>
    </xf>
    <xf numFmtId="177" fontId="11" fillId="0" borderId="15" xfId="21" applyNumberFormat="1" applyFont="1" applyFill="1" applyBorder="1" applyProtection="1">
      <alignment/>
      <protection/>
    </xf>
    <xf numFmtId="4" fontId="4" fillId="0" borderId="10" xfId="21" applyNumberFormat="1" applyFont="1" applyFill="1" applyBorder="1" applyProtection="1">
      <alignment/>
      <protection/>
    </xf>
    <xf numFmtId="0" fontId="4" fillId="0" borderId="15" xfId="21" applyFont="1" applyFill="1" applyBorder="1" applyAlignment="1">
      <alignment horizontal="center"/>
      <protection/>
    </xf>
    <xf numFmtId="177" fontId="4" fillId="0" borderId="0" xfId="21" applyNumberFormat="1" applyFont="1" applyFill="1" applyProtection="1">
      <alignment/>
      <protection/>
    </xf>
    <xf numFmtId="176" fontId="4" fillId="0" borderId="0" xfId="21" applyNumberFormat="1" applyFont="1" applyFill="1" applyProtection="1">
      <alignment/>
      <protection/>
    </xf>
    <xf numFmtId="177" fontId="4" fillId="0" borderId="15" xfId="21" applyNumberFormat="1" applyFont="1" applyFill="1" applyBorder="1" applyProtection="1">
      <alignment/>
      <protection/>
    </xf>
    <xf numFmtId="177" fontId="5" fillId="0" borderId="0" xfId="21" applyNumberFormat="1" applyFont="1" applyFill="1" applyProtection="1">
      <alignment/>
      <protection locked="0"/>
    </xf>
    <xf numFmtId="176" fontId="4" fillId="0" borderId="15" xfId="21" applyNumberFormat="1" applyFont="1" applyFill="1" applyBorder="1" applyProtection="1">
      <alignment/>
      <protection/>
    </xf>
    <xf numFmtId="177" fontId="4" fillId="0" borderId="9" xfId="21" applyNumberFormat="1" applyFont="1" applyFill="1" applyBorder="1" applyProtection="1">
      <alignment/>
      <protection/>
    </xf>
    <xf numFmtId="177" fontId="4" fillId="0" borderId="0" xfId="21" applyNumberFormat="1" applyFont="1" applyFill="1" applyBorder="1" applyProtection="1">
      <alignment/>
      <protection/>
    </xf>
    <xf numFmtId="177" fontId="4" fillId="0" borderId="0" xfId="21" applyNumberFormat="1" applyFont="1" applyFill="1">
      <alignment/>
      <protection/>
    </xf>
    <xf numFmtId="177" fontId="4" fillId="0" borderId="15" xfId="21" applyNumberFormat="1" applyFont="1" applyFill="1" applyBorder="1">
      <alignment/>
      <protection/>
    </xf>
    <xf numFmtId="37" fontId="4" fillId="0" borderId="0" xfId="21" applyNumberFormat="1" applyFont="1" applyFill="1" applyProtection="1">
      <alignment/>
      <protection/>
    </xf>
    <xf numFmtId="0" fontId="4" fillId="0" borderId="15" xfId="21" applyFont="1" applyFill="1" applyBorder="1" applyAlignment="1">
      <alignment horizontal="distributed" vertical="center"/>
      <protection/>
    </xf>
    <xf numFmtId="180" fontId="4" fillId="0" borderId="15" xfId="21" applyNumberFormat="1" applyFont="1" applyBorder="1" applyProtection="1">
      <alignment/>
      <protection/>
    </xf>
    <xf numFmtId="180" fontId="4" fillId="0" borderId="15" xfId="21" applyNumberFormat="1" applyFont="1" applyFill="1" applyBorder="1" applyProtection="1">
      <alignment/>
      <protection/>
    </xf>
    <xf numFmtId="180" fontId="4" fillId="0" borderId="15" xfId="21" applyNumberFormat="1" applyFont="1" applyBorder="1">
      <alignment/>
      <protection/>
    </xf>
    <xf numFmtId="4" fontId="13" fillId="0" borderId="15" xfId="21" applyNumberFormat="1" applyFont="1" applyFill="1" applyBorder="1" applyProtection="1">
      <alignment/>
      <protection/>
    </xf>
    <xf numFmtId="177" fontId="4" fillId="0" borderId="17" xfId="21" applyNumberFormat="1" applyFont="1" applyFill="1" applyBorder="1" applyProtection="1">
      <alignment/>
      <protection/>
    </xf>
    <xf numFmtId="177" fontId="5" fillId="0" borderId="0" xfId="21" applyNumberFormat="1" applyFont="1" applyFill="1" applyProtection="1">
      <alignment/>
      <protection/>
    </xf>
    <xf numFmtId="0" fontId="4" fillId="0" borderId="15" xfId="21" applyFont="1" applyBorder="1" applyAlignment="1">
      <alignment horizontal="center"/>
      <protection/>
    </xf>
    <xf numFmtId="177" fontId="4" fillId="0" borderId="0" xfId="21" applyNumberFormat="1" applyFont="1" applyProtection="1">
      <alignment/>
      <protection/>
    </xf>
    <xf numFmtId="176" fontId="4" fillId="0" borderId="0" xfId="21" applyNumberFormat="1" applyFont="1" applyProtection="1">
      <alignment/>
      <protection/>
    </xf>
    <xf numFmtId="177" fontId="4" fillId="0" borderId="15" xfId="21" applyNumberFormat="1" applyFont="1" applyBorder="1" applyProtection="1">
      <alignment/>
      <protection/>
    </xf>
    <xf numFmtId="177" fontId="5" fillId="0" borderId="0" xfId="21" applyNumberFormat="1" applyFont="1" applyProtection="1">
      <alignment/>
      <protection/>
    </xf>
    <xf numFmtId="177" fontId="4" fillId="0" borderId="0" xfId="21" applyNumberFormat="1" applyFont="1">
      <alignment/>
      <protection/>
    </xf>
    <xf numFmtId="176" fontId="4" fillId="0" borderId="15" xfId="21" applyNumberFormat="1" applyFont="1" applyBorder="1" applyProtection="1">
      <alignment/>
      <protection/>
    </xf>
    <xf numFmtId="177" fontId="4" fillId="0" borderId="9" xfId="21" applyNumberFormat="1" applyFont="1" applyBorder="1">
      <alignment/>
      <protection/>
    </xf>
    <xf numFmtId="177" fontId="4" fillId="0" borderId="15" xfId="21" applyNumberFormat="1" applyFont="1" applyBorder="1">
      <alignment/>
      <protection/>
    </xf>
    <xf numFmtId="4" fontId="13" fillId="0" borderId="15" xfId="21" applyNumberFormat="1" applyFont="1" applyBorder="1" applyProtection="1">
      <alignment/>
      <protection/>
    </xf>
    <xf numFmtId="4" fontId="4" fillId="0" borderId="10" xfId="21" applyNumberFormat="1" applyFont="1" applyBorder="1" applyProtection="1">
      <alignment/>
      <protection/>
    </xf>
    <xf numFmtId="0" fontId="4" fillId="0" borderId="15" xfId="21" applyFont="1" applyBorder="1" applyAlignment="1">
      <alignment horizontal="distributed" vertical="center"/>
      <protection/>
    </xf>
    <xf numFmtId="3" fontId="13" fillId="0" borderId="18" xfId="21" applyNumberFormat="1" applyFont="1" applyBorder="1">
      <alignment/>
      <protection/>
    </xf>
    <xf numFmtId="2" fontId="4" fillId="0" borderId="15" xfId="21" applyNumberFormat="1" applyFont="1" applyBorder="1" applyAlignment="1" applyProtection="1">
      <alignment horizontal="distributed" vertical="center"/>
      <protection/>
    </xf>
    <xf numFmtId="177" fontId="5" fillId="0" borderId="0" xfId="21" applyNumberFormat="1" applyFont="1" applyProtection="1">
      <alignment/>
      <protection locked="0"/>
    </xf>
    <xf numFmtId="0" fontId="10" fillId="0" borderId="0" xfId="21" applyFont="1">
      <alignment/>
      <protection/>
    </xf>
    <xf numFmtId="177" fontId="4" fillId="0" borderId="0" xfId="21" applyNumberFormat="1" applyFont="1" applyAlignment="1">
      <alignment horizontal="right"/>
      <protection/>
    </xf>
    <xf numFmtId="180" fontId="4" fillId="0" borderId="15" xfId="21" applyNumberFormat="1" applyFont="1" applyBorder="1" applyAlignment="1" applyProtection="1">
      <alignment horizontal="right"/>
      <protection/>
    </xf>
    <xf numFmtId="177" fontId="3" fillId="0" borderId="0" xfId="21" applyNumberFormat="1" applyFont="1">
      <alignment/>
      <protection/>
    </xf>
    <xf numFmtId="2" fontId="10" fillId="0" borderId="15" xfId="21" applyNumberFormat="1" applyFont="1" applyBorder="1" applyProtection="1">
      <alignment/>
      <protection/>
    </xf>
    <xf numFmtId="4" fontId="2" fillId="0" borderId="10" xfId="21" applyNumberFormat="1" applyFont="1" applyBorder="1" applyProtection="1">
      <alignment/>
      <protection/>
    </xf>
    <xf numFmtId="0" fontId="4" fillId="0" borderId="19" xfId="21" applyFont="1" applyBorder="1" applyAlignment="1">
      <alignment horizontal="distributed" vertical="center"/>
      <protection/>
    </xf>
    <xf numFmtId="177" fontId="4" fillId="0" borderId="20" xfId="21" applyNumberFormat="1" applyFont="1" applyBorder="1" applyProtection="1">
      <alignment/>
      <protection/>
    </xf>
    <xf numFmtId="176" fontId="4" fillId="0" borderId="21" xfId="21" applyNumberFormat="1" applyFont="1" applyFill="1" applyBorder="1" applyProtection="1">
      <alignment/>
      <protection/>
    </xf>
    <xf numFmtId="177" fontId="4" fillId="0" borderId="19" xfId="21" applyNumberFormat="1" applyFont="1" applyBorder="1" applyProtection="1">
      <alignment/>
      <protection/>
    </xf>
    <xf numFmtId="177" fontId="5" fillId="0" borderId="21" xfId="21" applyNumberFormat="1" applyFont="1" applyBorder="1" applyProtection="1">
      <alignment/>
      <protection/>
    </xf>
    <xf numFmtId="180" fontId="4" fillId="0" borderId="19" xfId="21" applyNumberFormat="1" applyFont="1" applyBorder="1" applyProtection="1">
      <alignment/>
      <protection/>
    </xf>
    <xf numFmtId="177" fontId="4" fillId="0" borderId="21" xfId="21" applyNumberFormat="1" applyFont="1" applyBorder="1">
      <alignment/>
      <protection/>
    </xf>
    <xf numFmtId="176" fontId="4" fillId="0" borderId="19" xfId="21" applyNumberFormat="1" applyFont="1" applyBorder="1" applyProtection="1">
      <alignment/>
      <protection/>
    </xf>
    <xf numFmtId="177" fontId="4" fillId="0" borderId="20" xfId="21" applyNumberFormat="1" applyFont="1" applyBorder="1">
      <alignment/>
      <protection/>
    </xf>
    <xf numFmtId="177" fontId="4" fillId="0" borderId="19" xfId="21" applyNumberFormat="1" applyFont="1" applyBorder="1">
      <alignment/>
      <protection/>
    </xf>
    <xf numFmtId="37" fontId="4" fillId="0" borderId="20" xfId="21" applyNumberFormat="1" applyFont="1" applyBorder="1" applyProtection="1">
      <alignment/>
      <protection/>
    </xf>
    <xf numFmtId="180" fontId="4" fillId="0" borderId="19" xfId="21" applyNumberFormat="1" applyFont="1" applyFill="1" applyBorder="1" applyProtection="1">
      <alignment/>
      <protection/>
    </xf>
    <xf numFmtId="37" fontId="4" fillId="0" borderId="21" xfId="21" applyNumberFormat="1" applyFont="1" applyBorder="1" applyProtection="1">
      <alignment/>
      <protection/>
    </xf>
    <xf numFmtId="4" fontId="13" fillId="0" borderId="19" xfId="21" applyNumberFormat="1" applyFont="1" applyFill="1" applyBorder="1" applyProtection="1">
      <alignment/>
      <protection/>
    </xf>
    <xf numFmtId="4" fontId="4" fillId="0" borderId="22" xfId="21" applyNumberFormat="1" applyFont="1" applyBorder="1" applyProtection="1">
      <alignment/>
      <protection/>
    </xf>
    <xf numFmtId="37" fontId="4" fillId="0" borderId="0" xfId="21" applyNumberFormat="1" applyFont="1" applyBorder="1" applyProtection="1">
      <alignment/>
      <protection/>
    </xf>
    <xf numFmtId="176" fontId="4" fillId="0" borderId="0" xfId="21" applyNumberFormat="1" applyFont="1" applyBorder="1" applyProtection="1">
      <alignment/>
      <protection/>
    </xf>
    <xf numFmtId="37" fontId="5" fillId="0" borderId="0" xfId="21" applyNumberFormat="1" applyFont="1" applyBorder="1" applyProtection="1">
      <alignment/>
      <protection/>
    </xf>
    <xf numFmtId="0" fontId="4" fillId="0" borderId="0" xfId="21" applyFont="1" applyBorder="1">
      <alignment/>
      <protection/>
    </xf>
    <xf numFmtId="176" fontId="2" fillId="0" borderId="0" xfId="21" applyNumberFormat="1" applyFont="1" applyProtection="1">
      <alignment/>
      <protection/>
    </xf>
    <xf numFmtId="176" fontId="4" fillId="0" borderId="16" xfId="21" applyNumberFormat="1" applyFont="1" applyBorder="1" applyProtection="1">
      <alignment/>
      <protection/>
    </xf>
    <xf numFmtId="177" fontId="4" fillId="0" borderId="0" xfId="21" applyNumberFormat="1" applyFont="1" applyBorder="1">
      <alignment/>
      <protection/>
    </xf>
    <xf numFmtId="180" fontId="4" fillId="0" borderId="16" xfId="21" applyNumberFormat="1" applyFont="1" applyBorder="1" applyProtection="1">
      <alignment/>
      <protection/>
    </xf>
    <xf numFmtId="4" fontId="4" fillId="0" borderId="10" xfId="21" applyNumberFormat="1" applyFont="1" applyBorder="1">
      <alignment/>
      <protection/>
    </xf>
    <xf numFmtId="4" fontId="4" fillId="0" borderId="15" xfId="21" applyNumberFormat="1" applyFont="1" applyBorder="1" applyProtection="1">
      <alignment/>
      <protection/>
    </xf>
    <xf numFmtId="2" fontId="10" fillId="0" borderId="15" xfId="21" applyNumberFormat="1" applyFont="1" applyBorder="1" applyAlignment="1" applyProtection="1">
      <alignment vertical="center"/>
      <protection/>
    </xf>
    <xf numFmtId="180" fontId="4" fillId="0" borderId="0" xfId="21" applyNumberFormat="1" applyFont="1" applyBorder="1" applyProtection="1">
      <alignment/>
      <protection/>
    </xf>
    <xf numFmtId="180" fontId="4" fillId="0" borderId="0" xfId="21" applyNumberFormat="1" applyFont="1" applyBorder="1">
      <alignment/>
      <protection/>
    </xf>
    <xf numFmtId="177" fontId="4" fillId="0" borderId="0" xfId="21" applyNumberFormat="1" applyFont="1" applyBorder="1" applyProtection="1">
      <alignment/>
      <protection/>
    </xf>
    <xf numFmtId="176" fontId="4" fillId="0" borderId="0" xfId="21" applyNumberFormat="1" applyFont="1" applyFill="1" applyBorder="1" applyProtection="1">
      <alignment/>
      <protection/>
    </xf>
    <xf numFmtId="177" fontId="5" fillId="0" borderId="0" xfId="21" applyNumberFormat="1" applyFont="1" applyBorder="1" applyProtection="1">
      <alignment/>
      <protection locked="0"/>
    </xf>
    <xf numFmtId="2" fontId="4" fillId="0" borderId="19" xfId="21" applyNumberFormat="1" applyFont="1" applyBorder="1" applyAlignment="1" applyProtection="1">
      <alignment horizontal="distributed" vertical="center"/>
      <protection/>
    </xf>
    <xf numFmtId="177" fontId="4" fillId="0" borderId="21" xfId="21" applyNumberFormat="1" applyFont="1" applyBorder="1" applyProtection="1">
      <alignment/>
      <protection/>
    </xf>
    <xf numFmtId="177" fontId="5" fillId="0" borderId="21" xfId="21" applyNumberFormat="1" applyFont="1" applyBorder="1" applyProtection="1">
      <alignment/>
      <protection locked="0"/>
    </xf>
    <xf numFmtId="180" fontId="4" fillId="0" borderId="19" xfId="21" applyNumberFormat="1" applyFont="1" applyBorder="1">
      <alignment/>
      <protection/>
    </xf>
    <xf numFmtId="180" fontId="4" fillId="0" borderId="21" xfId="21" applyNumberFormat="1" applyFont="1" applyBorder="1" applyProtection="1">
      <alignment/>
      <protection/>
    </xf>
    <xf numFmtId="4" fontId="4" fillId="0" borderId="22" xfId="21" applyNumberFormat="1" applyFont="1" applyBorder="1">
      <alignment/>
      <protection/>
    </xf>
    <xf numFmtId="37" fontId="2" fillId="0" borderId="0" xfId="21" applyNumberFormat="1" applyFont="1" applyProtection="1">
      <alignment/>
      <protection/>
    </xf>
    <xf numFmtId="0" fontId="2" fillId="0" borderId="0" xfId="21" applyFont="1">
      <alignment/>
      <protection/>
    </xf>
    <xf numFmtId="37" fontId="7" fillId="0" borderId="0" xfId="21" applyNumberFormat="1" applyFont="1" applyProtection="1">
      <alignment/>
      <protection/>
    </xf>
    <xf numFmtId="37" fontId="4" fillId="0" borderId="23" xfId="21" applyNumberFormat="1" applyFont="1" applyBorder="1" applyAlignment="1" applyProtection="1">
      <alignment horizontal="center" vertical="center"/>
      <protection/>
    </xf>
    <xf numFmtId="37" fontId="4" fillId="0" borderId="1" xfId="21" applyNumberFormat="1" applyFont="1" applyBorder="1" applyAlignment="1" applyProtection="1">
      <alignment horizontal="center" vertical="center"/>
      <protection/>
    </xf>
    <xf numFmtId="37" fontId="4" fillId="0" borderId="24" xfId="21" applyNumberFormat="1" applyFont="1" applyBorder="1" applyAlignment="1" applyProtection="1">
      <alignment horizontal="center" vertical="center"/>
      <protection/>
    </xf>
    <xf numFmtId="37" fontId="4" fillId="0" borderId="6" xfId="21" applyNumberFormat="1" applyFont="1" applyBorder="1" applyAlignment="1" applyProtection="1">
      <alignment horizontal="center" vertical="center"/>
      <protection/>
    </xf>
    <xf numFmtId="37" fontId="4" fillId="0" borderId="7" xfId="21" applyNumberFormat="1" applyFont="1" applyBorder="1" applyAlignment="1" applyProtection="1">
      <alignment horizontal="center" vertical="center"/>
      <protection/>
    </xf>
    <xf numFmtId="37" fontId="4" fillId="0" borderId="8" xfId="21" applyNumberFormat="1" applyFont="1" applyBorder="1" applyAlignment="1" applyProtection="1">
      <alignment horizontal="center" vertical="center"/>
      <protection/>
    </xf>
    <xf numFmtId="0" fontId="4" fillId="0" borderId="23" xfId="21" applyFont="1" applyBorder="1" applyAlignment="1">
      <alignment horizontal="center"/>
      <protection/>
    </xf>
    <xf numFmtId="0" fontId="4" fillId="0" borderId="24" xfId="21" applyFont="1" applyBorder="1" applyAlignment="1">
      <alignment horizontal="center"/>
      <protection/>
    </xf>
    <xf numFmtId="37" fontId="5" fillId="0" borderId="23" xfId="21" applyNumberFormat="1" applyFont="1" applyBorder="1" applyAlignment="1" applyProtection="1">
      <alignment horizontal="center" vertical="center"/>
      <protection/>
    </xf>
    <xf numFmtId="37" fontId="5" fillId="0" borderId="24" xfId="21" applyNumberFormat="1" applyFont="1" applyBorder="1" applyAlignment="1" applyProtection="1">
      <alignment horizontal="center" vertical="center"/>
      <protection/>
    </xf>
    <xf numFmtId="37" fontId="5" fillId="0" borderId="6" xfId="21" applyNumberFormat="1" applyFont="1" applyBorder="1" applyAlignment="1" applyProtection="1">
      <alignment horizontal="center" vertical="center"/>
      <protection/>
    </xf>
    <xf numFmtId="37" fontId="5" fillId="0" borderId="8" xfId="21" applyNumberFormat="1" applyFont="1" applyBorder="1" applyAlignment="1" applyProtection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37" fontId="4" fillId="0" borderId="12" xfId="21" applyNumberFormat="1" applyFont="1" applyBorder="1" applyAlignment="1" applyProtection="1">
      <alignment horizontal="center" vertical="center"/>
      <protection/>
    </xf>
    <xf numFmtId="37" fontId="4" fillId="0" borderId="13" xfId="21" applyNumberFormat="1" applyFont="1" applyBorder="1" applyAlignment="1" applyProtection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jinkohyo10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25"/>
  <sheetViews>
    <sheetView tabSelected="1" defaultGridColor="0" zoomScale="50" zoomScaleNormal="50" zoomScaleSheetLayoutView="50" colorId="22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3" sqref="A23"/>
    </sheetView>
  </sheetViews>
  <sheetFormatPr defaultColWidth="10.66015625" defaultRowHeight="18"/>
  <cols>
    <col min="1" max="1" width="14.91015625" style="2" customWidth="1"/>
    <col min="2" max="2" width="13.66015625" style="6" customWidth="1"/>
    <col min="3" max="3" width="8.66015625" style="2" customWidth="1"/>
    <col min="4" max="4" width="12.66015625" style="6" customWidth="1"/>
    <col min="5" max="5" width="13.66015625" style="5" customWidth="1"/>
    <col min="6" max="6" width="8.66015625" style="2" customWidth="1"/>
    <col min="7" max="7" width="12.66015625" style="2" customWidth="1"/>
    <col min="8" max="8" width="8.66015625" style="2" customWidth="1"/>
    <col min="9" max="9" width="12.66015625" style="2" customWidth="1"/>
    <col min="10" max="10" width="8.66015625" style="2" customWidth="1"/>
    <col min="11" max="11" width="13.66015625" style="2" customWidth="1"/>
    <col min="12" max="12" width="8.66015625" style="2" customWidth="1"/>
    <col min="13" max="13" width="13.66015625" style="2" customWidth="1"/>
    <col min="14" max="14" width="8.66015625" style="2" customWidth="1"/>
    <col min="15" max="15" width="13.66015625" style="2" customWidth="1"/>
    <col min="16" max="16" width="8.66015625" style="2" customWidth="1"/>
    <col min="17" max="18" width="12.66015625" style="2" customWidth="1"/>
    <col min="19" max="19" width="15.66015625" style="6" customWidth="1"/>
    <col min="20" max="20" width="8.66015625" style="2" customWidth="1"/>
    <col min="21" max="21" width="15.66015625" style="6" customWidth="1"/>
    <col min="22" max="22" width="10.5" style="2" customWidth="1"/>
    <col min="23" max="23" width="14" style="2" customWidth="1"/>
    <col min="24" max="24" width="12" style="2" customWidth="1"/>
    <col min="25" max="25" width="12.58203125" style="2" customWidth="1"/>
    <col min="26" max="26" width="17.08203125" style="2" customWidth="1"/>
    <col min="27" max="16384" width="10.66015625" style="2" customWidth="1"/>
  </cols>
  <sheetData>
    <row r="1" spans="2:4" ht="30.75" customHeight="1">
      <c r="B1" s="3"/>
      <c r="D1" s="4" t="s">
        <v>105</v>
      </c>
    </row>
    <row r="2" spans="1:24" ht="24.75" thickBot="1">
      <c r="A2" s="7" t="s">
        <v>113</v>
      </c>
      <c r="B2" s="8"/>
      <c r="C2" s="7"/>
      <c r="D2" s="8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8"/>
      <c r="V2" s="7" t="s">
        <v>0</v>
      </c>
      <c r="W2" s="10" t="s">
        <v>114</v>
      </c>
      <c r="X2" s="11"/>
    </row>
    <row r="3" spans="1:24" ht="27" customHeight="1">
      <c r="A3" s="12" t="s">
        <v>0</v>
      </c>
      <c r="B3" s="139" t="s">
        <v>115</v>
      </c>
      <c r="C3" s="140"/>
      <c r="D3" s="141"/>
      <c r="E3" s="147" t="s">
        <v>116</v>
      </c>
      <c r="F3" s="148"/>
      <c r="G3" s="145" t="s">
        <v>117</v>
      </c>
      <c r="H3" s="146"/>
      <c r="I3" s="145" t="s">
        <v>118</v>
      </c>
      <c r="J3" s="146"/>
      <c r="K3" s="13" t="s">
        <v>119</v>
      </c>
      <c r="L3" s="14"/>
      <c r="M3" s="15" t="s">
        <v>120</v>
      </c>
      <c r="N3" s="16"/>
      <c r="O3" s="17"/>
      <c r="P3" s="15" t="s">
        <v>2</v>
      </c>
      <c r="Q3" s="15"/>
      <c r="R3" s="15"/>
      <c r="S3" s="139" t="s">
        <v>121</v>
      </c>
      <c r="T3" s="141"/>
      <c r="U3" s="139" t="s">
        <v>122</v>
      </c>
      <c r="V3" s="141"/>
      <c r="W3" s="18"/>
      <c r="X3" s="11"/>
    </row>
    <row r="4" spans="1:24" ht="51" customHeight="1">
      <c r="A4" s="19" t="s">
        <v>3</v>
      </c>
      <c r="B4" s="142"/>
      <c r="C4" s="143"/>
      <c r="D4" s="144"/>
      <c r="E4" s="149"/>
      <c r="F4" s="150"/>
      <c r="G4" s="20" t="s">
        <v>4</v>
      </c>
      <c r="H4" s="21"/>
      <c r="I4" s="20" t="s">
        <v>5</v>
      </c>
      <c r="J4" s="22"/>
      <c r="K4" s="151" t="s">
        <v>123</v>
      </c>
      <c r="L4" s="152"/>
      <c r="M4" s="151" t="s">
        <v>124</v>
      </c>
      <c r="N4" s="152"/>
      <c r="O4" s="23" t="s">
        <v>6</v>
      </c>
      <c r="P4" s="24" t="s">
        <v>7</v>
      </c>
      <c r="Q4" s="25" t="s">
        <v>8</v>
      </c>
      <c r="R4" s="26" t="s">
        <v>9</v>
      </c>
      <c r="S4" s="142"/>
      <c r="T4" s="144"/>
      <c r="U4" s="142"/>
      <c r="V4" s="144"/>
      <c r="W4" s="27" t="s">
        <v>125</v>
      </c>
      <c r="X4" s="11"/>
    </row>
    <row r="5" spans="1:24" ht="48">
      <c r="A5" s="28" t="s">
        <v>10</v>
      </c>
      <c r="B5" s="153" t="s">
        <v>126</v>
      </c>
      <c r="C5" s="29" t="s">
        <v>11</v>
      </c>
      <c r="D5" s="30" t="s">
        <v>12</v>
      </c>
      <c r="E5" s="153" t="s">
        <v>126</v>
      </c>
      <c r="F5" s="29" t="s">
        <v>11</v>
      </c>
      <c r="G5" s="153" t="s">
        <v>126</v>
      </c>
      <c r="H5" s="29" t="s">
        <v>11</v>
      </c>
      <c r="I5" s="153" t="s">
        <v>126</v>
      </c>
      <c r="J5" s="29" t="s">
        <v>11</v>
      </c>
      <c r="K5" s="153" t="s">
        <v>126</v>
      </c>
      <c r="L5" s="31" t="s">
        <v>11</v>
      </c>
      <c r="M5" s="153" t="s">
        <v>126</v>
      </c>
      <c r="N5" s="29" t="s">
        <v>11</v>
      </c>
      <c r="O5" s="153" t="s">
        <v>126</v>
      </c>
      <c r="P5" s="29" t="s">
        <v>11</v>
      </c>
      <c r="Q5" s="32" t="s">
        <v>13</v>
      </c>
      <c r="R5" s="33" t="s">
        <v>14</v>
      </c>
      <c r="S5" s="153" t="s">
        <v>126</v>
      </c>
      <c r="T5" s="34" t="s">
        <v>11</v>
      </c>
      <c r="U5" s="153" t="s">
        <v>126</v>
      </c>
      <c r="V5" s="35" t="s">
        <v>11</v>
      </c>
      <c r="W5" s="27" t="s">
        <v>127</v>
      </c>
      <c r="X5" s="11"/>
    </row>
    <row r="6" spans="1:26" ht="48">
      <c r="A6" s="21" t="s">
        <v>1</v>
      </c>
      <c r="B6" s="154"/>
      <c r="C6" s="36" t="s">
        <v>15</v>
      </c>
      <c r="D6" s="37" t="s">
        <v>16</v>
      </c>
      <c r="E6" s="154"/>
      <c r="F6" s="36" t="s">
        <v>15</v>
      </c>
      <c r="G6" s="154"/>
      <c r="H6" s="38" t="s">
        <v>17</v>
      </c>
      <c r="I6" s="154"/>
      <c r="J6" s="36" t="s">
        <v>17</v>
      </c>
      <c r="K6" s="154"/>
      <c r="L6" s="39" t="s">
        <v>18</v>
      </c>
      <c r="M6" s="154"/>
      <c r="N6" s="38" t="s">
        <v>18</v>
      </c>
      <c r="O6" s="154"/>
      <c r="P6" s="38" t="s">
        <v>18</v>
      </c>
      <c r="Q6" s="40" t="s">
        <v>19</v>
      </c>
      <c r="R6" s="40" t="s">
        <v>20</v>
      </c>
      <c r="S6" s="154"/>
      <c r="T6" s="36" t="s">
        <v>15</v>
      </c>
      <c r="U6" s="154"/>
      <c r="V6" s="41" t="s">
        <v>15</v>
      </c>
      <c r="W6" s="42"/>
      <c r="X6" s="11"/>
      <c r="Z6" s="43" t="s">
        <v>128</v>
      </c>
    </row>
    <row r="7" spans="1:26" ht="24">
      <c r="A7" s="44" t="s">
        <v>21</v>
      </c>
      <c r="B7" s="45">
        <f>B8+B9</f>
        <v>50588</v>
      </c>
      <c r="C7" s="46">
        <v>8.5</v>
      </c>
      <c r="D7" s="47">
        <f>D8+D9</f>
        <v>4551</v>
      </c>
      <c r="E7" s="48">
        <f>E8+E9</f>
        <v>44021</v>
      </c>
      <c r="F7" s="49">
        <v>7.4</v>
      </c>
      <c r="G7" s="50">
        <f>G8+G9</f>
        <v>147</v>
      </c>
      <c r="H7" s="51">
        <f>ROUND(G7/B7*1000,1)</f>
        <v>2.9</v>
      </c>
      <c r="I7" s="50">
        <f>I8+I9</f>
        <v>76</v>
      </c>
      <c r="J7" s="51">
        <f>ROUND(I7/B7*1000,1)</f>
        <v>1.5</v>
      </c>
      <c r="K7" s="50">
        <f>K8+K9</f>
        <v>774</v>
      </c>
      <c r="L7" s="51">
        <f>ROUND(K7/X7*1000,1)</f>
        <v>14.9</v>
      </c>
      <c r="M7" s="52">
        <f>M8+M9</f>
        <v>713</v>
      </c>
      <c r="N7" s="51">
        <f>ROUND(M7/X7*1000,1)</f>
        <v>13.7</v>
      </c>
      <c r="O7" s="50">
        <f>O8+O9</f>
        <v>253</v>
      </c>
      <c r="P7" s="51">
        <f>ROUND(O7/Y7*1000,1)</f>
        <v>5</v>
      </c>
      <c r="Q7" s="50">
        <f>Q8+Q9</f>
        <v>199</v>
      </c>
      <c r="R7" s="53">
        <f>R8+R9</f>
        <v>54</v>
      </c>
      <c r="S7" s="54">
        <f>S8+S9</f>
        <v>35506</v>
      </c>
      <c r="T7" s="51">
        <v>5.9</v>
      </c>
      <c r="U7" s="54">
        <f>U8+U9</f>
        <v>12579</v>
      </c>
      <c r="V7" s="55">
        <v>2.1</v>
      </c>
      <c r="W7" s="56">
        <v>1.22</v>
      </c>
      <c r="X7" s="11">
        <f>X8+X9</f>
        <v>52075</v>
      </c>
      <c r="Y7" s="2">
        <f>Y8+Y9</f>
        <v>50787</v>
      </c>
      <c r="Z7" s="57">
        <f>+Z8+Z9</f>
        <v>6056462</v>
      </c>
    </row>
    <row r="8" spans="1:26" ht="24">
      <c r="A8" s="44" t="s">
        <v>22</v>
      </c>
      <c r="B8" s="45">
        <f>SUM(B31:B76)</f>
        <v>47734</v>
      </c>
      <c r="C8" s="46">
        <f>+B8/Z8*1000</f>
        <v>8.559379687943242</v>
      </c>
      <c r="D8" s="58">
        <f>SUM(D31:D76)</f>
        <v>4276</v>
      </c>
      <c r="E8" s="45">
        <f>SUM(E31:E76)</f>
        <v>38731</v>
      </c>
      <c r="F8" s="51">
        <f>+E8/Z8*1000</f>
        <v>6.94501476293061</v>
      </c>
      <c r="G8" s="45">
        <f>SUM(G31:G76)</f>
        <v>138</v>
      </c>
      <c r="H8" s="51">
        <f>ROUND(G8/B8*1000,1)</f>
        <v>2.9</v>
      </c>
      <c r="I8" s="45">
        <f>SUM(I31:I76)</f>
        <v>70</v>
      </c>
      <c r="J8" s="51">
        <f>ROUND(I8/B8*1000,1)</f>
        <v>1.5</v>
      </c>
      <c r="K8" s="45">
        <f>SUM(K31:K76)</f>
        <v>723</v>
      </c>
      <c r="L8" s="51">
        <f>ROUND(K8/X8*1000,1)</f>
        <v>14.7</v>
      </c>
      <c r="M8" s="45">
        <f>SUM(M31:M76)</f>
        <v>666</v>
      </c>
      <c r="N8" s="51">
        <f>ROUND(M8/X8*1000,1)</f>
        <v>13.6</v>
      </c>
      <c r="O8" s="45">
        <f>SUM(O31:O76)</f>
        <v>238</v>
      </c>
      <c r="P8" s="51">
        <f>ROUND(O8/Y8*1000,1)</f>
        <v>5</v>
      </c>
      <c r="Q8" s="45">
        <f>SUM(Q31:Q76)</f>
        <v>188</v>
      </c>
      <c r="R8" s="58">
        <f>SUM(R31:R76)</f>
        <v>50</v>
      </c>
      <c r="S8" s="45">
        <f>SUM(S31:S76)</f>
        <v>33577</v>
      </c>
      <c r="T8" s="51">
        <f>+S8/Z8*1000</f>
        <v>6.020829844179626</v>
      </c>
      <c r="U8" s="45">
        <f>SUM(U31:U76)</f>
        <v>11691</v>
      </c>
      <c r="V8" s="55">
        <f>+U8/Z8*1000</f>
        <v>2.0963612505079072</v>
      </c>
      <c r="W8" s="59"/>
      <c r="X8" s="11">
        <f>SUM(X31:X76)</f>
        <v>49123</v>
      </c>
      <c r="Y8" s="11">
        <f>SUM(Y31:Y76)</f>
        <v>47922</v>
      </c>
      <c r="Z8" s="45">
        <f>SUM(Z31:Z76)</f>
        <v>5576806</v>
      </c>
    </row>
    <row r="9" spans="1:26" ht="24">
      <c r="A9" s="44" t="s">
        <v>23</v>
      </c>
      <c r="B9" s="45">
        <f>SUM(B77:B122)</f>
        <v>2854</v>
      </c>
      <c r="C9" s="46">
        <f>+B9/Z9*1000</f>
        <v>5.950097569925113</v>
      </c>
      <c r="D9" s="58">
        <f>SUM(D77:D122)</f>
        <v>275</v>
      </c>
      <c r="E9" s="45">
        <f>SUM(E77:E122)</f>
        <v>5290</v>
      </c>
      <c r="F9" s="51">
        <f>+E9/Z9*1000</f>
        <v>11.02873726170422</v>
      </c>
      <c r="G9" s="45">
        <f>SUM(G77:G122)</f>
        <v>9</v>
      </c>
      <c r="H9" s="51">
        <f>ROUND(G9/B9*1000,1)</f>
        <v>3.2</v>
      </c>
      <c r="I9" s="45">
        <f>SUM(I77:I122)</f>
        <v>6</v>
      </c>
      <c r="J9" s="51">
        <f>ROUND(I9/B9*1000,1)</f>
        <v>2.1</v>
      </c>
      <c r="K9" s="45">
        <f>SUM(K77:K122)</f>
        <v>51</v>
      </c>
      <c r="L9" s="51">
        <f>ROUND(K9/X9*1000,1)</f>
        <v>17.3</v>
      </c>
      <c r="M9" s="45">
        <f>SUM(M77:M122)</f>
        <v>47</v>
      </c>
      <c r="N9" s="51">
        <f>ROUND(M9/X9*1000,1)</f>
        <v>15.9</v>
      </c>
      <c r="O9" s="45">
        <f>SUM(O77:O122)</f>
        <v>15</v>
      </c>
      <c r="P9" s="51">
        <f>ROUND(O9/Y9*1000,1)</f>
        <v>5.2</v>
      </c>
      <c r="Q9" s="45">
        <f>SUM(Q77:Q122)</f>
        <v>11</v>
      </c>
      <c r="R9" s="58">
        <f>SUM(R77:R122)</f>
        <v>4</v>
      </c>
      <c r="S9" s="45">
        <f>SUM(S77:S122)</f>
        <v>1929</v>
      </c>
      <c r="T9" s="51">
        <f>+S9/Z9*1000</f>
        <v>4.021632169721634</v>
      </c>
      <c r="U9" s="45">
        <f>SUM(U77:U122)</f>
        <v>888</v>
      </c>
      <c r="V9" s="55">
        <f>+U9/Z9*1000</f>
        <v>1.85132678419534</v>
      </c>
      <c r="W9" s="59"/>
      <c r="X9" s="11">
        <f>SUM(X77:X122)</f>
        <v>2952</v>
      </c>
      <c r="Y9" s="11">
        <f>SUM(Y77:Y122)</f>
        <v>2865</v>
      </c>
      <c r="Z9" s="45">
        <f>SUM(Z77:Z122)</f>
        <v>479656</v>
      </c>
    </row>
    <row r="10" spans="1:24" ht="24">
      <c r="A10" s="60" t="s">
        <v>24</v>
      </c>
      <c r="B10" s="61"/>
      <c r="C10" s="62"/>
      <c r="D10" s="63"/>
      <c r="E10" s="64"/>
      <c r="F10" s="65"/>
      <c r="G10" s="66"/>
      <c r="H10" s="65"/>
      <c r="I10" s="67"/>
      <c r="J10" s="65" t="s">
        <v>1</v>
      </c>
      <c r="K10" s="61"/>
      <c r="L10" s="65"/>
      <c r="M10" s="66"/>
      <c r="N10" s="65" t="s">
        <v>1</v>
      </c>
      <c r="O10" s="68"/>
      <c r="P10" s="65" t="s">
        <v>1</v>
      </c>
      <c r="Q10" s="68"/>
      <c r="R10" s="69"/>
      <c r="S10" s="70"/>
      <c r="T10" s="65"/>
      <c r="U10" s="70"/>
      <c r="V10" s="55"/>
      <c r="W10" s="59"/>
      <c r="X10" s="11"/>
    </row>
    <row r="11" spans="1:26" ht="24">
      <c r="A11" s="71" t="s">
        <v>25</v>
      </c>
      <c r="B11" s="61">
        <f>B31</f>
        <v>8070</v>
      </c>
      <c r="C11" s="62">
        <f>+B11/Z11*1000</f>
        <v>8.73075204556003</v>
      </c>
      <c r="D11" s="63">
        <f>D31</f>
        <v>691</v>
      </c>
      <c r="E11" s="66">
        <f>E31</f>
        <v>5854</v>
      </c>
      <c r="F11" s="72">
        <f>+E11/Z11*1000</f>
        <v>6.333311335155936</v>
      </c>
      <c r="G11" s="66">
        <f>G31</f>
        <v>20</v>
      </c>
      <c r="H11" s="72">
        <f>ROUND(G11/B11*1000,1)</f>
        <v>2.5</v>
      </c>
      <c r="I11" s="67">
        <f>I31</f>
        <v>10</v>
      </c>
      <c r="J11" s="73">
        <f>ROUND(I11/B11*1000,1)</f>
        <v>1.2</v>
      </c>
      <c r="K11" s="61">
        <v>122</v>
      </c>
      <c r="L11" s="72">
        <f>ROUND(K11/X11*1000,1)</f>
        <v>14.8</v>
      </c>
      <c r="M11" s="66">
        <f>M31</f>
        <v>76</v>
      </c>
      <c r="N11" s="74">
        <f>ROUND(M11/X11*1000,1)</f>
        <v>9.2</v>
      </c>
      <c r="O11" s="61">
        <f>O31</f>
        <v>34</v>
      </c>
      <c r="P11" s="73">
        <f>P31</f>
        <v>4.2</v>
      </c>
      <c r="Q11" s="61">
        <f>Q31</f>
        <v>29</v>
      </c>
      <c r="R11" s="63">
        <f>R31</f>
        <v>5</v>
      </c>
      <c r="S11" s="70">
        <f>S31</f>
        <v>5440</v>
      </c>
      <c r="T11" s="73">
        <f>+S11/Z11*1000</f>
        <v>5.885414018320515</v>
      </c>
      <c r="U11" s="70">
        <f>U31</f>
        <v>1907</v>
      </c>
      <c r="V11" s="75">
        <f>+U11/Z11*1000</f>
        <v>2.0631405391428714</v>
      </c>
      <c r="W11" s="59">
        <v>1.19</v>
      </c>
      <c r="X11" s="11">
        <f>B11+K11+M11</f>
        <v>8268</v>
      </c>
      <c r="Y11" s="2">
        <f>B11+Q11</f>
        <v>8099</v>
      </c>
      <c r="Z11" s="67">
        <f>Z31</f>
        <v>924319</v>
      </c>
    </row>
    <row r="12" spans="1:26" ht="24">
      <c r="A12" s="71" t="s">
        <v>129</v>
      </c>
      <c r="B12" s="61">
        <f>+B34</f>
        <v>5329</v>
      </c>
      <c r="C12" s="62">
        <f>+B12/Z12*1000</f>
        <v>9.351829915677346</v>
      </c>
      <c r="D12" s="63">
        <f>+D34</f>
        <v>481</v>
      </c>
      <c r="E12" s="67">
        <f>+E34</f>
        <v>3608</v>
      </c>
      <c r="F12" s="72">
        <f>+E12/Z12*1000</f>
        <v>6.331657409601025</v>
      </c>
      <c r="G12" s="66">
        <f>+G34</f>
        <v>16</v>
      </c>
      <c r="H12" s="72">
        <f>ROUND(G12/B12*1000,1)</f>
        <v>3</v>
      </c>
      <c r="I12" s="67">
        <f>+I34</f>
        <v>7</v>
      </c>
      <c r="J12" s="73">
        <f>ROUND(I12/B12*1000,1)</f>
        <v>1.3</v>
      </c>
      <c r="K12" s="67">
        <f>+K34</f>
        <v>82</v>
      </c>
      <c r="L12" s="72">
        <f>ROUND(K12/X12*1000,1)</f>
        <v>14.9</v>
      </c>
      <c r="M12" s="67">
        <f>+M34</f>
        <v>77</v>
      </c>
      <c r="N12" s="74">
        <f>ROUND(M12/X12*1000,1)</f>
        <v>14</v>
      </c>
      <c r="O12" s="67">
        <f>+O34</f>
        <v>31</v>
      </c>
      <c r="P12" s="73">
        <f>P34</f>
        <v>5.8</v>
      </c>
      <c r="Q12" s="67">
        <f>+Q34</f>
        <v>26</v>
      </c>
      <c r="R12" s="63">
        <f>+R34</f>
        <v>5</v>
      </c>
      <c r="S12" s="67">
        <f>+S34</f>
        <v>4010</v>
      </c>
      <c r="T12" s="73">
        <f>+S12/Z12*1000</f>
        <v>7.037124781735064</v>
      </c>
      <c r="U12" s="67">
        <f>+U34</f>
        <v>1220</v>
      </c>
      <c r="V12" s="75">
        <f>+U12/Z12*1000</f>
        <v>2.1409706318495703</v>
      </c>
      <c r="W12" s="59">
        <v>1.2</v>
      </c>
      <c r="X12" s="11">
        <f>B12+K12+M12</f>
        <v>5488</v>
      </c>
      <c r="Y12" s="2">
        <f>B12+Q12</f>
        <v>5355</v>
      </c>
      <c r="Z12" s="76">
        <f>+Z34</f>
        <v>569835</v>
      </c>
    </row>
    <row r="13" spans="1:26" ht="24">
      <c r="A13" s="71" t="s">
        <v>26</v>
      </c>
      <c r="B13" s="61">
        <f>B33+B62</f>
        <v>6303</v>
      </c>
      <c r="C13" s="62">
        <f>+B13/Z13*1000</f>
        <v>10.135102540931149</v>
      </c>
      <c r="D13" s="63">
        <f>D33+D62</f>
        <v>556</v>
      </c>
      <c r="E13" s="77">
        <f>E33+E62</f>
        <v>3345</v>
      </c>
      <c r="F13" s="72">
        <f>+E13/Z13*1000</f>
        <v>5.378695541712628</v>
      </c>
      <c r="G13" s="66">
        <f>G33+G62</f>
        <v>15</v>
      </c>
      <c r="H13" s="72">
        <f>ROUND(G13/B13*1000,1)</f>
        <v>2.4</v>
      </c>
      <c r="I13" s="67">
        <f>I33+I62</f>
        <v>8</v>
      </c>
      <c r="J13" s="73">
        <f>ROUND(I13/B13*1000,1)</f>
        <v>1.3</v>
      </c>
      <c r="K13" s="61">
        <f>K33+K62</f>
        <v>77</v>
      </c>
      <c r="L13" s="72">
        <f>ROUND(K13/X13*1000,1)</f>
        <v>12</v>
      </c>
      <c r="M13" s="66">
        <f>M33+M62</f>
        <v>59</v>
      </c>
      <c r="N13" s="74">
        <f>ROUND(M13/X13*1000,1)</f>
        <v>9.2</v>
      </c>
      <c r="O13" s="61">
        <f>O33+O62</f>
        <v>27</v>
      </c>
      <c r="P13" s="73">
        <f>ROUND(O13/Y13*1000,1)</f>
        <v>4.3</v>
      </c>
      <c r="Q13" s="61">
        <f>Q33+Q62</f>
        <v>22</v>
      </c>
      <c r="R13" s="63">
        <f>R33+R62</f>
        <v>5</v>
      </c>
      <c r="S13" s="70">
        <f>S33+S62</f>
        <v>5177</v>
      </c>
      <c r="T13" s="73">
        <f>+S13/Z13*1000</f>
        <v>8.324516238997392</v>
      </c>
      <c r="U13" s="70">
        <f>U33+U62</f>
        <v>1368</v>
      </c>
      <c r="V13" s="75">
        <f>+U13/Z13*1000</f>
        <v>2.1997176385838193</v>
      </c>
      <c r="W13" s="59">
        <v>1.18</v>
      </c>
      <c r="X13" s="11">
        <f>B13+K13+M13</f>
        <v>6439</v>
      </c>
      <c r="Y13" s="2">
        <f>B13+Q13</f>
        <v>6325</v>
      </c>
      <c r="Z13" s="77">
        <f>Z33+Z62</f>
        <v>621898</v>
      </c>
    </row>
    <row r="14" spans="1:26" ht="24">
      <c r="A14" s="71" t="s">
        <v>27</v>
      </c>
      <c r="B14" s="61">
        <f>B38</f>
        <v>4258</v>
      </c>
      <c r="C14" s="62">
        <f>+B14/Z14*1000</f>
        <v>9.01013375541444</v>
      </c>
      <c r="D14" s="63">
        <f>D38</f>
        <v>371</v>
      </c>
      <c r="E14" s="77">
        <f>E38</f>
        <v>2922</v>
      </c>
      <c r="F14" s="72">
        <f>+E14/Z14*1000</f>
        <v>6.183093197116249</v>
      </c>
      <c r="G14" s="66">
        <f>G38</f>
        <v>16</v>
      </c>
      <c r="H14" s="72">
        <f>ROUND(G14/B14*1000,1)</f>
        <v>3.8</v>
      </c>
      <c r="I14" s="67">
        <f>I38</f>
        <v>10</v>
      </c>
      <c r="J14" s="73">
        <f>ROUND(I14/B14*1000,1)</f>
        <v>2.3</v>
      </c>
      <c r="K14" s="61">
        <f>K38</f>
        <v>62</v>
      </c>
      <c r="L14" s="72">
        <f>ROUND(K14/X14*1000,1)</f>
        <v>14.2</v>
      </c>
      <c r="M14" s="66">
        <f>M38</f>
        <v>44</v>
      </c>
      <c r="N14" s="74">
        <f>ROUND(M14/X14*1000,1)</f>
        <v>10.1</v>
      </c>
      <c r="O14" s="61">
        <f>O38</f>
        <v>27</v>
      </c>
      <c r="P14" s="73">
        <f>ROUND(O14/Y14*1000,1)</f>
        <v>6.3</v>
      </c>
      <c r="Q14" s="61">
        <f>Q38</f>
        <v>19</v>
      </c>
      <c r="R14" s="63">
        <f>R38</f>
        <v>8</v>
      </c>
      <c r="S14" s="70">
        <f>S38</f>
        <v>2976</v>
      </c>
      <c r="T14" s="73">
        <f>+S14/Z14*1000</f>
        <v>6.297359806508541</v>
      </c>
      <c r="U14" s="70">
        <f>U38</f>
        <v>1066</v>
      </c>
      <c r="V14" s="75">
        <f>+U14/Z14*1000</f>
        <v>2.255707511336729</v>
      </c>
      <c r="W14" s="59">
        <v>1.18</v>
      </c>
      <c r="X14" s="11">
        <f>B14+K14+M14</f>
        <v>4364</v>
      </c>
      <c r="Y14" s="2">
        <f>B14+Q14</f>
        <v>4277</v>
      </c>
      <c r="Z14" s="77">
        <f>Z38</f>
        <v>472579</v>
      </c>
    </row>
    <row r="15" spans="1:26" ht="24">
      <c r="A15" s="71" t="s">
        <v>28</v>
      </c>
      <c r="B15" s="61">
        <f>+B39</f>
        <v>1082</v>
      </c>
      <c r="C15" s="62">
        <f>+B15/Z15*1000</f>
        <v>7.154192012695054</v>
      </c>
      <c r="D15" s="63">
        <f>D39</f>
        <v>101</v>
      </c>
      <c r="E15" s="61">
        <f>+E39</f>
        <v>1202</v>
      </c>
      <c r="F15" s="72">
        <f>+E15/Z15*1000</f>
        <v>7.947632901348849</v>
      </c>
      <c r="G15" s="61">
        <f>+G39</f>
        <v>2</v>
      </c>
      <c r="H15" s="72">
        <f>ROUND(G15/B15*1000,1)</f>
        <v>1.8</v>
      </c>
      <c r="I15" s="61">
        <f>+I39</f>
        <v>2</v>
      </c>
      <c r="J15" s="73">
        <f>ROUND(I15/B15*1000,1)</f>
        <v>1.8</v>
      </c>
      <c r="K15" s="61">
        <f>+K39</f>
        <v>18</v>
      </c>
      <c r="L15" s="72">
        <f>ROUND(K15/X15*1000,1)</f>
        <v>16.1</v>
      </c>
      <c r="M15" s="61">
        <f>+M39</f>
        <v>20</v>
      </c>
      <c r="N15" s="74">
        <f>ROUND(M15/X15*1000,1)</f>
        <v>17.9</v>
      </c>
      <c r="O15" s="61">
        <f>+O39</f>
        <v>6</v>
      </c>
      <c r="P15" s="73">
        <f>ROUND(O15/Y15*1000,1)</f>
        <v>5.5</v>
      </c>
      <c r="Q15" s="61">
        <f>+Q39</f>
        <v>5</v>
      </c>
      <c r="R15" s="63">
        <f>+R39</f>
        <v>1</v>
      </c>
      <c r="S15" s="61">
        <f>+S39</f>
        <v>775</v>
      </c>
      <c r="T15" s="73">
        <f>+S15/Z15*1000</f>
        <v>5.124305739222428</v>
      </c>
      <c r="U15" s="61">
        <f>+U39</f>
        <v>340</v>
      </c>
      <c r="V15" s="75">
        <f>+U15/Z15*1000</f>
        <v>2.24808251785242</v>
      </c>
      <c r="W15" s="59">
        <v>1.1</v>
      </c>
      <c r="X15" s="11">
        <f>B15+K15+M15</f>
        <v>1120</v>
      </c>
      <c r="Y15" s="2">
        <f>B15+Q15</f>
        <v>1087</v>
      </c>
      <c r="Z15" s="61">
        <f>+Z39</f>
        <v>151240</v>
      </c>
    </row>
    <row r="16" spans="1:26" ht="15" customHeight="1">
      <c r="A16" s="71"/>
      <c r="B16" s="61"/>
      <c r="C16" s="62"/>
      <c r="D16" s="63"/>
      <c r="E16" s="61"/>
      <c r="F16" s="72"/>
      <c r="G16" s="61"/>
      <c r="H16" s="65"/>
      <c r="I16" s="61"/>
      <c r="J16" s="73"/>
      <c r="K16" s="61"/>
      <c r="L16" s="65"/>
      <c r="M16" s="61"/>
      <c r="N16" s="65"/>
      <c r="O16" s="61"/>
      <c r="P16" s="73"/>
      <c r="Q16" s="61"/>
      <c r="R16" s="63"/>
      <c r="S16" s="61"/>
      <c r="T16" s="73"/>
      <c r="U16" s="61"/>
      <c r="V16" s="75"/>
      <c r="W16" s="59"/>
      <c r="X16" s="11"/>
      <c r="Z16" s="61"/>
    </row>
    <row r="17" spans="1:26" ht="24">
      <c r="A17" s="71" t="s">
        <v>130</v>
      </c>
      <c r="B17" s="61">
        <f>B43+B44+B63+B65+B73+B74+B75+B77+B79+B80+B81</f>
        <v>5173</v>
      </c>
      <c r="C17" s="62">
        <f>+B17/Z17*1000</f>
        <v>7.794101915453656</v>
      </c>
      <c r="D17" s="63">
        <f>D43+D44+D63+D65+D73+D74+D75+D77+D79+D80+D81</f>
        <v>436</v>
      </c>
      <c r="E17" s="61">
        <f>E43+E44+E63+E65+E73+E74+E75+E77+E79+E80+E81</f>
        <v>4412</v>
      </c>
      <c r="F17" s="72">
        <f>+E17/Z17*1000</f>
        <v>6.647511627871937</v>
      </c>
      <c r="G17" s="61">
        <f>G43+G44+G63+G65+G73+G74+G75+G77+G79+G80+G81</f>
        <v>17</v>
      </c>
      <c r="H17" s="72">
        <f>ROUND(G17/B17*1000,1)</f>
        <v>3.3</v>
      </c>
      <c r="I17" s="61">
        <f>I43+I44+I63+I65+I73+I74+I75+I77+I79+I80+I81</f>
        <v>11</v>
      </c>
      <c r="J17" s="73">
        <f>ROUND(I17/B17*1000,1)</f>
        <v>2.1</v>
      </c>
      <c r="K17" s="61">
        <f>K43+K44+K63+K65+K73+K74+K75+K77+K79+K80+K81</f>
        <v>77</v>
      </c>
      <c r="L17" s="72">
        <f>ROUND(K17/X17*1000,1)</f>
        <v>14.4</v>
      </c>
      <c r="M17" s="61">
        <f>M43+M44+M63+M65+M73+M74+M75+M77+M79+M80+M81</f>
        <v>90</v>
      </c>
      <c r="N17" s="74">
        <f>ROUND(M17/X17*1000,1)</f>
        <v>16.9</v>
      </c>
      <c r="O17" s="61">
        <f>O43+O44+O63+O65+O73+O74+O75+O77+O79+O80+O81</f>
        <v>28</v>
      </c>
      <c r="P17" s="73">
        <f>ROUND(O17/Y17*1000,1)</f>
        <v>5.4</v>
      </c>
      <c r="Q17" s="61">
        <f>Q43+Q44+Q63+Q65+Q73+Q74+Q75+Q77+Q79+Q80+Q81</f>
        <v>20</v>
      </c>
      <c r="R17" s="63">
        <f>R43+R44+R63+R65+R73+R74+R75+R77+R79+R80+R81</f>
        <v>8</v>
      </c>
      <c r="S17" s="61">
        <f>S43+S44+S63+S65+S73+S74+S75+S77+S79+S80+S81</f>
        <v>3416</v>
      </c>
      <c r="T17" s="73">
        <f>+S17/Z17*1000</f>
        <v>5.146849438080358</v>
      </c>
      <c r="U17" s="61">
        <f>U43+U44+U63+U65+U73+U74+U75+U77+U79+U80+U81</f>
        <v>1385</v>
      </c>
      <c r="V17" s="75">
        <f>+U17/Z17*1000</f>
        <v>2.0867641896198172</v>
      </c>
      <c r="W17" s="59">
        <v>1.12</v>
      </c>
      <c r="X17" s="11">
        <f>B17+K17+M17</f>
        <v>5340</v>
      </c>
      <c r="Y17" s="2">
        <f>B17+Q17</f>
        <v>5193</v>
      </c>
      <c r="Z17" s="61">
        <f>Z43+Z44+Z63+Z65+Z73+Z74+Z75+Z77+Z79+Z80+Z81</f>
        <v>663707</v>
      </c>
    </row>
    <row r="18" spans="1:26" ht="24">
      <c r="A18" s="71" t="s">
        <v>106</v>
      </c>
      <c r="B18" s="61">
        <f>B41+B104+B105+B106+B107+B109+B110</f>
        <v>1047</v>
      </c>
      <c r="C18" s="62">
        <f>+B18/Z18*1000</f>
        <v>6.60421988835273</v>
      </c>
      <c r="D18" s="63">
        <f>D41+D104+D105+D106+D107+D109+D110</f>
        <v>98</v>
      </c>
      <c r="E18" s="77">
        <f>E41+E104+E105+E106+E107+E109+E110</f>
        <v>1551</v>
      </c>
      <c r="F18" s="72">
        <f>+E18/Z18*1000</f>
        <v>9.783328602516795</v>
      </c>
      <c r="G18" s="61">
        <f>G41+G104+G105+G106+G107+G109+G110</f>
        <v>3</v>
      </c>
      <c r="H18" s="72">
        <f>ROUND(G18/B18*1000,1)</f>
        <v>2.9</v>
      </c>
      <c r="I18" s="61">
        <f>I41+I104+I105+I106+I107+I109+I110</f>
        <v>2</v>
      </c>
      <c r="J18" s="73">
        <f>ROUND(I18/B18*1000,1)</f>
        <v>1.9</v>
      </c>
      <c r="K18" s="61">
        <f>K41+K104+K105+K106+K107+K109+K110</f>
        <v>19</v>
      </c>
      <c r="L18" s="72">
        <f>ROUND(K18/X18*1000,1)</f>
        <v>17.5</v>
      </c>
      <c r="M18" s="66">
        <f>M41+M104+M105+M106+M107+M109+M110</f>
        <v>21</v>
      </c>
      <c r="N18" s="74">
        <f>ROUND(M18/X18*1000,1)</f>
        <v>19.3</v>
      </c>
      <c r="O18" s="61">
        <f>O41+O104+O105+O106+O107+O109+O110</f>
        <v>5</v>
      </c>
      <c r="P18" s="73">
        <f>ROUND(O18/Y18*1000,1)</f>
        <v>4.8</v>
      </c>
      <c r="Q18" s="61">
        <f>Q41+Q104+Q105+Q106+Q107+Q109+Q110</f>
        <v>3</v>
      </c>
      <c r="R18" s="63">
        <f>R41+R104+R105+R106+R107+R109+R110</f>
        <v>2</v>
      </c>
      <c r="S18" s="70">
        <f>S41+S104+S105+S106+S107+S109+S110</f>
        <v>711</v>
      </c>
      <c r="T18" s="73">
        <f>+S18/Z18*1000</f>
        <v>4.48481407891002</v>
      </c>
      <c r="U18" s="70">
        <f>U41+U104+U105+U106+U107+U109+U110</f>
        <v>383</v>
      </c>
      <c r="V18" s="75">
        <f>+U18/Z18*1000</f>
        <v>2.4158703125492793</v>
      </c>
      <c r="W18" s="59">
        <v>1.12</v>
      </c>
      <c r="X18" s="11">
        <f>B18+K18+M18</f>
        <v>1087</v>
      </c>
      <c r="Y18" s="2">
        <f>B18+Q18</f>
        <v>1050</v>
      </c>
      <c r="Z18" s="77">
        <f>Z41+Z104+Z105+Z106+Z107+Z109+Z110</f>
        <v>158535</v>
      </c>
    </row>
    <row r="19" spans="1:26" ht="24">
      <c r="A19" s="71" t="s">
        <v>133</v>
      </c>
      <c r="B19" s="61">
        <f>B51+B111+B76+B112</f>
        <v>441</v>
      </c>
      <c r="C19" s="62">
        <f>+B19/Z19*1000</f>
        <v>5.2525637513548284</v>
      </c>
      <c r="D19" s="63">
        <f>D51+D111+D76+D112</f>
        <v>49</v>
      </c>
      <c r="E19" s="77">
        <f>E51+E111+E76+E112</f>
        <v>1120</v>
      </c>
      <c r="F19" s="72">
        <f>+E19/Z19*1000</f>
        <v>13.339844447885277</v>
      </c>
      <c r="G19" s="61">
        <f>G51+G111+G76+G112</f>
        <v>1</v>
      </c>
      <c r="H19" s="72">
        <f>ROUND(G19/B19*1000,1)</f>
        <v>2.3</v>
      </c>
      <c r="I19" s="61">
        <f>I51+I111+I76+I112</f>
        <v>1</v>
      </c>
      <c r="J19" s="73">
        <f>ROUND(I19/B19*1000,1)</f>
        <v>2.3</v>
      </c>
      <c r="K19" s="61">
        <f>K51+K111+K76+K112</f>
        <v>3</v>
      </c>
      <c r="L19" s="72">
        <f>ROUND(K19/X19*1000,1)</f>
        <v>6.6</v>
      </c>
      <c r="M19" s="66">
        <f>M51+M111+M76+M112</f>
        <v>12</v>
      </c>
      <c r="N19" s="74">
        <f>ROUND(M19/X19*1000,1)</f>
        <v>26.3</v>
      </c>
      <c r="O19" s="61">
        <f>O51+O111+O76+O112</f>
        <v>2</v>
      </c>
      <c r="P19" s="73">
        <f>ROUND(O19/Y19*1000,1)</f>
        <v>4.5</v>
      </c>
      <c r="Q19" s="61">
        <f>Q51+Q111+Q76+Q112</f>
        <v>1</v>
      </c>
      <c r="R19" s="63">
        <f>R51+R111+R76+R112</f>
        <v>1</v>
      </c>
      <c r="S19" s="70">
        <f>S51+S111+S76+S112</f>
        <v>310</v>
      </c>
      <c r="T19" s="73">
        <f>+S19/Z19*1000</f>
        <v>3.6922783739682465</v>
      </c>
      <c r="U19" s="70">
        <f>U51+U111+U76+U112</f>
        <v>121</v>
      </c>
      <c r="V19" s="75">
        <f>+U19/Z19*1000</f>
        <v>1.4411796233876057</v>
      </c>
      <c r="W19" s="59">
        <v>1.11</v>
      </c>
      <c r="X19" s="11">
        <f>B19+K19+M19</f>
        <v>456</v>
      </c>
      <c r="Y19" s="2">
        <f>B19+Q19</f>
        <v>442</v>
      </c>
      <c r="Z19" s="77">
        <f>Z51+Z111+Z76+Z112</f>
        <v>83959</v>
      </c>
    </row>
    <row r="20" spans="1:26" ht="24">
      <c r="A20" s="71" t="s">
        <v>29</v>
      </c>
      <c r="B20" s="61">
        <f>B52</f>
        <v>2206</v>
      </c>
      <c r="C20" s="62">
        <f>+B20/Z20*1000</f>
        <v>7.871402829565931</v>
      </c>
      <c r="D20" s="63">
        <f>D52</f>
        <v>209</v>
      </c>
      <c r="E20" s="77">
        <f>E52</f>
        <v>2055</v>
      </c>
      <c r="F20" s="72">
        <f>+E20/Z20*1000</f>
        <v>7.332607803607429</v>
      </c>
      <c r="G20" s="61">
        <f>G52</f>
        <v>7</v>
      </c>
      <c r="H20" s="72">
        <f>ROUND(G20/B20*1000,1)</f>
        <v>3.2</v>
      </c>
      <c r="I20" s="61">
        <f>I52</f>
        <v>2</v>
      </c>
      <c r="J20" s="73">
        <f>ROUND(I20/B20*1000,1)</f>
        <v>0.9</v>
      </c>
      <c r="K20" s="61">
        <f>K52</f>
        <v>55</v>
      </c>
      <c r="L20" s="72">
        <f>ROUND(K20/X20*1000,1)</f>
        <v>23.9</v>
      </c>
      <c r="M20" s="66">
        <f>M52</f>
        <v>44</v>
      </c>
      <c r="N20" s="74">
        <f>ROUND(M20/X20*1000,1)</f>
        <v>19.1</v>
      </c>
      <c r="O20" s="61">
        <f>O52</f>
        <v>13</v>
      </c>
      <c r="P20" s="73">
        <f>ROUND(O20/Y20*1000,1)</f>
        <v>5.9</v>
      </c>
      <c r="Q20" s="61">
        <f>Q52</f>
        <v>11</v>
      </c>
      <c r="R20" s="63">
        <f>R52</f>
        <v>2</v>
      </c>
      <c r="S20" s="70">
        <f>S52</f>
        <v>1513</v>
      </c>
      <c r="T20" s="73">
        <f>+S20/Z20*1000</f>
        <v>5.3986547965245935</v>
      </c>
      <c r="U20" s="70">
        <f>U52</f>
        <v>601</v>
      </c>
      <c r="V20" s="75">
        <f>+U20/Z20*1000</f>
        <v>2.1444755668944353</v>
      </c>
      <c r="W20" s="59">
        <v>1.21</v>
      </c>
      <c r="X20" s="11">
        <f>B20+K20+M20</f>
        <v>2305</v>
      </c>
      <c r="Y20" s="2">
        <f>B20+Q20</f>
        <v>2217</v>
      </c>
      <c r="Z20" s="77">
        <f>Z52</f>
        <v>280255</v>
      </c>
    </row>
    <row r="21" spans="1:26" ht="24">
      <c r="A21" s="71" t="s">
        <v>135</v>
      </c>
      <c r="B21" s="61">
        <f>B37+B59+B61+B64</f>
        <v>2496</v>
      </c>
      <c r="C21" s="62">
        <f>+B21/Z21*1000</f>
        <v>7.739990883183816</v>
      </c>
      <c r="D21" s="63">
        <f>D37+D59+D61+D64</f>
        <v>245</v>
      </c>
      <c r="E21" s="77">
        <f>E37+E59+E61+E64</f>
        <v>2906</v>
      </c>
      <c r="F21" s="72">
        <f>+E21/Z21*1000</f>
        <v>9.011383616399105</v>
      </c>
      <c r="G21" s="61">
        <f>G37+G59+G61+G64</f>
        <v>6</v>
      </c>
      <c r="H21" s="72">
        <f>ROUND(G21/B21*1000,1)</f>
        <v>2.4</v>
      </c>
      <c r="I21" s="61">
        <f>I37+I59+I61+I64</f>
        <v>2</v>
      </c>
      <c r="J21" s="73">
        <f>ROUND(I21/B21*1000,1)</f>
        <v>0.8</v>
      </c>
      <c r="K21" s="61">
        <f>K37+K59+K61+K64</f>
        <v>30</v>
      </c>
      <c r="L21" s="72">
        <f>ROUND(K21/X21*1000,1)</f>
        <v>11.6</v>
      </c>
      <c r="M21" s="66">
        <f>M37+M59+M61+M64</f>
        <v>56</v>
      </c>
      <c r="N21" s="74">
        <f>ROUND(M21/X21*1000,1)</f>
        <v>21.7</v>
      </c>
      <c r="O21" s="61">
        <f>O37+O59+O61+O64</f>
        <v>7</v>
      </c>
      <c r="P21" s="73">
        <f>ROUND(O21/Y21*1000,1)</f>
        <v>2.8</v>
      </c>
      <c r="Q21" s="61">
        <f>Q37+Q59+Q61+Q64</f>
        <v>6</v>
      </c>
      <c r="R21" s="63">
        <f>R37+R59+R61+R64</f>
        <v>1</v>
      </c>
      <c r="S21" s="70">
        <f>S37+S59+S61+S64</f>
        <v>1687</v>
      </c>
      <c r="T21" s="73">
        <f>+S21/Z21*1000</f>
        <v>5.231315953498036</v>
      </c>
      <c r="U21" s="70">
        <f>U37+U59+U61+U64</f>
        <v>678</v>
      </c>
      <c r="V21" s="75">
        <f>+U21/Z21*1000</f>
        <v>2.1024494466340653</v>
      </c>
      <c r="W21" s="59">
        <v>1.24</v>
      </c>
      <c r="X21" s="11">
        <f>B21+K21+M21</f>
        <v>2582</v>
      </c>
      <c r="Y21" s="2">
        <f>B21+Q21</f>
        <v>2502</v>
      </c>
      <c r="Z21" s="77">
        <f>Z37+Z59+Z61+Z64</f>
        <v>322481</v>
      </c>
    </row>
    <row r="22" spans="1:26" ht="15" customHeight="1">
      <c r="A22" s="71"/>
      <c r="B22" s="61"/>
      <c r="C22" s="62"/>
      <c r="D22" s="63"/>
      <c r="E22" s="77"/>
      <c r="F22" s="73"/>
      <c r="G22" s="61"/>
      <c r="H22" s="65"/>
      <c r="I22" s="61"/>
      <c r="J22" s="73" t="s">
        <v>1</v>
      </c>
      <c r="K22" s="61"/>
      <c r="L22" s="65"/>
      <c r="M22" s="66"/>
      <c r="N22" s="65"/>
      <c r="O22" s="61"/>
      <c r="P22" s="73"/>
      <c r="Q22" s="61"/>
      <c r="R22" s="63"/>
      <c r="S22" s="70"/>
      <c r="T22" s="73"/>
      <c r="U22" s="70"/>
      <c r="V22" s="75"/>
      <c r="W22" s="59"/>
      <c r="X22" s="11"/>
      <c r="Z22" s="77"/>
    </row>
    <row r="23" spans="1:26" ht="24">
      <c r="A23" s="155" t="s">
        <v>30</v>
      </c>
      <c r="B23" s="61">
        <f>B50+B53+B56</f>
        <v>5503</v>
      </c>
      <c r="C23" s="62">
        <f>+B23/Z23*1000</f>
        <v>8.277565436087658</v>
      </c>
      <c r="D23" s="63">
        <f>D50+D53+D56</f>
        <v>518</v>
      </c>
      <c r="E23" s="77">
        <f>E50+E53+E56</f>
        <v>4231</v>
      </c>
      <c r="F23" s="72">
        <f>+E23/Z23*1000</f>
        <v>6.364233937867869</v>
      </c>
      <c r="G23" s="61">
        <f>G50+G53+G56</f>
        <v>7</v>
      </c>
      <c r="H23" s="72">
        <f>ROUND(G23/B23*1000,1)</f>
        <v>1.3</v>
      </c>
      <c r="I23" s="61">
        <f>I50+I53+I56</f>
        <v>4</v>
      </c>
      <c r="J23" s="73">
        <f>ROUND(I23/B23*1000,1)</f>
        <v>0.7</v>
      </c>
      <c r="K23" s="61">
        <f>K50+K53+K56</f>
        <v>77</v>
      </c>
      <c r="L23" s="72">
        <f>ROUND(K23/X23*1000,1)</f>
        <v>13.6</v>
      </c>
      <c r="M23" s="66">
        <f>M50+M53+M56</f>
        <v>86</v>
      </c>
      <c r="N23" s="74">
        <f>ROUND(M23/X23*1000,1)</f>
        <v>15.2</v>
      </c>
      <c r="O23" s="61">
        <f>O50+O53+O56</f>
        <v>22</v>
      </c>
      <c r="P23" s="73">
        <f>ROUND(O23/Y23*1000,1)</f>
        <v>4</v>
      </c>
      <c r="Q23" s="61">
        <f>Q50+Q53+Q56</f>
        <v>18</v>
      </c>
      <c r="R23" s="63">
        <f>R50+R53+R56</f>
        <v>4</v>
      </c>
      <c r="S23" s="70">
        <f>S50+S53+S56</f>
        <v>3779</v>
      </c>
      <c r="T23" s="73">
        <f>+S23/Z23*1000</f>
        <v>5.6843394117709</v>
      </c>
      <c r="U23" s="70">
        <f>U50+U53+U56</f>
        <v>1198</v>
      </c>
      <c r="V23" s="75">
        <f>+U23/Z23*1000</f>
        <v>1.802021332442852</v>
      </c>
      <c r="W23" s="59">
        <v>1.14</v>
      </c>
      <c r="X23" s="11">
        <f>B23+K23+M23</f>
        <v>5666</v>
      </c>
      <c r="Y23" s="2">
        <f>B23+Q23</f>
        <v>5521</v>
      </c>
      <c r="Z23" s="77">
        <f>Z50+Z53+Z56</f>
        <v>664809</v>
      </c>
    </row>
    <row r="24" spans="1:26" ht="24">
      <c r="A24" s="71" t="s">
        <v>31</v>
      </c>
      <c r="B24" s="61">
        <f>B49+B55+B58</f>
        <v>4017</v>
      </c>
      <c r="C24" s="62">
        <f>+B24/Z24*1000</f>
        <v>9.081537146810271</v>
      </c>
      <c r="D24" s="63">
        <f>D49+D55+D58</f>
        <v>350</v>
      </c>
      <c r="E24" s="61">
        <f>E49+E55+E58</f>
        <v>2777</v>
      </c>
      <c r="F24" s="72">
        <f>+E24/Z24*1000</f>
        <v>6.278174920759802</v>
      </c>
      <c r="G24" s="61">
        <f>G49+G55+G58</f>
        <v>21</v>
      </c>
      <c r="H24" s="72">
        <f>ROUND(G24/B24*1000,1)</f>
        <v>5.2</v>
      </c>
      <c r="I24" s="61">
        <f>I49+I55+I58</f>
        <v>10</v>
      </c>
      <c r="J24" s="73">
        <f>ROUND(I24/B24*1000,1)</f>
        <v>2.5</v>
      </c>
      <c r="K24" s="61">
        <f>K49+K55+K58</f>
        <v>55</v>
      </c>
      <c r="L24" s="72">
        <f>ROUND(K24/X24*1000,1)</f>
        <v>13.3</v>
      </c>
      <c r="M24" s="61">
        <f>M49+M55+M58</f>
        <v>63</v>
      </c>
      <c r="N24" s="74">
        <f>ROUND(M24/X24*1000,1)</f>
        <v>15.2</v>
      </c>
      <c r="O24" s="61">
        <f>O49+O55+O58</f>
        <v>22</v>
      </c>
      <c r="P24" s="73">
        <f>ROUND(O24/Y24*1000,1)</f>
        <v>5.5</v>
      </c>
      <c r="Q24" s="61">
        <f>Q49+Q55+Q58</f>
        <v>15</v>
      </c>
      <c r="R24" s="63">
        <f>R49+R55+R58</f>
        <v>7</v>
      </c>
      <c r="S24" s="61">
        <f>S49+S55+S58</f>
        <v>2607</v>
      </c>
      <c r="T24" s="73">
        <f>+S24/Z24*1000</f>
        <v>5.893843002672238</v>
      </c>
      <c r="U24" s="61">
        <f>U49+U55+U58</f>
        <v>874</v>
      </c>
      <c r="V24" s="75">
        <f>+U24/Z24*1000</f>
        <v>1.975918214167831</v>
      </c>
      <c r="W24" s="59">
        <v>1.19</v>
      </c>
      <c r="X24" s="11">
        <f>B24+K24+M24</f>
        <v>4135</v>
      </c>
      <c r="Y24" s="2">
        <f>B24+Q24</f>
        <v>4032</v>
      </c>
      <c r="Z24" s="61">
        <f>Z49+Z55+Z58</f>
        <v>442326</v>
      </c>
    </row>
    <row r="25" spans="1:26" ht="24">
      <c r="A25" s="71" t="s">
        <v>32</v>
      </c>
      <c r="B25" s="61">
        <f>B40+B82+B83+B85+B86+B87+B88+B89+B91</f>
        <v>958</v>
      </c>
      <c r="C25" s="62">
        <f>+B25/Z25*1000</f>
        <v>6.49161443333898</v>
      </c>
      <c r="D25" s="63">
        <f>D40+D82+D83+D85+D86+D87+D88+D89+D91</f>
        <v>93</v>
      </c>
      <c r="E25" s="77">
        <f>E40+E82+E83+E85+E86+E87+E88+E89+E91</f>
        <v>1598</v>
      </c>
      <c r="F25" s="72">
        <f>+E25/Z25*1000</f>
        <v>10.828392342876505</v>
      </c>
      <c r="G25" s="61">
        <f>G40+G82+G83+G85+G86+G87+G88+G89+G91</f>
        <v>0</v>
      </c>
      <c r="H25" s="72">
        <f>ROUND(G25/B25*1000,1)</f>
        <v>0</v>
      </c>
      <c r="I25" s="61">
        <f>I40+I82+I83+I85+I86+I87+I88+I89+I91</f>
        <v>0</v>
      </c>
      <c r="J25" s="73">
        <f>ROUND(I25/B25*1000,1)</f>
        <v>0</v>
      </c>
      <c r="K25" s="61">
        <f>K40+K82+K83+K85+K86+K87+K88+K89+K91</f>
        <v>20</v>
      </c>
      <c r="L25" s="72">
        <f>ROUND(K25/X25*1000,1)</f>
        <v>20</v>
      </c>
      <c r="M25" s="66">
        <f>M40+M82+M83+M85+M86+M87+M88+M89+M91</f>
        <v>23</v>
      </c>
      <c r="N25" s="74">
        <f>ROUND(M25/X25*1000,1)</f>
        <v>23</v>
      </c>
      <c r="O25" s="61">
        <f>O40+O82+O83+O85+O86+O87+O88+O89+O91</f>
        <v>8</v>
      </c>
      <c r="P25" s="73">
        <f>ROUND(O25/Y25*1000,1)</f>
        <v>8.3</v>
      </c>
      <c r="Q25" s="61">
        <f>Q40+Q82+Q83+Q85+Q86+Q87+Q88+Q89+Q91</f>
        <v>8</v>
      </c>
      <c r="R25" s="63">
        <f>R40+R82+R83+R85+R86+R87+R88+R89+R91</f>
        <v>0</v>
      </c>
      <c r="S25" s="70">
        <f>S40+S82+S83+S85+S86+S87+S88+S89+S91</f>
        <v>645</v>
      </c>
      <c r="T25" s="73">
        <f>+S25/Z25*1000</f>
        <v>4.370658986955785</v>
      </c>
      <c r="U25" s="70">
        <f>U40+U82+U83+U85+U86+U87+U88+U89+U91</f>
        <v>256</v>
      </c>
      <c r="V25" s="75">
        <f>+U25/Z25*1000</f>
        <v>1.7347111638150094</v>
      </c>
      <c r="W25" s="59">
        <v>1.21</v>
      </c>
      <c r="X25" s="11">
        <f>B25+K25+M25</f>
        <v>1001</v>
      </c>
      <c r="Y25" s="2">
        <f>B25+Q25</f>
        <v>966</v>
      </c>
      <c r="Z25" s="77">
        <f>Z40+Z82+Z83+Z85+Z86+Z87+Z88+Z89+Z91</f>
        <v>147575</v>
      </c>
    </row>
    <row r="26" spans="1:26" ht="24">
      <c r="A26" s="71" t="s">
        <v>33</v>
      </c>
      <c r="B26" s="61">
        <f>B32+B46+B47+B92+B93</f>
        <v>1370</v>
      </c>
      <c r="C26" s="62">
        <f>+B26/Z26*1000</f>
        <v>6.863693067670002</v>
      </c>
      <c r="D26" s="63">
        <f>D32+D46+D47+D92+D93</f>
        <v>128</v>
      </c>
      <c r="E26" s="77">
        <f>E32+E46+E47+E92+E93</f>
        <v>2315</v>
      </c>
      <c r="F26" s="72">
        <f>+E26/Z26*1000</f>
        <v>11.598138285880331</v>
      </c>
      <c r="G26" s="61">
        <f>G32+G46+G47+G92+G93</f>
        <v>5</v>
      </c>
      <c r="H26" s="72">
        <f>ROUND(G26/B26*1000,1)</f>
        <v>3.6</v>
      </c>
      <c r="I26" s="61">
        <f>I32+I46+I47+I92+I93</f>
        <v>3</v>
      </c>
      <c r="J26" s="73">
        <f>ROUND(I26/B26*1000,1)</f>
        <v>2.2</v>
      </c>
      <c r="K26" s="61">
        <f>K32+K46+K47+K92+K93</f>
        <v>44</v>
      </c>
      <c r="L26" s="72">
        <f>ROUND(K26/X26*1000,1)</f>
        <v>30.8</v>
      </c>
      <c r="M26" s="66">
        <f>M32+M46+M47+M92+M93</f>
        <v>14</v>
      </c>
      <c r="N26" s="74">
        <f>ROUND(M26/X26*1000,1)</f>
        <v>9.8</v>
      </c>
      <c r="O26" s="61">
        <f>O32+O46+O47+O92+O93</f>
        <v>13</v>
      </c>
      <c r="P26" s="73">
        <f>ROUND(O26/Y26*1000,1)</f>
        <v>9.4</v>
      </c>
      <c r="Q26" s="61">
        <f>Q32+Q46+Q47+Q92+Q93</f>
        <v>11</v>
      </c>
      <c r="R26" s="63">
        <f>R32+R46+R47+R92+R93</f>
        <v>2</v>
      </c>
      <c r="S26" s="70">
        <f>S32+S46+S47+S92+S93</f>
        <v>858</v>
      </c>
      <c r="T26" s="73">
        <f>+S26/Z26*1000</f>
        <v>4.298575658438585</v>
      </c>
      <c r="U26" s="70">
        <f>U32+U46+U47+U92+U93</f>
        <v>415</v>
      </c>
      <c r="V26" s="75">
        <f>+U26/Z26*1000</f>
        <v>2.079147900060621</v>
      </c>
      <c r="W26" s="59">
        <v>1.25</v>
      </c>
      <c r="X26" s="11">
        <f>B26+K26+M26</f>
        <v>1428</v>
      </c>
      <c r="Y26" s="2">
        <f>B26+Q26</f>
        <v>1381</v>
      </c>
      <c r="Z26" s="77">
        <f>Z32+Z46+Z47+Z92+Z93</f>
        <v>199601</v>
      </c>
    </row>
    <row r="27" spans="1:26" ht="24">
      <c r="A27" s="71" t="s">
        <v>34</v>
      </c>
      <c r="B27" s="61">
        <f>B45+B94+B95+B97+B98+B99+B100+B101+B103</f>
        <v>1399</v>
      </c>
      <c r="C27" s="62">
        <f>+B27/Z27*1000</f>
        <v>6.605288007554297</v>
      </c>
      <c r="D27" s="63">
        <f>D45+D94+D95+D97+D98+D99+D100+D101+D103</f>
        <v>132</v>
      </c>
      <c r="E27" s="77">
        <f>E45+E94+E95+E97+E98+E99+E100+E101+E103</f>
        <v>2090</v>
      </c>
      <c r="F27" s="72">
        <f>+E27/Z27*1000</f>
        <v>9.867799811142588</v>
      </c>
      <c r="G27" s="61">
        <f>G45+G94+G95+G97+G98+G99+G100+G101+G103</f>
        <v>9</v>
      </c>
      <c r="H27" s="72">
        <f>ROUND(G27/B27*1000,1)</f>
        <v>6.4</v>
      </c>
      <c r="I27" s="61">
        <f>I45+I94+I95+I97+I98+I99+I100+I101+I103</f>
        <v>3</v>
      </c>
      <c r="J27" s="73">
        <f>ROUND(I27/B27*1000,1)</f>
        <v>2.1</v>
      </c>
      <c r="K27" s="61">
        <f>K45+K94+K95+K97+K98+K99+K100+K101+K103</f>
        <v>23</v>
      </c>
      <c r="L27" s="72">
        <f>ROUND(K27/X27*1000,1)</f>
        <v>16</v>
      </c>
      <c r="M27" s="66">
        <f>M45+M94+M95+M97+M98+M99+M100+M101+M103</f>
        <v>15</v>
      </c>
      <c r="N27" s="74">
        <f>ROUND(M27/X27*1000,1)</f>
        <v>10.4</v>
      </c>
      <c r="O27" s="61">
        <f>O45+O94+O95+O97+O98+O99+O100+O101+O103</f>
        <v>6</v>
      </c>
      <c r="P27" s="73">
        <f>ROUND(O27/Y27*1000,1)</f>
        <v>4.3</v>
      </c>
      <c r="Q27" s="61">
        <f>Q45+Q94+Q95+Q97+Q98+Q99+Q100+Q101+Q103</f>
        <v>4</v>
      </c>
      <c r="R27" s="63">
        <f>R45+R94+R95+R97+R98+R99+R100+R101+R103</f>
        <v>2</v>
      </c>
      <c r="S27" s="70">
        <f>S45+S94+S95+S97+S98+S99+S100+S101+S103</f>
        <v>979</v>
      </c>
      <c r="T27" s="73">
        <f>+S27/Z27*1000</f>
        <v>4.622285174693107</v>
      </c>
      <c r="U27" s="70">
        <f>U45+U94+U95+U97+U98+U99+U100+U101+U103</f>
        <v>510</v>
      </c>
      <c r="V27" s="75">
        <f>+U27/Z27*1000</f>
        <v>2.407932011331445</v>
      </c>
      <c r="W27" s="59">
        <v>1.15</v>
      </c>
      <c r="X27" s="11">
        <f>B27+K27+M27</f>
        <v>1437</v>
      </c>
      <c r="Y27" s="2">
        <f>B27+Q27</f>
        <v>1403</v>
      </c>
      <c r="Z27" s="77">
        <f>Z45+Z94+Z95+Z97+Z98+Z99+Z100+Z101+Z103</f>
        <v>211800</v>
      </c>
    </row>
    <row r="28" spans="1:26" ht="15" customHeight="1">
      <c r="A28" s="71"/>
      <c r="B28" s="61"/>
      <c r="C28" s="62"/>
      <c r="D28" s="63"/>
      <c r="E28" s="77"/>
      <c r="F28" s="73"/>
      <c r="G28" s="61"/>
      <c r="H28" s="65"/>
      <c r="I28" s="61"/>
      <c r="J28" s="73" t="s">
        <v>1</v>
      </c>
      <c r="K28" s="61"/>
      <c r="L28" s="65"/>
      <c r="M28" s="66"/>
      <c r="N28" s="65"/>
      <c r="O28" s="61"/>
      <c r="P28" s="73"/>
      <c r="Q28" s="61"/>
      <c r="R28" s="63"/>
      <c r="S28" s="70"/>
      <c r="T28" s="73"/>
      <c r="U28" s="70"/>
      <c r="V28" s="75"/>
      <c r="W28" s="59"/>
      <c r="X28" s="11"/>
      <c r="Z28" s="77"/>
    </row>
    <row r="29" spans="1:26" ht="24">
      <c r="A29" s="71" t="s">
        <v>35</v>
      </c>
      <c r="B29" s="61">
        <f>B35+B57+B113+B115+B116+B117+B118+B119+B121+B122</f>
        <v>936</v>
      </c>
      <c r="C29" s="62">
        <f>+B29/Z29*1000</f>
        <v>6.61283143638329</v>
      </c>
      <c r="D29" s="63">
        <f>D35+D57+D113+D115+D116+D117+D118+D119+D121+D122</f>
        <v>93</v>
      </c>
      <c r="E29" s="77">
        <f>E35+E57+E113+E115+E116+E117+E118+E119+E121+E122</f>
        <v>2035</v>
      </c>
      <c r="F29" s="72">
        <f>+E29/Z29*1000</f>
        <v>14.377256381452986</v>
      </c>
      <c r="G29" s="61">
        <f>G35+G57+G113+G115+G116+G117+G118+G119+G121+G122</f>
        <v>2</v>
      </c>
      <c r="H29" s="72">
        <f>ROUND(G29/B29*1000,1)</f>
        <v>2.1</v>
      </c>
      <c r="I29" s="61">
        <f>I35+I57+I113+I115+I116+I117+I118+I119+I121+I122</f>
        <v>1</v>
      </c>
      <c r="J29" s="73">
        <f>ROUND(I29/B29*1000,1)</f>
        <v>1.1</v>
      </c>
      <c r="K29" s="61">
        <f>K35+K57+K113+K115+K116+K117+K118+K119+K121+K122</f>
        <v>7</v>
      </c>
      <c r="L29" s="72">
        <f>ROUND(K29/X29*1000,1)</f>
        <v>7.3</v>
      </c>
      <c r="M29" s="66">
        <f>M35+M57+M113+M115+M116+M117+M118+M119+M121+M122</f>
        <v>13</v>
      </c>
      <c r="N29" s="74">
        <f>ROUND(M29/X29*1000,1)</f>
        <v>13.6</v>
      </c>
      <c r="O29" s="61">
        <f>O35+O57+O113+O115+O116+O117+O118+O119+O121+O122</f>
        <v>2</v>
      </c>
      <c r="P29" s="73">
        <f>ROUND(O29/Y29*1000,1)</f>
        <v>2.1</v>
      </c>
      <c r="Q29" s="61">
        <f>Q35+Q57+Q113+Q115+Q116+Q117+Q118+Q119+Q121+Q122</f>
        <v>1</v>
      </c>
      <c r="R29" s="63">
        <f>R35+R57+R113+R115+R116+R117+R118+R119+R121+R122</f>
        <v>1</v>
      </c>
      <c r="S29" s="70">
        <f>S35+S57+S113+S115+S116+S117+S118+S119+S121+S122</f>
        <v>623</v>
      </c>
      <c r="T29" s="73">
        <f>+S29/Z29*1000</f>
        <v>4.401489300071356</v>
      </c>
      <c r="U29" s="70">
        <f>U35+U57+U113+U115+U116+U117+U118+U119+U121+U122</f>
        <v>257</v>
      </c>
      <c r="V29" s="75">
        <f>+U29/Z29*1000</f>
        <v>1.81570264866507</v>
      </c>
      <c r="W29" s="59">
        <v>1.36</v>
      </c>
      <c r="X29" s="11">
        <f>B29+K29+M29</f>
        <v>956</v>
      </c>
      <c r="Y29" s="2">
        <f>B29+Q29</f>
        <v>937</v>
      </c>
      <c r="Z29" s="77">
        <f>Z35+Z57+Z113+Z115+Z116+Z117+Z118+Z119+Z121+Z122</f>
        <v>141543</v>
      </c>
    </row>
    <row r="30" spans="1:24" ht="24">
      <c r="A30" s="78" t="s">
        <v>36</v>
      </c>
      <c r="B30" s="79"/>
      <c r="C30" s="80"/>
      <c r="D30" s="81"/>
      <c r="E30" s="82"/>
      <c r="F30" s="72"/>
      <c r="G30" s="83"/>
      <c r="H30" s="84"/>
      <c r="I30" s="83" t="s">
        <v>1</v>
      </c>
      <c r="J30" s="72" t="s">
        <v>1</v>
      </c>
      <c r="K30" s="83"/>
      <c r="L30" s="84" t="s">
        <v>1</v>
      </c>
      <c r="M30" s="85"/>
      <c r="N30" s="84" t="s">
        <v>1</v>
      </c>
      <c r="O30" s="83"/>
      <c r="P30" s="72" t="s">
        <v>1</v>
      </c>
      <c r="Q30" s="83"/>
      <c r="R30" s="86"/>
      <c r="S30" s="8"/>
      <c r="T30" s="72"/>
      <c r="U30" s="8"/>
      <c r="V30" s="87"/>
      <c r="W30" s="88"/>
      <c r="X30" s="11" t="s">
        <v>1</v>
      </c>
    </row>
    <row r="31" spans="1:26" ht="24">
      <c r="A31" s="89" t="s">
        <v>25</v>
      </c>
      <c r="B31" s="79">
        <v>8070</v>
      </c>
      <c r="C31" s="62">
        <f>+B31/Z31*1000</f>
        <v>8.73075204556003</v>
      </c>
      <c r="D31" s="81">
        <v>691</v>
      </c>
      <c r="E31" s="82">
        <v>5854</v>
      </c>
      <c r="F31" s="72">
        <f>+E31/Z31*1000</f>
        <v>6.333311335155936</v>
      </c>
      <c r="G31" s="83">
        <v>20</v>
      </c>
      <c r="H31" s="84">
        <f>ROUND(G31/B31*1000,1)</f>
        <v>2.5</v>
      </c>
      <c r="I31" s="83">
        <v>10</v>
      </c>
      <c r="J31" s="72">
        <f>ROUND(I31/B31*1000,1)</f>
        <v>1.2</v>
      </c>
      <c r="K31" s="83">
        <v>125</v>
      </c>
      <c r="L31" s="84">
        <f>ROUND(K31/X31*1000,1)</f>
        <v>15.1</v>
      </c>
      <c r="M31" s="85">
        <v>76</v>
      </c>
      <c r="N31" s="84">
        <f>ROUND(M31/X31*1000,1)</f>
        <v>9.2</v>
      </c>
      <c r="O31" s="83">
        <v>34</v>
      </c>
      <c r="P31" s="72">
        <f>ROUND(O31/Y31*1000,1)</f>
        <v>4.2</v>
      </c>
      <c r="Q31" s="83">
        <v>29</v>
      </c>
      <c r="R31" s="86">
        <v>5</v>
      </c>
      <c r="S31" s="8">
        <v>5440</v>
      </c>
      <c r="T31" s="73">
        <f>+S31/Z31*1000</f>
        <v>5.885414018320515</v>
      </c>
      <c r="U31" s="8">
        <v>1907</v>
      </c>
      <c r="V31" s="75">
        <f>+U31/Z31*1000</f>
        <v>2.0631405391428714</v>
      </c>
      <c r="W31" s="88">
        <v>1.19</v>
      </c>
      <c r="X31" s="11">
        <f>B31+K31+M31</f>
        <v>8271</v>
      </c>
      <c r="Y31" s="2">
        <f>B31+Q31</f>
        <v>8099</v>
      </c>
      <c r="Z31" s="90">
        <v>924319</v>
      </c>
    </row>
    <row r="32" spans="1:26" ht="24">
      <c r="A32" s="91" t="s">
        <v>37</v>
      </c>
      <c r="B32" s="79">
        <v>446</v>
      </c>
      <c r="C32" s="62">
        <f>+B32/Z32*1000</f>
        <v>5.945081311650227</v>
      </c>
      <c r="D32" s="81">
        <v>34</v>
      </c>
      <c r="E32" s="82">
        <v>975</v>
      </c>
      <c r="F32" s="72">
        <f>+E32/Z32*1000</f>
        <v>12.996534257531325</v>
      </c>
      <c r="G32" s="83">
        <v>0</v>
      </c>
      <c r="H32" s="72">
        <f>ROUND(G32/B32*1000,1)</f>
        <v>0</v>
      </c>
      <c r="I32" s="83">
        <v>0</v>
      </c>
      <c r="J32" s="72">
        <f>ROUND(I32/B32*1000,1)</f>
        <v>0</v>
      </c>
      <c r="K32" s="83">
        <v>8</v>
      </c>
      <c r="L32" s="72">
        <f>ROUND(K32/X32*1000,1)</f>
        <v>17.5</v>
      </c>
      <c r="M32" s="85">
        <v>4</v>
      </c>
      <c r="N32" s="74">
        <f>ROUND(M32/X32*1000,1)</f>
        <v>8.7</v>
      </c>
      <c r="O32" s="83">
        <v>2</v>
      </c>
      <c r="P32" s="72">
        <f>ROUND(O32/Y32*1000,1)</f>
        <v>4.5</v>
      </c>
      <c r="Q32" s="83">
        <v>2</v>
      </c>
      <c r="R32" s="86">
        <v>0</v>
      </c>
      <c r="S32" s="8">
        <v>315</v>
      </c>
      <c r="T32" s="73">
        <f>+S32/Z32*1000</f>
        <v>4.198880298587043</v>
      </c>
      <c r="U32" s="8">
        <v>153</v>
      </c>
      <c r="V32" s="75">
        <f>+U32/Z32*1000</f>
        <v>2.0394561450279927</v>
      </c>
      <c r="W32" s="88">
        <v>1.15</v>
      </c>
      <c r="X32" s="11">
        <f>B32+K32+M32</f>
        <v>458</v>
      </c>
      <c r="Y32" s="2">
        <f>B32+Q32</f>
        <v>448</v>
      </c>
      <c r="Z32" s="90">
        <v>75020</v>
      </c>
    </row>
    <row r="33" spans="1:26" ht="24">
      <c r="A33" s="91" t="s">
        <v>38</v>
      </c>
      <c r="B33" s="79">
        <v>4703</v>
      </c>
      <c r="C33" s="62">
        <f>+B33/Z33*1000</f>
        <v>10.07912423276069</v>
      </c>
      <c r="D33" s="81">
        <v>413</v>
      </c>
      <c r="E33" s="82">
        <v>2699</v>
      </c>
      <c r="F33" s="72">
        <f>+E33/Z33*1000</f>
        <v>5.784298597537976</v>
      </c>
      <c r="G33" s="83">
        <v>13</v>
      </c>
      <c r="H33" s="84">
        <f>ROUND(G33/B33*1000,1)</f>
        <v>2.8</v>
      </c>
      <c r="I33" s="83">
        <v>6</v>
      </c>
      <c r="J33" s="72">
        <f>ROUND(I33/B33*1000,1)</f>
        <v>1.3</v>
      </c>
      <c r="K33" s="83">
        <v>60</v>
      </c>
      <c r="L33" s="84">
        <f>ROUND(K33/X33*1000,1)</f>
        <v>12.5</v>
      </c>
      <c r="M33" s="85">
        <v>43</v>
      </c>
      <c r="N33" s="84">
        <f>ROUND(M33/X33*1000,1)</f>
        <v>8.9</v>
      </c>
      <c r="O33" s="83">
        <v>20</v>
      </c>
      <c r="P33" s="72">
        <f>ROUND(O33/Y33*1000,1)</f>
        <v>4.2</v>
      </c>
      <c r="Q33" s="83">
        <v>16</v>
      </c>
      <c r="R33" s="86">
        <v>4</v>
      </c>
      <c r="S33" s="8">
        <v>3914</v>
      </c>
      <c r="T33" s="73">
        <f>+S33/Z33*1000</f>
        <v>8.388197373384083</v>
      </c>
      <c r="U33" s="8">
        <v>1037</v>
      </c>
      <c r="V33" s="75">
        <f>+U33/Z33*1000</f>
        <v>2.2224222473682405</v>
      </c>
      <c r="W33" s="88">
        <v>1.21</v>
      </c>
      <c r="X33" s="11">
        <f>B33+K33+M33</f>
        <v>4806</v>
      </c>
      <c r="Y33" s="2">
        <f>B33+Q33</f>
        <v>4719</v>
      </c>
      <c r="Z33" s="90">
        <v>466608</v>
      </c>
    </row>
    <row r="34" spans="1:26" ht="24">
      <c r="A34" s="89" t="s">
        <v>39</v>
      </c>
      <c r="B34" s="79">
        <v>5329</v>
      </c>
      <c r="C34" s="62">
        <f>+B34/Z34*1000</f>
        <v>9.351829915677346</v>
      </c>
      <c r="D34" s="81">
        <v>481</v>
      </c>
      <c r="E34" s="82">
        <v>3608</v>
      </c>
      <c r="F34" s="72">
        <f>+E34/Z34*1000</f>
        <v>6.331657409601025</v>
      </c>
      <c r="G34" s="83">
        <v>16</v>
      </c>
      <c r="H34" s="84">
        <f>ROUND(G34/B34*1000,1)</f>
        <v>3</v>
      </c>
      <c r="I34" s="83">
        <v>7</v>
      </c>
      <c r="J34" s="72">
        <f>ROUND(I34/B34*1000,1)</f>
        <v>1.3</v>
      </c>
      <c r="K34" s="83">
        <v>82</v>
      </c>
      <c r="L34" s="84">
        <f>ROUND(K34/X34*1000,1)</f>
        <v>14.9</v>
      </c>
      <c r="M34" s="85">
        <v>77</v>
      </c>
      <c r="N34" s="84">
        <f>ROUND(M34/X34*1000,1)</f>
        <v>14</v>
      </c>
      <c r="O34" s="83">
        <v>31</v>
      </c>
      <c r="P34" s="72">
        <f>ROUND(O34/Y34*1000,1)</f>
        <v>5.8</v>
      </c>
      <c r="Q34" s="83">
        <v>26</v>
      </c>
      <c r="R34" s="86">
        <v>5</v>
      </c>
      <c r="S34" s="8">
        <v>4010</v>
      </c>
      <c r="T34" s="73">
        <f>+S34/Z34*1000</f>
        <v>7.037124781735064</v>
      </c>
      <c r="U34" s="8">
        <v>1220</v>
      </c>
      <c r="V34" s="75">
        <f>+U34/Z34*1000</f>
        <v>2.1409706318495703</v>
      </c>
      <c r="W34" s="88">
        <v>1.2</v>
      </c>
      <c r="X34" s="11">
        <f>B34+K34+M34</f>
        <v>5488</v>
      </c>
      <c r="Y34" s="2">
        <f>B34+Q34</f>
        <v>5355</v>
      </c>
      <c r="Z34" s="90">
        <v>569835</v>
      </c>
    </row>
    <row r="35" spans="1:26" ht="24">
      <c r="A35" s="91" t="s">
        <v>40</v>
      </c>
      <c r="B35" s="79">
        <v>401</v>
      </c>
      <c r="C35" s="62">
        <f>+B35/Z35*1000</f>
        <v>7.936350861915412</v>
      </c>
      <c r="D35" s="81">
        <v>32</v>
      </c>
      <c r="E35" s="92">
        <v>689</v>
      </c>
      <c r="F35" s="72">
        <f>+E35/Z35*1000</f>
        <v>13.636273675460645</v>
      </c>
      <c r="G35" s="83">
        <v>0</v>
      </c>
      <c r="H35" s="72">
        <f>ROUND(G35/B35*1000,1)</f>
        <v>0</v>
      </c>
      <c r="I35" s="83">
        <v>0</v>
      </c>
      <c r="J35" s="72">
        <f>ROUND(I35/B35*1000,1)</f>
        <v>0</v>
      </c>
      <c r="K35" s="83">
        <v>3</v>
      </c>
      <c r="L35" s="72">
        <f>ROUND(K35/X35*1000,1)</f>
        <v>7.3</v>
      </c>
      <c r="M35" s="85">
        <v>7</v>
      </c>
      <c r="N35" s="74">
        <f>ROUND(M35/X35*1000,1)</f>
        <v>17</v>
      </c>
      <c r="O35" s="83" t="s">
        <v>134</v>
      </c>
      <c r="P35" s="72">
        <f>ROUND(O35/Y35*1000,1)</f>
        <v>0</v>
      </c>
      <c r="Q35" s="83">
        <v>0</v>
      </c>
      <c r="R35" s="86">
        <v>0</v>
      </c>
      <c r="S35" s="8">
        <v>264</v>
      </c>
      <c r="T35" s="73">
        <f>+S35/Z35*1000</f>
        <v>5.224929245749797</v>
      </c>
      <c r="U35" s="8">
        <v>104</v>
      </c>
      <c r="V35" s="75">
        <f>+U35/Z35*1000</f>
        <v>2.05830546044689</v>
      </c>
      <c r="W35" s="88">
        <v>1.55</v>
      </c>
      <c r="X35" s="11">
        <f>B35+K35+M35</f>
        <v>411</v>
      </c>
      <c r="Y35" s="2">
        <f>B35+Q35</f>
        <v>401</v>
      </c>
      <c r="Z35" s="90">
        <v>50527</v>
      </c>
    </row>
    <row r="36" spans="1:26" ht="15" customHeight="1">
      <c r="A36" s="91"/>
      <c r="B36" s="79"/>
      <c r="C36" s="80"/>
      <c r="D36" s="81"/>
      <c r="E36" s="92"/>
      <c r="F36" s="72"/>
      <c r="G36" s="83"/>
      <c r="H36" s="84"/>
      <c r="I36" s="83"/>
      <c r="J36" s="72"/>
      <c r="K36" s="83"/>
      <c r="L36" s="84"/>
      <c r="M36" s="85"/>
      <c r="N36" s="84"/>
      <c r="O36" s="83"/>
      <c r="P36" s="72"/>
      <c r="Q36" s="83"/>
      <c r="R36" s="86"/>
      <c r="S36" s="8"/>
      <c r="T36" s="72"/>
      <c r="U36" s="8"/>
      <c r="V36" s="87"/>
      <c r="W36" s="88"/>
      <c r="X36" s="11"/>
      <c r="Z36" s="93"/>
    </row>
    <row r="37" spans="1:26" ht="24">
      <c r="A37" s="89" t="s">
        <v>41</v>
      </c>
      <c r="B37" s="79">
        <v>1062</v>
      </c>
      <c r="C37" s="62">
        <f>+B37/Z37*1000</f>
        <v>8.688253677372908</v>
      </c>
      <c r="D37" s="81">
        <v>101</v>
      </c>
      <c r="E37" s="82">
        <v>1038</v>
      </c>
      <c r="F37" s="72">
        <f>+E37/Z37*1000</f>
        <v>8.491908961500073</v>
      </c>
      <c r="G37" s="83">
        <v>4</v>
      </c>
      <c r="H37" s="84">
        <f>ROUND(G37/B37*1000,1)</f>
        <v>3.8</v>
      </c>
      <c r="I37" s="83">
        <v>0</v>
      </c>
      <c r="J37" s="72">
        <f>ROUND(I37/B37*1000,1)</f>
        <v>0</v>
      </c>
      <c r="K37" s="83">
        <v>14</v>
      </c>
      <c r="L37" s="84">
        <f>ROUND(K37/X37*1000,1)</f>
        <v>12.8</v>
      </c>
      <c r="M37" s="85">
        <v>16</v>
      </c>
      <c r="N37" s="84">
        <f>ROUND(M37/X37*1000,1)</f>
        <v>14.7</v>
      </c>
      <c r="O37" s="83">
        <v>5</v>
      </c>
      <c r="P37" s="72">
        <f>ROUND(O37/Y37*1000,1)</f>
        <v>4.7</v>
      </c>
      <c r="Q37" s="83">
        <v>5</v>
      </c>
      <c r="R37" s="86">
        <v>0</v>
      </c>
      <c r="S37" s="8">
        <v>682</v>
      </c>
      <c r="T37" s="73">
        <f>+S37/Z37*1000</f>
        <v>5.579462342719702</v>
      </c>
      <c r="U37" s="8">
        <v>255</v>
      </c>
      <c r="V37" s="75">
        <f>+U37/Z37*1000</f>
        <v>2.086162606148862</v>
      </c>
      <c r="W37" s="88">
        <v>1.36</v>
      </c>
      <c r="X37" s="11">
        <f>B37+K37+M37</f>
        <v>1092</v>
      </c>
      <c r="Y37" s="2">
        <f>B37+Q37</f>
        <v>1067</v>
      </c>
      <c r="Z37" s="90">
        <v>122234</v>
      </c>
    </row>
    <row r="38" spans="1:26" ht="24">
      <c r="A38" s="89" t="s">
        <v>42</v>
      </c>
      <c r="B38" s="79">
        <v>4258</v>
      </c>
      <c r="C38" s="62">
        <f>+B38/Z38*1000</f>
        <v>9.01013375541444</v>
      </c>
      <c r="D38" s="81">
        <v>371</v>
      </c>
      <c r="E38" s="82">
        <v>2922</v>
      </c>
      <c r="F38" s="72">
        <f>+E38/Z38*1000</f>
        <v>6.183093197116249</v>
      </c>
      <c r="G38" s="83">
        <v>16</v>
      </c>
      <c r="H38" s="84">
        <f>ROUND(G38/B38*1000,1)</f>
        <v>3.8</v>
      </c>
      <c r="I38" s="83">
        <v>10</v>
      </c>
      <c r="J38" s="72">
        <f>ROUND(I38/B38*1000,1)</f>
        <v>2.3</v>
      </c>
      <c r="K38" s="83">
        <v>62</v>
      </c>
      <c r="L38" s="84">
        <f>ROUND(K38/X38*1000,1)</f>
        <v>14.2</v>
      </c>
      <c r="M38" s="85">
        <v>44</v>
      </c>
      <c r="N38" s="84">
        <f>ROUND(M38/X38*1000,1)</f>
        <v>10.1</v>
      </c>
      <c r="O38" s="83">
        <v>27</v>
      </c>
      <c r="P38" s="72">
        <f>ROUND(O38/Y38*1000,1)</f>
        <v>6.3</v>
      </c>
      <c r="Q38" s="83">
        <v>19</v>
      </c>
      <c r="R38" s="86">
        <v>8</v>
      </c>
      <c r="S38" s="8">
        <v>2976</v>
      </c>
      <c r="T38" s="73">
        <f>+S38/Z38*1000</f>
        <v>6.297359806508541</v>
      </c>
      <c r="U38" s="8">
        <v>1066</v>
      </c>
      <c r="V38" s="75">
        <f>+U38/Z38*1000</f>
        <v>2.255707511336729</v>
      </c>
      <c r="W38" s="88">
        <v>1.18</v>
      </c>
      <c r="X38" s="11">
        <f>B38+K38+M38</f>
        <v>4364</v>
      </c>
      <c r="Y38" s="2">
        <f>B38+Q38</f>
        <v>4277</v>
      </c>
      <c r="Z38" s="90">
        <v>472579</v>
      </c>
    </row>
    <row r="39" spans="1:26" ht="24">
      <c r="A39" s="89" t="s">
        <v>43</v>
      </c>
      <c r="B39" s="79">
        <v>1082</v>
      </c>
      <c r="C39" s="62">
        <f>+B39/Z39*1000</f>
        <v>7.154192012695054</v>
      </c>
      <c r="D39" s="81">
        <v>101</v>
      </c>
      <c r="E39" s="82">
        <v>1202</v>
      </c>
      <c r="F39" s="72">
        <f>+E39/Z39*1000</f>
        <v>7.947632901348849</v>
      </c>
      <c r="G39" s="83">
        <v>2</v>
      </c>
      <c r="H39" s="84">
        <f>ROUND(G39/B39*1000,1)</f>
        <v>1.8</v>
      </c>
      <c r="I39" s="94">
        <v>2</v>
      </c>
      <c r="J39" s="95">
        <f>ROUND(I39/B39*1000,1)</f>
        <v>1.8</v>
      </c>
      <c r="K39" s="83">
        <v>18</v>
      </c>
      <c r="L39" s="84">
        <f>ROUND(K39/X39*1000,1)</f>
        <v>16.1</v>
      </c>
      <c r="M39" s="85">
        <v>20</v>
      </c>
      <c r="N39" s="84">
        <f>ROUND(M39/X39*1000,1)</f>
        <v>17.9</v>
      </c>
      <c r="O39" s="83">
        <v>6</v>
      </c>
      <c r="P39" s="72">
        <f>ROUND(O39/Y39*1000,1)</f>
        <v>5.5</v>
      </c>
      <c r="Q39" s="83">
        <v>5</v>
      </c>
      <c r="R39" s="86">
        <v>1</v>
      </c>
      <c r="S39" s="8">
        <v>775</v>
      </c>
      <c r="T39" s="73">
        <f>+S39/Z39*1000</f>
        <v>5.124305739222428</v>
      </c>
      <c r="U39" s="8">
        <v>340</v>
      </c>
      <c r="V39" s="75">
        <f>+U39/Z39*1000</f>
        <v>2.24808251785242</v>
      </c>
      <c r="W39" s="88">
        <v>1.1</v>
      </c>
      <c r="X39" s="96">
        <f>B39+K39+M39</f>
        <v>1120</v>
      </c>
      <c r="Y39" s="2">
        <f>B39+Q39</f>
        <v>1087</v>
      </c>
      <c r="Z39" s="90">
        <v>151240</v>
      </c>
    </row>
    <row r="40" spans="1:26" ht="24">
      <c r="A40" s="91" t="s">
        <v>44</v>
      </c>
      <c r="B40" s="79">
        <v>338</v>
      </c>
      <c r="C40" s="62">
        <f>+B40/Z40*1000</f>
        <v>7.353421081257479</v>
      </c>
      <c r="D40" s="81">
        <v>31</v>
      </c>
      <c r="E40" s="92">
        <v>521</v>
      </c>
      <c r="F40" s="72">
        <f>+E40/Z40*1000</f>
        <v>11.334711193299249</v>
      </c>
      <c r="G40" s="83">
        <v>0</v>
      </c>
      <c r="H40" s="72">
        <f>ROUND(G40/B40*1000,1)</f>
        <v>0</v>
      </c>
      <c r="I40" s="83">
        <v>0</v>
      </c>
      <c r="J40" s="72">
        <f>ROUND(I40/B40*1000,1)</f>
        <v>0</v>
      </c>
      <c r="K40" s="83">
        <v>9</v>
      </c>
      <c r="L40" s="84">
        <f>ROUND(K40/X40*1000,1)</f>
        <v>25.1</v>
      </c>
      <c r="M40" s="85">
        <v>11</v>
      </c>
      <c r="N40" s="84">
        <f>ROUND(M40/X40*1000,1)</f>
        <v>30.7</v>
      </c>
      <c r="O40" s="83">
        <v>5</v>
      </c>
      <c r="P40" s="72">
        <f>ROUND(O40/Y40*1000,1)</f>
        <v>14.6</v>
      </c>
      <c r="Q40" s="83">
        <v>5</v>
      </c>
      <c r="R40" s="86">
        <v>0</v>
      </c>
      <c r="S40" s="8">
        <v>203</v>
      </c>
      <c r="T40" s="73">
        <f>+S40/Z40*1000</f>
        <v>4.416403785488959</v>
      </c>
      <c r="U40" s="8">
        <v>92</v>
      </c>
      <c r="V40" s="75">
        <f>+U40/Z40*1000</f>
        <v>2.001522897857065</v>
      </c>
      <c r="W40" s="88">
        <v>1.33</v>
      </c>
      <c r="X40" s="11">
        <f>B40+K40+M40</f>
        <v>358</v>
      </c>
      <c r="Y40" s="2">
        <f>B40+Q40</f>
        <v>343</v>
      </c>
      <c r="Z40" s="90">
        <v>45965</v>
      </c>
    </row>
    <row r="41" spans="1:26" ht="24">
      <c r="A41" s="89" t="s">
        <v>45</v>
      </c>
      <c r="B41" s="79">
        <v>695</v>
      </c>
      <c r="C41" s="62">
        <f>+B41/Z41*1000</f>
        <v>7.452283937379369</v>
      </c>
      <c r="D41" s="81">
        <v>70</v>
      </c>
      <c r="E41" s="82">
        <v>777</v>
      </c>
      <c r="F41" s="72">
        <f>+E41/Z41*1000</f>
        <v>8.331546214883122</v>
      </c>
      <c r="G41" s="83">
        <v>3</v>
      </c>
      <c r="H41" s="84">
        <f>ROUND(G41/B41*1000,1)</f>
        <v>4.3</v>
      </c>
      <c r="I41" s="83">
        <v>2</v>
      </c>
      <c r="J41" s="72">
        <f>ROUND(I41/B41*1000,1)</f>
        <v>2.9</v>
      </c>
      <c r="K41" s="83">
        <v>9</v>
      </c>
      <c r="L41" s="84">
        <f>ROUND(K41/X41*1000,1)</f>
        <v>12.5</v>
      </c>
      <c r="M41" s="85">
        <v>14</v>
      </c>
      <c r="N41" s="84">
        <f>ROUND(M41/X41*1000,1)</f>
        <v>19.5</v>
      </c>
      <c r="O41" s="83">
        <v>4</v>
      </c>
      <c r="P41" s="72">
        <f>ROUND(O41/Y41*1000,1)</f>
        <v>5.7</v>
      </c>
      <c r="Q41" s="83">
        <v>2</v>
      </c>
      <c r="R41" s="86">
        <v>2</v>
      </c>
      <c r="S41" s="8">
        <v>447</v>
      </c>
      <c r="T41" s="73">
        <f>+S41/Z41*1000</f>
        <v>4.793051683465579</v>
      </c>
      <c r="U41" s="8">
        <v>247</v>
      </c>
      <c r="V41" s="75">
        <f>+U41/Z41*1000</f>
        <v>2.648509543212524</v>
      </c>
      <c r="W41" s="88">
        <v>1.19</v>
      </c>
      <c r="X41" s="11">
        <f>B41+K41+M41</f>
        <v>718</v>
      </c>
      <c r="Y41" s="2">
        <f>B41+Q41</f>
        <v>697</v>
      </c>
      <c r="Z41" s="90">
        <v>93260</v>
      </c>
    </row>
    <row r="42" spans="1:26" ht="15" customHeight="1">
      <c r="A42" s="89"/>
      <c r="B42" s="79"/>
      <c r="C42" s="80"/>
      <c r="D42" s="81"/>
      <c r="E42" s="82"/>
      <c r="F42" s="72"/>
      <c r="G42" s="83"/>
      <c r="H42" s="84"/>
      <c r="I42" s="83"/>
      <c r="J42" s="72" t="s">
        <v>1</v>
      </c>
      <c r="K42" s="83"/>
      <c r="L42" s="84"/>
      <c r="M42" s="85"/>
      <c r="N42" s="84"/>
      <c r="O42" s="83"/>
      <c r="P42" s="72"/>
      <c r="Q42" s="83"/>
      <c r="R42" s="86"/>
      <c r="S42" s="8"/>
      <c r="T42" s="72"/>
      <c r="U42" s="8"/>
      <c r="V42" s="87"/>
      <c r="W42" s="88"/>
      <c r="X42" s="11"/>
      <c r="Z42" s="93"/>
    </row>
    <row r="43" spans="1:26" ht="24">
      <c r="A43" s="91" t="s">
        <v>46</v>
      </c>
      <c r="B43" s="79">
        <v>1096</v>
      </c>
      <c r="C43" s="62">
        <f>+B43/Z43*1000</f>
        <v>10.881976230427833</v>
      </c>
      <c r="D43" s="81">
        <v>92</v>
      </c>
      <c r="E43" s="92">
        <v>623</v>
      </c>
      <c r="F43" s="72">
        <f>+E43/Z43*1000</f>
        <v>6.185648897405601</v>
      </c>
      <c r="G43" s="83">
        <v>2</v>
      </c>
      <c r="H43" s="84">
        <f>ROUND(G43/B43*1000,1)</f>
        <v>1.8</v>
      </c>
      <c r="I43" s="83">
        <v>0</v>
      </c>
      <c r="J43" s="72">
        <f>ROUND(I43/B43*1000,1)</f>
        <v>0</v>
      </c>
      <c r="K43" s="83">
        <v>26</v>
      </c>
      <c r="L43" s="84">
        <f>ROUND(K43/X43*1000,1)</f>
        <v>22.9</v>
      </c>
      <c r="M43" s="85">
        <v>15</v>
      </c>
      <c r="N43" s="84">
        <f>ROUND(M43/X43*1000,1)</f>
        <v>13.2</v>
      </c>
      <c r="O43" s="83">
        <v>5</v>
      </c>
      <c r="P43" s="72">
        <f>ROUND(O43/Y43*1000,1)</f>
        <v>4.5</v>
      </c>
      <c r="Q43" s="83">
        <v>5</v>
      </c>
      <c r="R43" s="86">
        <v>0</v>
      </c>
      <c r="S43" s="8">
        <v>789</v>
      </c>
      <c r="T43" s="73">
        <f>+S43/Z43*1000</f>
        <v>7.833831428656533</v>
      </c>
      <c r="U43" s="8">
        <v>226</v>
      </c>
      <c r="V43" s="75">
        <f>+U43/Z43*1000</f>
        <v>2.243911157004279</v>
      </c>
      <c r="W43" s="88">
        <v>1.33</v>
      </c>
      <c r="X43" s="11">
        <f>B43+K43+M43</f>
        <v>1137</v>
      </c>
      <c r="Y43" s="2">
        <f>B43+Q43</f>
        <v>1101</v>
      </c>
      <c r="Z43" s="90">
        <v>100717</v>
      </c>
    </row>
    <row r="44" spans="1:26" ht="24">
      <c r="A44" s="91" t="s">
        <v>47</v>
      </c>
      <c r="B44" s="79">
        <v>1170</v>
      </c>
      <c r="C44" s="62">
        <f>+B44/Z44*1000</f>
        <v>6.8322763743386705</v>
      </c>
      <c r="D44" s="81">
        <v>101</v>
      </c>
      <c r="E44" s="92">
        <v>1231</v>
      </c>
      <c r="F44" s="72">
        <f>+E44/Z44*1000</f>
        <v>7.188489074197354</v>
      </c>
      <c r="G44" s="83">
        <v>6</v>
      </c>
      <c r="H44" s="84">
        <f>ROUND(G44/B44*1000,1)</f>
        <v>5.1</v>
      </c>
      <c r="I44" s="83">
        <v>6</v>
      </c>
      <c r="J44" s="72">
        <f>ROUND(I44/B44*1000,1)</f>
        <v>5.1</v>
      </c>
      <c r="K44" s="83">
        <v>16</v>
      </c>
      <c r="L44" s="84">
        <f>ROUND(K44/X44*1000,1)</f>
        <v>13.3</v>
      </c>
      <c r="M44" s="85">
        <v>15</v>
      </c>
      <c r="N44" s="84">
        <f>ROUND(M44/X44*1000,1)</f>
        <v>12.5</v>
      </c>
      <c r="O44" s="83">
        <v>13</v>
      </c>
      <c r="P44" s="72">
        <f>ROUND(O44/Y44*1000,1)</f>
        <v>11</v>
      </c>
      <c r="Q44" s="83">
        <v>8</v>
      </c>
      <c r="R44" s="86">
        <v>5</v>
      </c>
      <c r="S44" s="8">
        <v>859</v>
      </c>
      <c r="T44" s="73">
        <f>+S44/Z44*1000</f>
        <v>5.016175560305058</v>
      </c>
      <c r="U44" s="8">
        <v>312</v>
      </c>
      <c r="V44" s="75">
        <f>+U44/Z44*1000</f>
        <v>1.8219403664903122</v>
      </c>
      <c r="W44" s="88">
        <v>0.97</v>
      </c>
      <c r="X44" s="11">
        <f>B44+K44+M44</f>
        <v>1201</v>
      </c>
      <c r="Y44" s="2">
        <f>B44+Q44</f>
        <v>1178</v>
      </c>
      <c r="Z44" s="90">
        <v>171246</v>
      </c>
    </row>
    <row r="45" spans="1:26" ht="24">
      <c r="A45" s="91" t="s">
        <v>48</v>
      </c>
      <c r="B45" s="79">
        <v>449</v>
      </c>
      <c r="C45" s="62">
        <f>+B45/Z45*1000</f>
        <v>7.277029545712388</v>
      </c>
      <c r="D45" s="81">
        <v>42</v>
      </c>
      <c r="E45" s="92">
        <v>544</v>
      </c>
      <c r="F45" s="72">
        <f>+E45/Z45*1000</f>
        <v>8.81671285716601</v>
      </c>
      <c r="G45" s="83">
        <v>4</v>
      </c>
      <c r="H45" s="72">
        <f>ROUND(G45/B45*1000,1)</f>
        <v>8.9</v>
      </c>
      <c r="I45" s="83">
        <v>0</v>
      </c>
      <c r="J45" s="72">
        <f>ROUND(I45/B45*1000,1)</f>
        <v>0</v>
      </c>
      <c r="K45" s="83">
        <v>8</v>
      </c>
      <c r="L45" s="72">
        <f>ROUND(K45/X45*1000,1)</f>
        <v>17.3</v>
      </c>
      <c r="M45" s="85">
        <v>5</v>
      </c>
      <c r="N45" s="74">
        <f>ROUND(M45/X45*1000,1)</f>
        <v>10.8</v>
      </c>
      <c r="O45" s="83">
        <v>1</v>
      </c>
      <c r="P45" s="72">
        <f>ROUND(O45/Y45*1000,1)</f>
        <v>2.2</v>
      </c>
      <c r="Q45" s="83">
        <v>1</v>
      </c>
      <c r="R45" s="86">
        <v>0</v>
      </c>
      <c r="S45" s="8">
        <v>337</v>
      </c>
      <c r="T45" s="73">
        <f>+S45/Z45*1000</f>
        <v>5.461823957472326</v>
      </c>
      <c r="U45" s="8">
        <v>170</v>
      </c>
      <c r="V45" s="75">
        <f>+U45/Z45*1000</f>
        <v>2.755222767864378</v>
      </c>
      <c r="W45" s="88">
        <v>1.24</v>
      </c>
      <c r="X45" s="11">
        <f>B45+K45+M45</f>
        <v>462</v>
      </c>
      <c r="Y45" s="2">
        <f>B45+Q45</f>
        <v>450</v>
      </c>
      <c r="Z45" s="90">
        <v>61701</v>
      </c>
    </row>
    <row r="46" spans="1:26" ht="24">
      <c r="A46" s="97" t="s">
        <v>49</v>
      </c>
      <c r="B46" s="79">
        <v>236</v>
      </c>
      <c r="C46" s="62">
        <f>+B46/Z46*1000</f>
        <v>7.3595908566439014</v>
      </c>
      <c r="D46" s="81">
        <v>23</v>
      </c>
      <c r="E46" s="92">
        <v>374</v>
      </c>
      <c r="F46" s="72">
        <f>+E46/Z46*1000</f>
        <v>11.663080425359404</v>
      </c>
      <c r="G46" s="83">
        <v>0</v>
      </c>
      <c r="H46" s="72">
        <f>ROUND(G46/B46*1000,1)</f>
        <v>0</v>
      </c>
      <c r="I46" s="83">
        <v>0</v>
      </c>
      <c r="J46" s="72">
        <f>ROUND(I46/B46*1000,1)</f>
        <v>0</v>
      </c>
      <c r="K46" s="83">
        <v>9</v>
      </c>
      <c r="L46" s="72">
        <f>ROUND(K46/X46*1000,1)</f>
        <v>36.3</v>
      </c>
      <c r="M46" s="85">
        <v>3</v>
      </c>
      <c r="N46" s="74">
        <f>ROUND(M46/X46*1000,1)</f>
        <v>12.1</v>
      </c>
      <c r="O46" s="83">
        <v>3</v>
      </c>
      <c r="P46" s="72">
        <f>ROUND(O46/Y46*1000,1)</f>
        <v>12.6</v>
      </c>
      <c r="Q46" s="83">
        <v>3</v>
      </c>
      <c r="R46" s="86">
        <v>0</v>
      </c>
      <c r="S46" s="8">
        <v>130</v>
      </c>
      <c r="T46" s="73">
        <f>+S46/Z46*1000</f>
        <v>4.054011912558082</v>
      </c>
      <c r="U46" s="8">
        <v>65</v>
      </c>
      <c r="V46" s="75">
        <f>+U46/Z46*1000</f>
        <v>2.027005956279041</v>
      </c>
      <c r="W46" s="88">
        <v>1.34</v>
      </c>
      <c r="X46" s="11">
        <f>B46+K46+M46</f>
        <v>248</v>
      </c>
      <c r="Y46" s="2">
        <f>B46+Q46</f>
        <v>239</v>
      </c>
      <c r="Z46" s="90">
        <v>32067</v>
      </c>
    </row>
    <row r="47" spans="1:26" ht="24">
      <c r="A47" s="91" t="s">
        <v>50</v>
      </c>
      <c r="B47" s="79">
        <v>554</v>
      </c>
      <c r="C47" s="62">
        <f>+B47/Z47*1000</f>
        <v>7.842249055108079</v>
      </c>
      <c r="D47" s="81">
        <v>57</v>
      </c>
      <c r="E47" s="92">
        <v>697</v>
      </c>
      <c r="F47" s="72">
        <f>+E47/Z47*1000</f>
        <v>9.866511897852583</v>
      </c>
      <c r="G47" s="83">
        <v>4</v>
      </c>
      <c r="H47" s="72">
        <f>ROUND(G47/B47*1000,1)</f>
        <v>7.2</v>
      </c>
      <c r="I47" s="83">
        <v>2</v>
      </c>
      <c r="J47" s="74">
        <f>ROUND(I47/B47*1000,1)</f>
        <v>3.6</v>
      </c>
      <c r="K47" s="83">
        <v>19</v>
      </c>
      <c r="L47" s="72">
        <f>ROUND(K47/X47*1000,1)</f>
        <v>32.8</v>
      </c>
      <c r="M47" s="85">
        <v>7</v>
      </c>
      <c r="N47" s="74">
        <f>ROUND(M47/X47*1000,1)</f>
        <v>12.1</v>
      </c>
      <c r="O47" s="83">
        <v>5</v>
      </c>
      <c r="P47" s="72">
        <f>ROUND(O47/Y47*1000,1)</f>
        <v>9</v>
      </c>
      <c r="Q47" s="83">
        <v>3</v>
      </c>
      <c r="R47" s="86">
        <v>2</v>
      </c>
      <c r="S47" s="8">
        <v>316</v>
      </c>
      <c r="T47" s="73">
        <f>+S47/Z47*1000</f>
        <v>4.473196211938904</v>
      </c>
      <c r="U47" s="8">
        <v>155</v>
      </c>
      <c r="V47" s="75">
        <f>+U47/Z47*1000</f>
        <v>2.1941310533244622</v>
      </c>
      <c r="W47" s="88">
        <v>1.36</v>
      </c>
      <c r="X47" s="11">
        <f>B47+K47+M47</f>
        <v>580</v>
      </c>
      <c r="Y47" s="2">
        <f>B47+Q47</f>
        <v>557</v>
      </c>
      <c r="Z47" s="90">
        <v>70643</v>
      </c>
    </row>
    <row r="48" spans="1:26" ht="15" customHeight="1">
      <c r="A48" s="91"/>
      <c r="B48" s="79"/>
      <c r="C48" s="80"/>
      <c r="D48" s="81"/>
      <c r="E48" s="92"/>
      <c r="F48" s="72"/>
      <c r="G48" s="83"/>
      <c r="H48" s="72"/>
      <c r="I48" s="83"/>
      <c r="J48" s="72" t="s">
        <v>1</v>
      </c>
      <c r="K48" s="83"/>
      <c r="L48" s="84"/>
      <c r="M48" s="85"/>
      <c r="N48" s="84"/>
      <c r="O48" s="83"/>
      <c r="P48" s="72" t="s">
        <v>1</v>
      </c>
      <c r="Q48" s="83"/>
      <c r="R48" s="86"/>
      <c r="S48" s="8"/>
      <c r="T48" s="72"/>
      <c r="U48" s="8"/>
      <c r="V48" s="87"/>
      <c r="W48" s="88"/>
      <c r="X48" s="11"/>
      <c r="Z48" s="93"/>
    </row>
    <row r="49" spans="1:26" ht="24">
      <c r="A49" s="91" t="s">
        <v>51</v>
      </c>
      <c r="B49" s="79">
        <v>1389</v>
      </c>
      <c r="C49" s="62">
        <f>+B49/Z49*1000</f>
        <v>8.747677677362471</v>
      </c>
      <c r="D49" s="81">
        <v>121</v>
      </c>
      <c r="E49" s="92">
        <v>943</v>
      </c>
      <c r="F49" s="72">
        <f>+E49/Z49*1000</f>
        <v>5.938848127971786</v>
      </c>
      <c r="G49" s="83">
        <v>10</v>
      </c>
      <c r="H49" s="72">
        <f>ROUND(G49/B49*1000,1)</f>
        <v>7.2</v>
      </c>
      <c r="I49" s="83">
        <v>6</v>
      </c>
      <c r="J49" s="72">
        <f>ROUND(I49/B49*1000,1)</f>
        <v>4.3</v>
      </c>
      <c r="K49" s="83">
        <v>24</v>
      </c>
      <c r="L49" s="84">
        <f>ROUND(K49/X49*1000,1)</f>
        <v>16.8</v>
      </c>
      <c r="M49" s="85">
        <v>14</v>
      </c>
      <c r="N49" s="84">
        <f>ROUND(M49/X49*1000,1)</f>
        <v>9.8</v>
      </c>
      <c r="O49" s="83">
        <v>14</v>
      </c>
      <c r="P49" s="72">
        <f>ROUND(O49/Y49*1000,1)</f>
        <v>10</v>
      </c>
      <c r="Q49" s="83">
        <v>8</v>
      </c>
      <c r="R49" s="86">
        <v>6</v>
      </c>
      <c r="S49" s="8">
        <v>994</v>
      </c>
      <c r="T49" s="73">
        <f>+S49/Z49*1000</f>
        <v>6.2600371571622</v>
      </c>
      <c r="U49" s="8">
        <v>282</v>
      </c>
      <c r="V49" s="75">
        <f>+U49/Z49*1000</f>
        <v>1.7759863966999403</v>
      </c>
      <c r="W49" s="88">
        <v>1.13</v>
      </c>
      <c r="X49" s="11">
        <f>B49+K49+M49</f>
        <v>1427</v>
      </c>
      <c r="Y49" s="2">
        <f>B49+Q49</f>
        <v>1397</v>
      </c>
      <c r="Z49" s="90">
        <v>158785</v>
      </c>
    </row>
    <row r="50" spans="1:26" ht="24">
      <c r="A50" s="89" t="s">
        <v>52</v>
      </c>
      <c r="B50" s="79">
        <v>3048</v>
      </c>
      <c r="C50" s="62">
        <f>+B50/Z50*1000</f>
        <v>8.000776978341728</v>
      </c>
      <c r="D50" s="81">
        <v>293</v>
      </c>
      <c r="E50" s="82">
        <v>2449</v>
      </c>
      <c r="F50" s="72">
        <f>+E50/Z50*1000</f>
        <v>6.428445807073127</v>
      </c>
      <c r="G50" s="83">
        <v>5</v>
      </c>
      <c r="H50" s="72">
        <f>ROUND(G50/B50*1000,1)</f>
        <v>1.6</v>
      </c>
      <c r="I50" s="83">
        <v>2</v>
      </c>
      <c r="J50" s="72">
        <f>ROUND(I50/B50*1000,1)</f>
        <v>0.7</v>
      </c>
      <c r="K50" s="83">
        <v>44</v>
      </c>
      <c r="L50" s="84">
        <f>ROUND(K50/X50*1000,1)</f>
        <v>14</v>
      </c>
      <c r="M50" s="85">
        <v>50</v>
      </c>
      <c r="N50" s="84">
        <f>ROUND(M50/X50*1000,1)</f>
        <v>15.9</v>
      </c>
      <c r="O50" s="83">
        <v>14</v>
      </c>
      <c r="P50" s="72">
        <f>ROUND(O50/Y50*1000,1)</f>
        <v>4.6</v>
      </c>
      <c r="Q50" s="83">
        <v>12</v>
      </c>
      <c r="R50" s="86">
        <v>2</v>
      </c>
      <c r="S50" s="8">
        <v>2154</v>
      </c>
      <c r="T50" s="73">
        <f>+S50/Z50*1000</f>
        <v>5.654092392174569</v>
      </c>
      <c r="U50" s="8">
        <v>656</v>
      </c>
      <c r="V50" s="75">
        <f>+U50/Z50*1000</f>
        <v>1.7219520005879836</v>
      </c>
      <c r="W50" s="88">
        <v>1.1</v>
      </c>
      <c r="X50" s="11">
        <f>B50+K50+M50</f>
        <v>3142</v>
      </c>
      <c r="Y50" s="2">
        <f>B50+Q50</f>
        <v>3060</v>
      </c>
      <c r="Z50" s="90">
        <v>380963</v>
      </c>
    </row>
    <row r="51" spans="1:26" ht="24">
      <c r="A51" s="91" t="s">
        <v>53</v>
      </c>
      <c r="B51" s="79">
        <v>95</v>
      </c>
      <c r="C51" s="62">
        <f>+B51/Z51*1000</f>
        <v>4.27966483466979</v>
      </c>
      <c r="D51" s="81">
        <v>12</v>
      </c>
      <c r="E51" s="92">
        <v>289</v>
      </c>
      <c r="F51" s="72">
        <f>+E51/Z51*1000</f>
        <v>13.01919091810073</v>
      </c>
      <c r="G51" s="83">
        <v>0</v>
      </c>
      <c r="H51" s="72">
        <f>ROUND(G51/B51*1000,1)</f>
        <v>0</v>
      </c>
      <c r="I51" s="83">
        <v>0</v>
      </c>
      <c r="J51" s="72">
        <f>ROUND(I51/B51*1000,1)</f>
        <v>0</v>
      </c>
      <c r="K51" s="83">
        <v>0</v>
      </c>
      <c r="L51" s="72">
        <f>ROUND(K51/X51*1000,1)</f>
        <v>0</v>
      </c>
      <c r="M51" s="85">
        <v>4</v>
      </c>
      <c r="N51" s="84">
        <f>ROUND(M51/X51*1000,1)</f>
        <v>40.4</v>
      </c>
      <c r="O51" s="83">
        <v>0</v>
      </c>
      <c r="P51" s="72">
        <f>ROUND(O51/Y51*1000,1)</f>
        <v>0</v>
      </c>
      <c r="Q51" s="83">
        <v>0</v>
      </c>
      <c r="R51" s="86">
        <v>0</v>
      </c>
      <c r="S51" s="8">
        <v>72</v>
      </c>
      <c r="T51" s="73">
        <f>+S51/Z51*1000</f>
        <v>3.2435354536444723</v>
      </c>
      <c r="U51" s="8">
        <v>29</v>
      </c>
      <c r="V51" s="75">
        <f>+U51/Z51*1000</f>
        <v>1.306424002162357</v>
      </c>
      <c r="W51" s="88">
        <v>0.96</v>
      </c>
      <c r="X51" s="11">
        <f>B51+K51+M51</f>
        <v>99</v>
      </c>
      <c r="Y51" s="2">
        <f>B51+Q51</f>
        <v>95</v>
      </c>
      <c r="Z51" s="90">
        <v>22198</v>
      </c>
    </row>
    <row r="52" spans="1:26" ht="24">
      <c r="A52" s="89" t="s">
        <v>54</v>
      </c>
      <c r="B52" s="79">
        <v>2206</v>
      </c>
      <c r="C52" s="62">
        <f>+B52/Z52*1000</f>
        <v>7.871402829565931</v>
      </c>
      <c r="D52" s="81">
        <v>209</v>
      </c>
      <c r="E52" s="82">
        <v>2055</v>
      </c>
      <c r="F52" s="72">
        <f>+E52/Z52*1000</f>
        <v>7.332607803607429</v>
      </c>
      <c r="G52" s="83">
        <v>7</v>
      </c>
      <c r="H52" s="72">
        <f>ROUND(G52/B52*1000,1)</f>
        <v>3.2</v>
      </c>
      <c r="I52" s="83">
        <v>2</v>
      </c>
      <c r="J52" s="72">
        <f>ROUND(I52/B52*1000,1)</f>
        <v>0.9</v>
      </c>
      <c r="K52" s="83">
        <v>55</v>
      </c>
      <c r="L52" s="84">
        <f>ROUND(K52/X52*1000,1)</f>
        <v>23.9</v>
      </c>
      <c r="M52" s="85">
        <v>44</v>
      </c>
      <c r="N52" s="84">
        <f>ROUND(M52/X52*1000,1)</f>
        <v>19.1</v>
      </c>
      <c r="O52" s="83">
        <v>13</v>
      </c>
      <c r="P52" s="72">
        <f>ROUND(O52/Y52*1000,1)</f>
        <v>5.9</v>
      </c>
      <c r="Q52" s="83">
        <v>11</v>
      </c>
      <c r="R52" s="86">
        <v>2</v>
      </c>
      <c r="S52" s="8">
        <v>1513</v>
      </c>
      <c r="T52" s="73">
        <f>+S52/Z52*1000</f>
        <v>5.3986547965245935</v>
      </c>
      <c r="U52" s="8">
        <v>601</v>
      </c>
      <c r="V52" s="75">
        <f>+U52/Z52*1000</f>
        <v>2.1444755668944353</v>
      </c>
      <c r="W52" s="88">
        <v>1.21</v>
      </c>
      <c r="X52" s="11">
        <f>B52+K52+M52</f>
        <v>2305</v>
      </c>
      <c r="Y52" s="2">
        <f>B52+Q52</f>
        <v>2217</v>
      </c>
      <c r="Z52" s="90">
        <v>280255</v>
      </c>
    </row>
    <row r="53" spans="1:26" ht="24">
      <c r="A53" s="91" t="s">
        <v>55</v>
      </c>
      <c r="B53" s="79">
        <v>1271</v>
      </c>
      <c r="C53" s="62">
        <f>+B53/Z53*1000</f>
        <v>8.326727419238606</v>
      </c>
      <c r="D53" s="81">
        <v>115</v>
      </c>
      <c r="E53" s="92">
        <v>961</v>
      </c>
      <c r="F53" s="72">
        <f>+E53/Z53*1000</f>
        <v>6.295818292595044</v>
      </c>
      <c r="G53" s="83">
        <v>0</v>
      </c>
      <c r="H53" s="72">
        <f>ROUND(G53/B53*1000,1)</f>
        <v>0</v>
      </c>
      <c r="I53" s="83">
        <v>0</v>
      </c>
      <c r="J53" s="72">
        <f>ROUND(I53/B53*1000,1)</f>
        <v>0</v>
      </c>
      <c r="K53" s="83">
        <v>19</v>
      </c>
      <c r="L53" s="84">
        <f>ROUND(K53/X53*1000,1)</f>
        <v>14.6</v>
      </c>
      <c r="M53" s="85">
        <v>15</v>
      </c>
      <c r="N53" s="84">
        <f>ROUND(M53/X53*1000,1)</f>
        <v>11.5</v>
      </c>
      <c r="O53" s="83">
        <v>2</v>
      </c>
      <c r="P53" s="72">
        <f>ROUND(O53/Y53*1000,1)</f>
        <v>1.6</v>
      </c>
      <c r="Q53" s="83">
        <v>2</v>
      </c>
      <c r="R53" s="86">
        <v>0</v>
      </c>
      <c r="S53" s="8">
        <v>928</v>
      </c>
      <c r="T53" s="73">
        <f>+S53/Z53*1000</f>
        <v>6.079624740403955</v>
      </c>
      <c r="U53" s="8">
        <v>297</v>
      </c>
      <c r="V53" s="75">
        <f>+U53/Z53*1000</f>
        <v>1.9457419697198002</v>
      </c>
      <c r="W53" s="88">
        <v>1.16</v>
      </c>
      <c r="X53" s="11">
        <f>B53+K53+M53</f>
        <v>1305</v>
      </c>
      <c r="Y53" s="2">
        <f>B53+Q53</f>
        <v>1273</v>
      </c>
      <c r="Z53" s="90">
        <v>152641</v>
      </c>
    </row>
    <row r="54" spans="1:26" ht="15" customHeight="1">
      <c r="A54" s="91"/>
      <c r="B54" s="79"/>
      <c r="C54" s="80"/>
      <c r="D54" s="81"/>
      <c r="E54" s="92"/>
      <c r="F54" s="72"/>
      <c r="G54" s="83"/>
      <c r="H54" s="72"/>
      <c r="I54" s="83"/>
      <c r="J54" s="72" t="s">
        <v>1</v>
      </c>
      <c r="K54" s="83"/>
      <c r="L54" s="84"/>
      <c r="M54" s="85"/>
      <c r="N54" s="84"/>
      <c r="O54" s="83"/>
      <c r="P54" s="72"/>
      <c r="Q54" s="83"/>
      <c r="R54" s="86"/>
      <c r="S54" s="8"/>
      <c r="T54" s="72"/>
      <c r="U54" s="8"/>
      <c r="V54" s="87"/>
      <c r="W54" s="88"/>
      <c r="X54" s="11"/>
      <c r="Z54" s="93"/>
    </row>
    <row r="55" spans="1:26" ht="24">
      <c r="A55" s="91" t="s">
        <v>56</v>
      </c>
      <c r="B55" s="79">
        <v>1744</v>
      </c>
      <c r="C55" s="62">
        <f>+B55/Z55*1000</f>
        <v>9.649807169850993</v>
      </c>
      <c r="D55" s="81">
        <v>154</v>
      </c>
      <c r="E55" s="92">
        <v>1172</v>
      </c>
      <c r="F55" s="72">
        <f>+E55/Z55*1000</f>
        <v>6.484847478821883</v>
      </c>
      <c r="G55" s="83">
        <v>5</v>
      </c>
      <c r="H55" s="72">
        <f>ROUND(G55/B55*1000,1)</f>
        <v>2.9</v>
      </c>
      <c r="I55" s="83">
        <v>2</v>
      </c>
      <c r="J55" s="72">
        <f>ROUND(I55/B55*1000,1)</f>
        <v>1.1</v>
      </c>
      <c r="K55" s="83">
        <v>21</v>
      </c>
      <c r="L55" s="84">
        <f>ROUND(K55/X55*1000,1)</f>
        <v>11.7</v>
      </c>
      <c r="M55" s="85">
        <v>34</v>
      </c>
      <c r="N55" s="84">
        <f>ROUND(M55/X55*1000,1)</f>
        <v>18.9</v>
      </c>
      <c r="O55" s="83">
        <v>8</v>
      </c>
      <c r="P55" s="72">
        <f>ROUND(O55/Y55*1000,1)</f>
        <v>4.6</v>
      </c>
      <c r="Q55" s="83">
        <v>7</v>
      </c>
      <c r="R55" s="86">
        <v>1</v>
      </c>
      <c r="S55" s="8">
        <v>1061</v>
      </c>
      <c r="T55" s="73">
        <f>+S55/Z55*1000</f>
        <v>5.87066823808022</v>
      </c>
      <c r="U55" s="8">
        <v>353</v>
      </c>
      <c r="V55" s="75">
        <f>+U55/Z55*1000</f>
        <v>1.9532006484847482</v>
      </c>
      <c r="W55" s="88">
        <v>1.25</v>
      </c>
      <c r="X55" s="11">
        <f>B55+K55+M55</f>
        <v>1799</v>
      </c>
      <c r="Y55" s="2">
        <f>B55+Q55</f>
        <v>1751</v>
      </c>
      <c r="Z55" s="90">
        <v>180729</v>
      </c>
    </row>
    <row r="56" spans="1:26" ht="24">
      <c r="A56" s="91" t="s">
        <v>57</v>
      </c>
      <c r="B56" s="79">
        <v>1184</v>
      </c>
      <c r="C56" s="62">
        <f>+B56/Z56*1000</f>
        <v>9.02404633969742</v>
      </c>
      <c r="D56" s="81">
        <v>110</v>
      </c>
      <c r="E56" s="92">
        <v>821</v>
      </c>
      <c r="F56" s="72">
        <f>+E56/Z56*1000</f>
        <v>6.257383483861133</v>
      </c>
      <c r="G56" s="83">
        <v>2</v>
      </c>
      <c r="H56" s="72">
        <f>ROUND(G56/B56*1000,1)</f>
        <v>1.7</v>
      </c>
      <c r="I56" s="83">
        <v>2</v>
      </c>
      <c r="J56" s="72">
        <f>ROUND(I56/B56*1000,1)</f>
        <v>1.7</v>
      </c>
      <c r="K56" s="83">
        <v>14</v>
      </c>
      <c r="L56" s="84">
        <f>ROUND(K56/X56*1000,1)</f>
        <v>11.5</v>
      </c>
      <c r="M56" s="85">
        <v>21</v>
      </c>
      <c r="N56" s="84">
        <f>ROUND(M56/X56*1000,1)</f>
        <v>17.2</v>
      </c>
      <c r="O56" s="83">
        <v>6</v>
      </c>
      <c r="P56" s="72">
        <f>ROUND(O56/Y56*1000,1)</f>
        <v>5.1</v>
      </c>
      <c r="Q56" s="83">
        <v>4</v>
      </c>
      <c r="R56" s="86">
        <v>2</v>
      </c>
      <c r="S56" s="8">
        <v>697</v>
      </c>
      <c r="T56" s="73">
        <f>+S56/Z56*1000</f>
        <v>5.312297549636066</v>
      </c>
      <c r="U56" s="8">
        <v>245</v>
      </c>
      <c r="V56" s="75">
        <f>+U56/Z56*1000</f>
        <v>1.8673068861704967</v>
      </c>
      <c r="W56" s="88">
        <v>1.21</v>
      </c>
      <c r="X56" s="11">
        <f>B56+K56+M56</f>
        <v>1219</v>
      </c>
      <c r="Y56" s="2">
        <f>B56+Q56</f>
        <v>1188</v>
      </c>
      <c r="Z56" s="90">
        <v>131205</v>
      </c>
    </row>
    <row r="57" spans="1:26" ht="24">
      <c r="A57" s="91" t="s">
        <v>58</v>
      </c>
      <c r="B57" s="79">
        <v>271</v>
      </c>
      <c r="C57" s="62">
        <f>+B57/Z57*1000</f>
        <v>7.429746401644962</v>
      </c>
      <c r="D57" s="81">
        <v>31</v>
      </c>
      <c r="E57" s="92">
        <v>505</v>
      </c>
      <c r="F57" s="72">
        <f>+E57/Z57*1000</f>
        <v>13.845099383139136</v>
      </c>
      <c r="G57" s="83">
        <v>1</v>
      </c>
      <c r="H57" s="72">
        <f>ROUND(G57/B57*1000,1)</f>
        <v>3.7</v>
      </c>
      <c r="I57" s="83">
        <v>1</v>
      </c>
      <c r="J57" s="72">
        <f>ROUND(I57/B57*1000,1)</f>
        <v>3.7</v>
      </c>
      <c r="K57" s="83">
        <v>4</v>
      </c>
      <c r="L57" s="72">
        <f>ROUND(K57/X57*1000,1)</f>
        <v>14.4</v>
      </c>
      <c r="M57" s="85">
        <v>3</v>
      </c>
      <c r="N57" s="74">
        <f>ROUND(M57/X57*1000,1)</f>
        <v>10.8</v>
      </c>
      <c r="O57" s="83">
        <v>2</v>
      </c>
      <c r="P57" s="72">
        <f>ROUND(O57/Y57*1000,1)</f>
        <v>7.4</v>
      </c>
      <c r="Q57" s="83">
        <v>1</v>
      </c>
      <c r="R57" s="86">
        <v>1</v>
      </c>
      <c r="S57" s="8">
        <v>185</v>
      </c>
      <c r="T57" s="73">
        <f>+S57/Z57*1000</f>
        <v>5.071967100753941</v>
      </c>
      <c r="U57" s="8">
        <v>83</v>
      </c>
      <c r="V57" s="75">
        <f>+U57/Z57*1000</f>
        <v>2.27553118574366</v>
      </c>
      <c r="W57" s="88">
        <v>1.31</v>
      </c>
      <c r="X57" s="11">
        <f>B57+K57+M57</f>
        <v>278</v>
      </c>
      <c r="Y57" s="2">
        <f>B57+Q57</f>
        <v>272</v>
      </c>
      <c r="Z57" s="90">
        <v>36475</v>
      </c>
    </row>
    <row r="58" spans="1:26" ht="24">
      <c r="A58" s="91" t="s">
        <v>59</v>
      </c>
      <c r="B58" s="79">
        <v>884</v>
      </c>
      <c r="C58" s="62">
        <f>+B58/Z58*1000</f>
        <v>8.598218106835777</v>
      </c>
      <c r="D58" s="81">
        <v>75</v>
      </c>
      <c r="E58" s="92">
        <v>662</v>
      </c>
      <c r="F58" s="72">
        <f>+E58/Z58*1000</f>
        <v>6.438937089055752</v>
      </c>
      <c r="G58" s="83">
        <v>6</v>
      </c>
      <c r="H58" s="72">
        <f>ROUND(G58/B58*1000,1)</f>
        <v>6.8</v>
      </c>
      <c r="I58" s="83">
        <v>2</v>
      </c>
      <c r="J58" s="72">
        <f>ROUND(I58/B58*1000,1)</f>
        <v>2.3</v>
      </c>
      <c r="K58" s="83">
        <v>10</v>
      </c>
      <c r="L58" s="84">
        <f>ROUND(K58/X58*1000,1)</f>
        <v>11</v>
      </c>
      <c r="M58" s="85">
        <v>15</v>
      </c>
      <c r="N58" s="84">
        <f>ROUND(M58/X58*1000,1)</f>
        <v>16.5</v>
      </c>
      <c r="O58" s="83">
        <v>0</v>
      </c>
      <c r="P58" s="72">
        <f>ROUND(O58/Y58*1000,1)</f>
        <v>0</v>
      </c>
      <c r="Q58" s="83">
        <v>0</v>
      </c>
      <c r="R58" s="86">
        <v>0</v>
      </c>
      <c r="S58" s="8">
        <v>552</v>
      </c>
      <c r="T58" s="73">
        <f>+S58/Z58*1000</f>
        <v>5.369023071236821</v>
      </c>
      <c r="U58" s="8">
        <v>239</v>
      </c>
      <c r="V58" s="75">
        <f>+U58/Z58*1000</f>
        <v>2.324631365988406</v>
      </c>
      <c r="W58" s="88">
        <v>1.18</v>
      </c>
      <c r="X58" s="11">
        <f>B58+K58+M58</f>
        <v>909</v>
      </c>
      <c r="Y58" s="2">
        <f>B58+Q58</f>
        <v>884</v>
      </c>
      <c r="Z58" s="90">
        <v>102812</v>
      </c>
    </row>
    <row r="59" spans="1:26" ht="24">
      <c r="A59" s="89" t="s">
        <v>60</v>
      </c>
      <c r="B59" s="79">
        <v>724</v>
      </c>
      <c r="C59" s="62">
        <f>+B59/Z59*1000</f>
        <v>7.958055332666499</v>
      </c>
      <c r="D59" s="81">
        <v>72</v>
      </c>
      <c r="E59" s="82">
        <v>844</v>
      </c>
      <c r="F59" s="72">
        <f>+E59/Z59*1000</f>
        <v>9.277070028688568</v>
      </c>
      <c r="G59" s="83">
        <v>2</v>
      </c>
      <c r="H59" s="72">
        <f>ROUND(G59/B59*1000,1)</f>
        <v>2.8</v>
      </c>
      <c r="I59" s="83">
        <v>2</v>
      </c>
      <c r="J59" s="72">
        <f>ROUND(I59/B59*1000,1)</f>
        <v>2.8</v>
      </c>
      <c r="K59" s="83">
        <v>7</v>
      </c>
      <c r="L59" s="84">
        <f>ROUND(K59/X59*1000,1)</f>
        <v>9.4</v>
      </c>
      <c r="M59" s="85">
        <v>16</v>
      </c>
      <c r="N59" s="84">
        <f>ROUND(M59/X59*1000,1)</f>
        <v>21.4</v>
      </c>
      <c r="O59" s="83">
        <v>2</v>
      </c>
      <c r="P59" s="72">
        <f>ROUND(O59/Y59*1000,1)</f>
        <v>2.8</v>
      </c>
      <c r="Q59" s="83">
        <v>1</v>
      </c>
      <c r="R59" s="86">
        <v>1</v>
      </c>
      <c r="S59" s="8">
        <v>453</v>
      </c>
      <c r="T59" s="73">
        <f>+S59/Z59*1000</f>
        <v>4.979280477483321</v>
      </c>
      <c r="U59" s="8">
        <v>204</v>
      </c>
      <c r="V59" s="75">
        <f>+U59/Z59*1000</f>
        <v>2.2423249832375216</v>
      </c>
      <c r="W59" s="88">
        <v>1.29</v>
      </c>
      <c r="X59" s="11">
        <f>B59+K59+M59</f>
        <v>747</v>
      </c>
      <c r="Y59" s="2">
        <f>B59+Q59</f>
        <v>725</v>
      </c>
      <c r="Z59" s="90">
        <v>90977</v>
      </c>
    </row>
    <row r="60" spans="1:26" ht="15" customHeight="1">
      <c r="A60" s="89"/>
      <c r="B60" s="79"/>
      <c r="C60" s="80"/>
      <c r="D60" s="81"/>
      <c r="E60" s="82"/>
      <c r="F60" s="72"/>
      <c r="G60" s="83"/>
      <c r="H60" s="72"/>
      <c r="I60" s="83"/>
      <c r="J60" s="72" t="s">
        <v>1</v>
      </c>
      <c r="K60" s="83"/>
      <c r="L60" s="84"/>
      <c r="M60" s="85"/>
      <c r="N60" s="84"/>
      <c r="O60" s="83"/>
      <c r="P60" s="72"/>
      <c r="Q60" s="83"/>
      <c r="R60" s="86"/>
      <c r="S60" s="8"/>
      <c r="T60" s="72"/>
      <c r="U60" s="8"/>
      <c r="V60" s="87"/>
      <c r="W60" s="98"/>
      <c r="X60" s="11"/>
      <c r="Z60" s="93"/>
    </row>
    <row r="61" spans="1:26" ht="24">
      <c r="A61" s="89" t="s">
        <v>61</v>
      </c>
      <c r="B61" s="79">
        <v>269</v>
      </c>
      <c r="C61" s="62">
        <f>+B61/Z61*1000</f>
        <v>5.362625094693194</v>
      </c>
      <c r="D61" s="81">
        <v>26</v>
      </c>
      <c r="E61" s="82">
        <v>579</v>
      </c>
      <c r="F61" s="72">
        <f>+E61/Z61*1000</f>
        <v>11.542601969618435</v>
      </c>
      <c r="G61" s="83">
        <v>0</v>
      </c>
      <c r="H61" s="72">
        <f>ROUND(G61/B61*1000,1)</f>
        <v>0</v>
      </c>
      <c r="I61" s="83">
        <v>0</v>
      </c>
      <c r="J61" s="72">
        <f>ROUND(I61/B61*1000,1)</f>
        <v>0</v>
      </c>
      <c r="K61" s="83">
        <v>4</v>
      </c>
      <c r="L61" s="84">
        <f>ROUND(K61/X61*1000,1)</f>
        <v>14.1</v>
      </c>
      <c r="M61" s="85">
        <v>11</v>
      </c>
      <c r="N61" s="84">
        <f>ROUND(M61/X61*1000,1)</f>
        <v>38.7</v>
      </c>
      <c r="O61" s="83">
        <v>0</v>
      </c>
      <c r="P61" s="72">
        <f>ROUND(O61/Y61*1000,1)</f>
        <v>0</v>
      </c>
      <c r="Q61" s="83">
        <v>0</v>
      </c>
      <c r="R61" s="86">
        <v>0</v>
      </c>
      <c r="S61" s="8">
        <v>219</v>
      </c>
      <c r="T61" s="73">
        <f>+S61/Z61*1000</f>
        <v>4.365854630995574</v>
      </c>
      <c r="U61" s="8">
        <v>89</v>
      </c>
      <c r="V61" s="75">
        <f>+U61/Z61*1000</f>
        <v>1.7742514253817632</v>
      </c>
      <c r="W61" s="88">
        <v>1</v>
      </c>
      <c r="X61" s="11">
        <f>B61+K61+M61</f>
        <v>284</v>
      </c>
      <c r="Y61" s="2">
        <f>B61+Q61</f>
        <v>269</v>
      </c>
      <c r="Z61" s="90">
        <v>50162</v>
      </c>
    </row>
    <row r="62" spans="1:26" ht="24">
      <c r="A62" s="91" t="s">
        <v>62</v>
      </c>
      <c r="B62" s="79">
        <v>1600</v>
      </c>
      <c r="C62" s="62">
        <f>+B62/Z62*1000</f>
        <v>10.303303496683625</v>
      </c>
      <c r="D62" s="81">
        <v>143</v>
      </c>
      <c r="E62" s="92">
        <v>646</v>
      </c>
      <c r="F62" s="72">
        <f>+E62/Z62*1000</f>
        <v>4.159958786786013</v>
      </c>
      <c r="G62" s="94">
        <v>2</v>
      </c>
      <c r="H62" s="95">
        <f>ROUND(G62/B62*1000,1)</f>
        <v>1.3</v>
      </c>
      <c r="I62" s="94">
        <v>2</v>
      </c>
      <c r="J62" s="72">
        <f>ROUND(I62/B62*1000,1)</f>
        <v>1.3</v>
      </c>
      <c r="K62" s="83">
        <v>17</v>
      </c>
      <c r="L62" s="84">
        <f>ROUND(K62/X62*1000,1)</f>
        <v>10.4</v>
      </c>
      <c r="M62" s="85">
        <v>16</v>
      </c>
      <c r="N62" s="84">
        <f>ROUND(M62/X62*1000,1)</f>
        <v>9.8</v>
      </c>
      <c r="O62" s="83">
        <v>7</v>
      </c>
      <c r="P62" s="72">
        <f>ROUND(O62/Y62*1000,1)</f>
        <v>4.4</v>
      </c>
      <c r="Q62" s="83">
        <v>6</v>
      </c>
      <c r="R62" s="86">
        <v>1</v>
      </c>
      <c r="S62" s="8">
        <v>1263</v>
      </c>
      <c r="T62" s="73">
        <f>+S62/Z62*1000</f>
        <v>8.133170197694636</v>
      </c>
      <c r="U62" s="8">
        <v>331</v>
      </c>
      <c r="V62" s="75">
        <f>+U62/Z62*1000</f>
        <v>2.1314959108764246</v>
      </c>
      <c r="W62" s="88">
        <v>1.11</v>
      </c>
      <c r="X62" s="11">
        <f>B62+K62+M62</f>
        <v>1633</v>
      </c>
      <c r="Y62" s="2">
        <f>B62+Q62</f>
        <v>1606</v>
      </c>
      <c r="Z62" s="90">
        <v>155290</v>
      </c>
    </row>
    <row r="63" spans="1:26" ht="24">
      <c r="A63" s="91" t="s">
        <v>63</v>
      </c>
      <c r="B63" s="79">
        <v>719</v>
      </c>
      <c r="C63" s="62">
        <f>+B63/Z63*1000</f>
        <v>8.481774212575203</v>
      </c>
      <c r="D63" s="81">
        <v>51</v>
      </c>
      <c r="E63" s="92">
        <v>534</v>
      </c>
      <c r="F63" s="72">
        <f>+E63/Z63*1000</f>
        <v>6.29939837206559</v>
      </c>
      <c r="G63" s="83">
        <v>3</v>
      </c>
      <c r="H63" s="72">
        <f>ROUND(G63/B63*1000,1)</f>
        <v>4.2</v>
      </c>
      <c r="I63" s="83">
        <v>2</v>
      </c>
      <c r="J63" s="72">
        <f>ROUND(I63/B63*1000,1)</f>
        <v>2.8</v>
      </c>
      <c r="K63" s="83">
        <v>7</v>
      </c>
      <c r="L63" s="84">
        <f>ROUND(K63/X63*1000,1)</f>
        <v>9.6</v>
      </c>
      <c r="M63" s="85">
        <v>5</v>
      </c>
      <c r="N63" s="84">
        <f>ROUND(M63/X63*1000,1)</f>
        <v>6.8</v>
      </c>
      <c r="O63" s="83">
        <v>2</v>
      </c>
      <c r="P63" s="72">
        <f>ROUND(O63/Y63*1000,1)</f>
        <v>2.8</v>
      </c>
      <c r="Q63" s="83">
        <v>1</v>
      </c>
      <c r="R63" s="86">
        <v>1</v>
      </c>
      <c r="S63" s="8">
        <v>404</v>
      </c>
      <c r="T63" s="73">
        <f>+S63/Z63*1000</f>
        <v>4.765836970626401</v>
      </c>
      <c r="U63" s="8">
        <v>174</v>
      </c>
      <c r="V63" s="75">
        <f>+U63/Z63*1000</f>
        <v>2.052612952695529</v>
      </c>
      <c r="W63" s="88">
        <v>1.17</v>
      </c>
      <c r="X63" s="11">
        <f>B63+K63+M63</f>
        <v>731</v>
      </c>
      <c r="Y63" s="2">
        <f>B63+Q63</f>
        <v>720</v>
      </c>
      <c r="Z63" s="90">
        <v>84770</v>
      </c>
    </row>
    <row r="64" spans="1:26" ht="24">
      <c r="A64" s="89" t="s">
        <v>64</v>
      </c>
      <c r="B64" s="79">
        <v>441</v>
      </c>
      <c r="C64" s="62">
        <f>+B64/Z64*1000</f>
        <v>7.460918995736618</v>
      </c>
      <c r="D64" s="81">
        <v>46</v>
      </c>
      <c r="E64" s="82">
        <v>445</v>
      </c>
      <c r="F64" s="72">
        <f>+E64/Z64*1000</f>
        <v>7.528591730391826</v>
      </c>
      <c r="G64" s="83">
        <v>0</v>
      </c>
      <c r="H64" s="72">
        <f>ROUND(G64/B64*1000,1)</f>
        <v>0</v>
      </c>
      <c r="I64" s="83">
        <v>0</v>
      </c>
      <c r="J64" s="72">
        <f>ROUND(I64/B64*1000,1)</f>
        <v>0</v>
      </c>
      <c r="K64" s="83">
        <v>5</v>
      </c>
      <c r="L64" s="84">
        <f>ROUND(K64/X64*1000,1)</f>
        <v>10.9</v>
      </c>
      <c r="M64" s="85">
        <v>13</v>
      </c>
      <c r="N64" s="84">
        <f>ROUND(M64/X64*1000,1)</f>
        <v>28.3</v>
      </c>
      <c r="O64" s="83">
        <v>0</v>
      </c>
      <c r="P64" s="72">
        <f>ROUND(O64/Y64*1000,1)</f>
        <v>0</v>
      </c>
      <c r="Q64" s="83">
        <v>0</v>
      </c>
      <c r="R64" s="86">
        <v>0</v>
      </c>
      <c r="S64" s="8">
        <v>333</v>
      </c>
      <c r="T64" s="73">
        <f>+S64/Z64*1000</f>
        <v>5.633755160046017</v>
      </c>
      <c r="U64" s="8">
        <v>130</v>
      </c>
      <c r="V64" s="75">
        <f>+U64/Z64*1000</f>
        <v>2.199363876294241</v>
      </c>
      <c r="W64" s="88">
        <v>1.1</v>
      </c>
      <c r="X64" s="11">
        <f>B64+K64+M64</f>
        <v>459</v>
      </c>
      <c r="Y64" s="2">
        <f>B64+Q64</f>
        <v>441</v>
      </c>
      <c r="Z64" s="90">
        <v>59108</v>
      </c>
    </row>
    <row r="65" spans="1:26" ht="24.75" thickBot="1">
      <c r="A65" s="99" t="s">
        <v>65</v>
      </c>
      <c r="B65" s="100">
        <v>515</v>
      </c>
      <c r="C65" s="101">
        <f>+B65/Z65*1000</f>
        <v>6.800026407869545</v>
      </c>
      <c r="D65" s="102">
        <v>41</v>
      </c>
      <c r="E65" s="103">
        <v>580</v>
      </c>
      <c r="F65" s="104">
        <f>+E65/Z65*1000</f>
        <v>7.65828216808609</v>
      </c>
      <c r="G65" s="105">
        <v>2</v>
      </c>
      <c r="H65" s="104">
        <f>ROUND(G65/B65*1000,1)</f>
        <v>3.9</v>
      </c>
      <c r="I65" s="105">
        <v>1</v>
      </c>
      <c r="J65" s="104">
        <f>ROUND(I65/B65*1000,1)</f>
        <v>1.9</v>
      </c>
      <c r="K65" s="105">
        <v>5</v>
      </c>
      <c r="L65" s="106">
        <f>ROUND(K65/X65*1000,1)</f>
        <v>9.4</v>
      </c>
      <c r="M65" s="107">
        <v>11</v>
      </c>
      <c r="N65" s="106">
        <f>ROUND(M65/X65*1000,1)</f>
        <v>20.7</v>
      </c>
      <c r="O65" s="105">
        <v>1</v>
      </c>
      <c r="P65" s="104">
        <f>ROUND(O65/Y65*1000,1)</f>
        <v>1.9</v>
      </c>
      <c r="Q65" s="105">
        <v>1</v>
      </c>
      <c r="R65" s="108">
        <v>0</v>
      </c>
      <c r="S65" s="109">
        <v>384</v>
      </c>
      <c r="T65" s="110">
        <f>+S65/Z65*1000</f>
        <v>5.070310952663894</v>
      </c>
      <c r="U65" s="111">
        <v>241</v>
      </c>
      <c r="V65" s="112">
        <f>+U65/Z65*1000</f>
        <v>3.1821482801874956</v>
      </c>
      <c r="W65" s="113">
        <v>1.1</v>
      </c>
      <c r="X65" s="11">
        <f>B65+K65+M65</f>
        <v>531</v>
      </c>
      <c r="Y65" s="2">
        <f>B65+Q65</f>
        <v>516</v>
      </c>
      <c r="Z65" s="90">
        <v>75735</v>
      </c>
    </row>
    <row r="66" spans="1:26" ht="24">
      <c r="A66" s="1" t="s">
        <v>112</v>
      </c>
      <c r="B66" s="114"/>
      <c r="C66" s="115"/>
      <c r="D66" s="114"/>
      <c r="E66" s="116"/>
      <c r="F66" s="115"/>
      <c r="G66" s="117"/>
      <c r="H66" s="115"/>
      <c r="I66" s="117"/>
      <c r="J66" s="115"/>
      <c r="K66" s="117"/>
      <c r="L66" s="115"/>
      <c r="M66" s="117"/>
      <c r="N66" s="115"/>
      <c r="O66" s="117"/>
      <c r="P66" s="115"/>
      <c r="Q66" s="117"/>
      <c r="R66" s="117"/>
      <c r="S66" s="114"/>
      <c r="T66" s="115"/>
      <c r="U66" s="114"/>
      <c r="V66" s="115"/>
      <c r="W66" s="118"/>
      <c r="X66" s="11"/>
      <c r="Z66" s="93"/>
    </row>
    <row r="67" spans="1:26" ht="31.5" customHeight="1">
      <c r="A67" s="1"/>
      <c r="B67" s="114"/>
      <c r="C67" s="115"/>
      <c r="D67" s="114"/>
      <c r="E67" s="116"/>
      <c r="F67" s="115"/>
      <c r="G67" s="117"/>
      <c r="H67" s="115"/>
      <c r="I67" s="117"/>
      <c r="J67" s="115"/>
      <c r="K67" s="117"/>
      <c r="L67" s="115"/>
      <c r="M67" s="117"/>
      <c r="N67" s="115"/>
      <c r="O67" s="117"/>
      <c r="P67" s="115"/>
      <c r="Q67" s="117"/>
      <c r="R67" s="117"/>
      <c r="S67" s="114"/>
      <c r="T67" s="115"/>
      <c r="U67" s="114"/>
      <c r="V67" s="115"/>
      <c r="W67" s="118"/>
      <c r="X67" s="11"/>
      <c r="Z67" s="93"/>
    </row>
    <row r="68" spans="1:26" ht="24.75" thickBot="1">
      <c r="A68" s="7" t="s">
        <v>66</v>
      </c>
      <c r="B68" s="8"/>
      <c r="C68" s="80"/>
      <c r="D68" s="8"/>
      <c r="E68" s="9"/>
      <c r="F68" s="80"/>
      <c r="G68" s="7"/>
      <c r="H68" s="80"/>
      <c r="I68" s="7"/>
      <c r="J68" s="80"/>
      <c r="K68" s="7"/>
      <c r="L68" s="80"/>
      <c r="M68" s="7"/>
      <c r="N68" s="80"/>
      <c r="O68" s="7"/>
      <c r="P68" s="80"/>
      <c r="Q68" s="7"/>
      <c r="R68" s="7"/>
      <c r="S68" s="8"/>
      <c r="T68" s="80"/>
      <c r="U68" s="8"/>
      <c r="V68" s="80"/>
      <c r="W68" s="10" t="s">
        <v>131</v>
      </c>
      <c r="X68" s="11"/>
      <c r="Z68" s="93"/>
    </row>
    <row r="69" spans="1:26" ht="28.5" customHeight="1">
      <c r="A69" s="12" t="s">
        <v>0</v>
      </c>
      <c r="B69" s="139" t="s">
        <v>115</v>
      </c>
      <c r="C69" s="140"/>
      <c r="D69" s="141"/>
      <c r="E69" s="147" t="s">
        <v>132</v>
      </c>
      <c r="F69" s="148"/>
      <c r="G69" s="145" t="s">
        <v>117</v>
      </c>
      <c r="H69" s="146"/>
      <c r="I69" s="145" t="s">
        <v>118</v>
      </c>
      <c r="J69" s="146"/>
      <c r="K69" s="13" t="s">
        <v>119</v>
      </c>
      <c r="L69" s="14"/>
      <c r="M69" s="15" t="s">
        <v>120</v>
      </c>
      <c r="N69" s="16"/>
      <c r="O69" s="17"/>
      <c r="P69" s="15" t="s">
        <v>2</v>
      </c>
      <c r="Q69" s="15"/>
      <c r="R69" s="15"/>
      <c r="S69" s="139" t="s">
        <v>121</v>
      </c>
      <c r="T69" s="141"/>
      <c r="U69" s="139" t="s">
        <v>122</v>
      </c>
      <c r="V69" s="141"/>
      <c r="W69" s="18"/>
      <c r="X69" s="11"/>
      <c r="Z69" s="93"/>
    </row>
    <row r="70" spans="1:26" ht="50.25" customHeight="1">
      <c r="A70" s="19" t="s">
        <v>3</v>
      </c>
      <c r="B70" s="142"/>
      <c r="C70" s="143"/>
      <c r="D70" s="144"/>
      <c r="E70" s="149"/>
      <c r="F70" s="150"/>
      <c r="G70" s="20" t="s">
        <v>4</v>
      </c>
      <c r="H70" s="21"/>
      <c r="I70" s="20" t="s">
        <v>5</v>
      </c>
      <c r="J70" s="22"/>
      <c r="K70" s="151" t="s">
        <v>123</v>
      </c>
      <c r="L70" s="152"/>
      <c r="M70" s="151" t="s">
        <v>124</v>
      </c>
      <c r="N70" s="152"/>
      <c r="O70" s="23" t="s">
        <v>6</v>
      </c>
      <c r="P70" s="24" t="s">
        <v>7</v>
      </c>
      <c r="Q70" s="25" t="s">
        <v>8</v>
      </c>
      <c r="R70" s="26" t="s">
        <v>9</v>
      </c>
      <c r="S70" s="142"/>
      <c r="T70" s="144"/>
      <c r="U70" s="142"/>
      <c r="V70" s="144"/>
      <c r="W70" s="27" t="s">
        <v>125</v>
      </c>
      <c r="X70" s="11"/>
      <c r="Z70" s="93"/>
    </row>
    <row r="71" spans="1:26" ht="48">
      <c r="A71" s="28" t="s">
        <v>10</v>
      </c>
      <c r="B71" s="153" t="s">
        <v>126</v>
      </c>
      <c r="C71" s="29" t="s">
        <v>11</v>
      </c>
      <c r="D71" s="30" t="s">
        <v>12</v>
      </c>
      <c r="E71" s="153" t="s">
        <v>126</v>
      </c>
      <c r="F71" s="29" t="s">
        <v>11</v>
      </c>
      <c r="G71" s="153" t="s">
        <v>126</v>
      </c>
      <c r="H71" s="29" t="s">
        <v>11</v>
      </c>
      <c r="I71" s="153" t="s">
        <v>126</v>
      </c>
      <c r="J71" s="29" t="s">
        <v>11</v>
      </c>
      <c r="K71" s="153" t="s">
        <v>126</v>
      </c>
      <c r="L71" s="31" t="s">
        <v>11</v>
      </c>
      <c r="M71" s="153" t="s">
        <v>126</v>
      </c>
      <c r="N71" s="29" t="s">
        <v>11</v>
      </c>
      <c r="O71" s="153" t="s">
        <v>126</v>
      </c>
      <c r="P71" s="29" t="s">
        <v>11</v>
      </c>
      <c r="Q71" s="32" t="s">
        <v>13</v>
      </c>
      <c r="R71" s="33" t="s">
        <v>14</v>
      </c>
      <c r="S71" s="153" t="s">
        <v>126</v>
      </c>
      <c r="T71" s="34" t="s">
        <v>11</v>
      </c>
      <c r="U71" s="153" t="s">
        <v>126</v>
      </c>
      <c r="V71" s="35" t="s">
        <v>11</v>
      </c>
      <c r="W71" s="27" t="s">
        <v>127</v>
      </c>
      <c r="X71" s="11"/>
      <c r="Z71" s="93"/>
    </row>
    <row r="72" spans="1:26" ht="48">
      <c r="A72" s="21" t="s">
        <v>1</v>
      </c>
      <c r="B72" s="154"/>
      <c r="C72" s="36" t="s">
        <v>15</v>
      </c>
      <c r="D72" s="37" t="s">
        <v>16</v>
      </c>
      <c r="E72" s="154"/>
      <c r="F72" s="36" t="s">
        <v>15</v>
      </c>
      <c r="G72" s="154"/>
      <c r="H72" s="38" t="s">
        <v>17</v>
      </c>
      <c r="I72" s="154"/>
      <c r="J72" s="36" t="s">
        <v>17</v>
      </c>
      <c r="K72" s="154"/>
      <c r="L72" s="39" t="s">
        <v>18</v>
      </c>
      <c r="M72" s="154"/>
      <c r="N72" s="38" t="s">
        <v>18</v>
      </c>
      <c r="O72" s="154"/>
      <c r="P72" s="38" t="s">
        <v>18</v>
      </c>
      <c r="Q72" s="40" t="s">
        <v>19</v>
      </c>
      <c r="R72" s="40" t="s">
        <v>20</v>
      </c>
      <c r="S72" s="154"/>
      <c r="T72" s="36" t="s">
        <v>15</v>
      </c>
      <c r="U72" s="154"/>
      <c r="V72" s="41" t="s">
        <v>15</v>
      </c>
      <c r="W72" s="42"/>
      <c r="X72" s="11"/>
      <c r="Z72" s="93"/>
    </row>
    <row r="73" spans="1:26" ht="24">
      <c r="A73" s="91" t="s">
        <v>67</v>
      </c>
      <c r="B73" s="79">
        <v>368</v>
      </c>
      <c r="C73" s="62">
        <f>+B73/Z73*1000</f>
        <v>6.127206127206128</v>
      </c>
      <c r="D73" s="81">
        <v>26</v>
      </c>
      <c r="E73" s="92">
        <v>321</v>
      </c>
      <c r="F73" s="72">
        <f>+E73/Z73*1000</f>
        <v>5.344655344655345</v>
      </c>
      <c r="G73" s="83">
        <v>0</v>
      </c>
      <c r="H73" s="72">
        <f>ROUND(G73/B73*1000,1)</f>
        <v>0</v>
      </c>
      <c r="I73" s="83">
        <v>0</v>
      </c>
      <c r="J73" s="72">
        <f>ROUND(I73/B73*1000,1)</f>
        <v>0</v>
      </c>
      <c r="K73" s="83">
        <v>3</v>
      </c>
      <c r="L73" s="119">
        <f>ROUND(K73/X73*1000,1)</f>
        <v>7.9</v>
      </c>
      <c r="M73" s="120">
        <v>10</v>
      </c>
      <c r="N73" s="121">
        <f>ROUND(M73/X73*1000,1)</f>
        <v>26.2</v>
      </c>
      <c r="O73" s="83">
        <v>1</v>
      </c>
      <c r="P73" s="121">
        <f>ROUND(O73/Y73*1000,1)</f>
        <v>2.7</v>
      </c>
      <c r="Q73" s="83">
        <v>1</v>
      </c>
      <c r="R73" s="86">
        <v>0</v>
      </c>
      <c r="S73" s="79">
        <v>211</v>
      </c>
      <c r="T73" s="73">
        <f>+S73/Z73*1000</f>
        <v>3.5131535131535134</v>
      </c>
      <c r="U73" s="79">
        <v>92</v>
      </c>
      <c r="V73" s="75">
        <f>+U73/Z73*1000</f>
        <v>1.531801531801532</v>
      </c>
      <c r="W73" s="88">
        <v>1.04</v>
      </c>
      <c r="X73" s="11">
        <f>B73+K73+M73</f>
        <v>381</v>
      </c>
      <c r="Y73" s="2">
        <f>B73+Q73</f>
        <v>369</v>
      </c>
      <c r="Z73" s="90">
        <v>60060</v>
      </c>
    </row>
    <row r="74" spans="1:26" ht="24">
      <c r="A74" s="91" t="s">
        <v>108</v>
      </c>
      <c r="B74" s="79">
        <v>462</v>
      </c>
      <c r="C74" s="62">
        <f>+B74/Z74*1000</f>
        <v>8.716158852938403</v>
      </c>
      <c r="D74" s="81">
        <v>52</v>
      </c>
      <c r="E74" s="92">
        <v>295</v>
      </c>
      <c r="F74" s="72">
        <f>+E74/Z74*1000</f>
        <v>5.565512687482313</v>
      </c>
      <c r="G74" s="83">
        <v>1</v>
      </c>
      <c r="H74" s="72">
        <f>ROUND(G74/B74*1000,1)</f>
        <v>2.2</v>
      </c>
      <c r="I74" s="83">
        <v>0</v>
      </c>
      <c r="J74" s="72">
        <f>ROUND(I74/B74*1000,1)</f>
        <v>0</v>
      </c>
      <c r="K74" s="83">
        <v>4</v>
      </c>
      <c r="L74" s="84">
        <f>ROUND(K74/X74*1000,1)</f>
        <v>8.5</v>
      </c>
      <c r="M74" s="120">
        <v>7</v>
      </c>
      <c r="N74" s="72">
        <f>ROUND(M74/X74*1000,1)</f>
        <v>14.8</v>
      </c>
      <c r="O74" s="83">
        <v>0</v>
      </c>
      <c r="P74" s="72">
        <f>ROUND(O74/Y74*1000,1)</f>
        <v>0</v>
      </c>
      <c r="Q74" s="83">
        <v>0</v>
      </c>
      <c r="R74" s="86">
        <v>0</v>
      </c>
      <c r="S74" s="79">
        <v>213</v>
      </c>
      <c r="T74" s="73">
        <f>+S74/Z74*1000</f>
        <v>4.018488821809264</v>
      </c>
      <c r="U74" s="79">
        <v>93</v>
      </c>
      <c r="V74" s="75">
        <f>+U74/Z74*1000</f>
        <v>1.7545514574096783</v>
      </c>
      <c r="W74" s="88">
        <v>1.25</v>
      </c>
      <c r="X74" s="11">
        <f>B74+K74+M74</f>
        <v>473</v>
      </c>
      <c r="Y74" s="2">
        <f>B74+Q74</f>
        <v>462</v>
      </c>
      <c r="Z74" s="90">
        <v>53005</v>
      </c>
    </row>
    <row r="75" spans="1:26" ht="24">
      <c r="A75" s="91" t="s">
        <v>107</v>
      </c>
      <c r="B75" s="79">
        <v>404</v>
      </c>
      <c r="C75" s="62">
        <f>+B75/Z75*1000</f>
        <v>7.8645123613003705</v>
      </c>
      <c r="D75" s="81">
        <v>30</v>
      </c>
      <c r="E75" s="92">
        <v>329</v>
      </c>
      <c r="F75" s="72">
        <f>+E75/Z75*1000</f>
        <v>6.404516254623322</v>
      </c>
      <c r="G75" s="83">
        <v>1</v>
      </c>
      <c r="H75" s="72">
        <f>ROUND(G75/B75*1000,1)</f>
        <v>2.5</v>
      </c>
      <c r="I75" s="83">
        <v>0</v>
      </c>
      <c r="J75" s="72">
        <f>ROUND(I75/B75*1000,1)</f>
        <v>0</v>
      </c>
      <c r="K75" s="83">
        <v>10</v>
      </c>
      <c r="L75" s="84">
        <f>ROUND(K75/X75*1000,1)</f>
        <v>23.3</v>
      </c>
      <c r="M75" s="85">
        <v>15</v>
      </c>
      <c r="N75" s="72">
        <f>ROUND(M75/X75*1000,1)</f>
        <v>35</v>
      </c>
      <c r="O75" s="83">
        <v>3</v>
      </c>
      <c r="P75" s="72">
        <f>ROUND(O75/Y75*1000,1)</f>
        <v>7.4</v>
      </c>
      <c r="Q75" s="83">
        <v>3</v>
      </c>
      <c r="R75" s="86">
        <v>0</v>
      </c>
      <c r="S75" s="79">
        <v>305</v>
      </c>
      <c r="T75" s="73">
        <f>+S75/Z75*1000</f>
        <v>5.937317500486666</v>
      </c>
      <c r="U75" s="79">
        <v>135</v>
      </c>
      <c r="V75" s="75">
        <f>+U75/Z75*1000</f>
        <v>2.627992992018688</v>
      </c>
      <c r="W75" s="88">
        <v>1.19</v>
      </c>
      <c r="X75" s="11">
        <f>B75+K75+M75</f>
        <v>429</v>
      </c>
      <c r="Y75" s="2">
        <f>B75+Q75</f>
        <v>407</v>
      </c>
      <c r="Z75" s="90">
        <v>51370</v>
      </c>
    </row>
    <row r="76" spans="1:26" ht="24">
      <c r="A76" s="89" t="s">
        <v>109</v>
      </c>
      <c r="B76" s="79">
        <v>251</v>
      </c>
      <c r="C76" s="62">
        <f>+B76/Z76*1000</f>
        <v>5.933104833943978</v>
      </c>
      <c r="D76" s="81">
        <v>29</v>
      </c>
      <c r="E76" s="82">
        <v>547</v>
      </c>
      <c r="F76" s="72">
        <f>+E76/Z76*1000</f>
        <v>12.929913721782295</v>
      </c>
      <c r="G76" s="83">
        <v>1</v>
      </c>
      <c r="H76" s="74">
        <v>0</v>
      </c>
      <c r="I76" s="83">
        <v>1</v>
      </c>
      <c r="J76" s="74">
        <f>ROUND(I76/B76*1000,1)</f>
        <v>4</v>
      </c>
      <c r="K76" s="83">
        <v>2</v>
      </c>
      <c r="L76" s="72">
        <f>ROUND(K76/X76*1000,1)</f>
        <v>7.8</v>
      </c>
      <c r="M76" s="85">
        <v>5</v>
      </c>
      <c r="N76" s="72">
        <f>ROUND(M76/X76*1000,1)</f>
        <v>19.4</v>
      </c>
      <c r="O76" s="120">
        <v>2</v>
      </c>
      <c r="P76" s="72">
        <f>ROUND(O76/Y76*1000,1)</f>
        <v>7.9</v>
      </c>
      <c r="Q76" s="83">
        <v>1</v>
      </c>
      <c r="R76" s="86">
        <v>1</v>
      </c>
      <c r="S76" s="79">
        <v>179</v>
      </c>
      <c r="T76" s="73">
        <f>+S76/Z76*1000</f>
        <v>4.231178347713037</v>
      </c>
      <c r="U76" s="79">
        <v>68</v>
      </c>
      <c r="V76" s="75">
        <f>+U76/Z76*1000</f>
        <v>1.6073750147736674</v>
      </c>
      <c r="W76" s="122">
        <v>1.19</v>
      </c>
      <c r="X76" s="11">
        <f>B76+K76+M76</f>
        <v>258</v>
      </c>
      <c r="Y76" s="2">
        <f>B76+Q76</f>
        <v>252</v>
      </c>
      <c r="Z76" s="90">
        <v>42305</v>
      </c>
    </row>
    <row r="77" spans="1:26" ht="24">
      <c r="A77" s="89" t="s">
        <v>68</v>
      </c>
      <c r="B77" s="79">
        <v>178</v>
      </c>
      <c r="C77" s="62">
        <f>+B77/Z77*1000</f>
        <v>8.323591302314707</v>
      </c>
      <c r="D77" s="81">
        <v>18</v>
      </c>
      <c r="E77" s="82">
        <v>155</v>
      </c>
      <c r="F77" s="72">
        <f>+E77/Z77*1000</f>
        <v>7.248071077858312</v>
      </c>
      <c r="G77" s="83">
        <v>1</v>
      </c>
      <c r="H77" s="72">
        <f>ROUND(G77/B77*1000,1)</f>
        <v>5.6</v>
      </c>
      <c r="I77" s="83">
        <v>1</v>
      </c>
      <c r="J77" s="72">
        <f>ROUND(I77/B77*1000,1)</f>
        <v>5.6</v>
      </c>
      <c r="K77" s="83">
        <v>1</v>
      </c>
      <c r="L77" s="84">
        <f>ROUND(K77/X77*1000,1)</f>
        <v>5.5</v>
      </c>
      <c r="M77" s="85">
        <v>4</v>
      </c>
      <c r="N77" s="72">
        <f>ROUND(M77/X77*1000,1)</f>
        <v>21.9</v>
      </c>
      <c r="O77" s="83">
        <v>1</v>
      </c>
      <c r="P77" s="72">
        <f>ROUND(O77/Y77*1000,1)</f>
        <v>5.6</v>
      </c>
      <c r="Q77" s="83">
        <v>0</v>
      </c>
      <c r="R77" s="86">
        <v>1</v>
      </c>
      <c r="S77" s="79">
        <v>94</v>
      </c>
      <c r="T77" s="73">
        <f>+S77/Z77*1000</f>
        <v>4.395604395604396</v>
      </c>
      <c r="U77" s="79">
        <v>40</v>
      </c>
      <c r="V77" s="75">
        <f>+U77/Z77*1000</f>
        <v>1.8704699555763387</v>
      </c>
      <c r="W77" s="88">
        <v>1.12</v>
      </c>
      <c r="X77" s="11">
        <f>B77+K77+M77</f>
        <v>183</v>
      </c>
      <c r="Y77" s="2">
        <f>B77+Q77</f>
        <v>178</v>
      </c>
      <c r="Z77" s="90">
        <v>21385</v>
      </c>
    </row>
    <row r="78" spans="1:26" ht="15" customHeight="1">
      <c r="A78" s="91"/>
      <c r="B78" s="79"/>
      <c r="C78" s="80"/>
      <c r="D78" s="81"/>
      <c r="E78" s="92"/>
      <c r="F78" s="72"/>
      <c r="G78" s="83"/>
      <c r="H78" s="72" t="s">
        <v>1</v>
      </c>
      <c r="I78" s="83"/>
      <c r="J78" s="72"/>
      <c r="K78" s="83"/>
      <c r="L78" s="84"/>
      <c r="M78" s="85"/>
      <c r="N78" s="72" t="s">
        <v>1</v>
      </c>
      <c r="O78" s="83"/>
      <c r="P78" s="72" t="s">
        <v>1</v>
      </c>
      <c r="Q78" s="83"/>
      <c r="R78" s="86"/>
      <c r="S78" s="79"/>
      <c r="T78" s="72"/>
      <c r="U78" s="79"/>
      <c r="V78" s="123"/>
      <c r="W78" s="88"/>
      <c r="X78" s="11"/>
      <c r="Z78" s="93"/>
    </row>
    <row r="79" spans="1:26" ht="24">
      <c r="A79" s="89" t="s">
        <v>69</v>
      </c>
      <c r="B79" s="79">
        <v>62</v>
      </c>
      <c r="C79" s="62">
        <f>+B79/Z79*1000</f>
        <v>4.9004110022130885</v>
      </c>
      <c r="D79" s="81">
        <v>9</v>
      </c>
      <c r="E79" s="82">
        <v>111</v>
      </c>
      <c r="F79" s="72">
        <f>+E79/Z79*1000</f>
        <v>8.773316471704078</v>
      </c>
      <c r="G79" s="83">
        <v>1</v>
      </c>
      <c r="H79" s="74">
        <v>0</v>
      </c>
      <c r="I79" s="83">
        <v>1</v>
      </c>
      <c r="J79" s="72">
        <f>ROUND(I79/B79*1000,1)</f>
        <v>16.1</v>
      </c>
      <c r="K79" s="83">
        <v>3</v>
      </c>
      <c r="L79" s="84">
        <f>ROUND(K79/X79*1000,1)</f>
        <v>45.5</v>
      </c>
      <c r="M79" s="85">
        <v>1</v>
      </c>
      <c r="N79" s="72">
        <f>ROUND(M79/X79*1000,1)</f>
        <v>15.2</v>
      </c>
      <c r="O79" s="83">
        <v>1</v>
      </c>
      <c r="P79" s="74">
        <v>0</v>
      </c>
      <c r="Q79" s="83">
        <v>0</v>
      </c>
      <c r="R79" s="86">
        <v>1</v>
      </c>
      <c r="S79" s="79">
        <v>30</v>
      </c>
      <c r="T79" s="73">
        <f>+S79/Z79*1000</f>
        <v>2.3711666139740752</v>
      </c>
      <c r="U79" s="79">
        <v>14</v>
      </c>
      <c r="V79" s="75">
        <f>+U79/Z79*1000</f>
        <v>1.1065444198545686</v>
      </c>
      <c r="W79" s="88">
        <v>0.84</v>
      </c>
      <c r="X79" s="11">
        <f>B79+K79+M79</f>
        <v>66</v>
      </c>
      <c r="Y79" s="2">
        <f>B79+Q79</f>
        <v>62</v>
      </c>
      <c r="Z79" s="90">
        <v>12652</v>
      </c>
    </row>
    <row r="80" spans="1:26" ht="24">
      <c r="A80" s="89" t="s">
        <v>70</v>
      </c>
      <c r="B80" s="79">
        <v>65</v>
      </c>
      <c r="C80" s="62">
        <f>+B80/Z80*1000</f>
        <v>7.747318235995232</v>
      </c>
      <c r="D80" s="81">
        <v>2</v>
      </c>
      <c r="E80" s="82">
        <v>57</v>
      </c>
      <c r="F80" s="72">
        <f>+E80/Z80*1000</f>
        <v>6.793802145411203</v>
      </c>
      <c r="G80" s="83">
        <v>0</v>
      </c>
      <c r="H80" s="72">
        <v>0</v>
      </c>
      <c r="I80" s="83">
        <v>0</v>
      </c>
      <c r="J80" s="72">
        <f>ROUND(I80/B80*1000,1)</f>
        <v>0</v>
      </c>
      <c r="K80" s="83">
        <v>1</v>
      </c>
      <c r="L80" s="84">
        <f>ROUND(K80/X80*1000,1)</f>
        <v>15.2</v>
      </c>
      <c r="M80" s="85">
        <v>0</v>
      </c>
      <c r="N80" s="74">
        <f>ROUND(M80/X80*1000,1)</f>
        <v>0</v>
      </c>
      <c r="O80" s="83">
        <v>0</v>
      </c>
      <c r="P80" s="72">
        <f>ROUND(O80/Y80*1000,1)</f>
        <v>0</v>
      </c>
      <c r="Q80" s="83">
        <v>0</v>
      </c>
      <c r="R80" s="86">
        <v>0</v>
      </c>
      <c r="S80" s="79">
        <v>30</v>
      </c>
      <c r="T80" s="73">
        <f>+S80/Z80*1000</f>
        <v>3.575685339690107</v>
      </c>
      <c r="U80" s="79">
        <v>23</v>
      </c>
      <c r="V80" s="75">
        <f>+U80/Z80*1000</f>
        <v>2.7413587604290823</v>
      </c>
      <c r="W80" s="88">
        <v>1.31</v>
      </c>
      <c r="X80" s="11">
        <f>B80+K80+M80</f>
        <v>66</v>
      </c>
      <c r="Y80" s="2">
        <f>B80+Q80</f>
        <v>65</v>
      </c>
      <c r="Z80" s="90">
        <v>8390</v>
      </c>
    </row>
    <row r="81" spans="1:26" ht="24">
      <c r="A81" s="89" t="s">
        <v>71</v>
      </c>
      <c r="B81" s="79">
        <v>134</v>
      </c>
      <c r="C81" s="62">
        <f>+B81/Z81*1000</f>
        <v>5.49698486278049</v>
      </c>
      <c r="D81" s="81">
        <v>14</v>
      </c>
      <c r="E81" s="82">
        <v>176</v>
      </c>
      <c r="F81" s="72">
        <f>+E81/Z81*1000</f>
        <v>7.219920416786315</v>
      </c>
      <c r="G81" s="83">
        <v>0</v>
      </c>
      <c r="H81" s="72">
        <f>ROUND(G81/B81*1000,1)</f>
        <v>0</v>
      </c>
      <c r="I81" s="83">
        <v>0</v>
      </c>
      <c r="J81" s="72">
        <f>ROUND(I81/B81*1000,1)</f>
        <v>0</v>
      </c>
      <c r="K81" s="83">
        <v>1</v>
      </c>
      <c r="L81" s="84">
        <f>ROUND(K81/X81*1000,1)</f>
        <v>7</v>
      </c>
      <c r="M81" s="85">
        <v>7</v>
      </c>
      <c r="N81" s="72">
        <f>ROUND(M81/X81*1000,1)</f>
        <v>49.3</v>
      </c>
      <c r="O81" s="83">
        <v>1</v>
      </c>
      <c r="P81" s="72">
        <f>ROUND(O81/Y81*1000,1)</f>
        <v>7.4</v>
      </c>
      <c r="Q81" s="83">
        <v>1</v>
      </c>
      <c r="R81" s="86">
        <v>0</v>
      </c>
      <c r="S81" s="79">
        <v>97</v>
      </c>
      <c r="T81" s="73">
        <f>+S81/Z81*1000</f>
        <v>3.9791606842515486</v>
      </c>
      <c r="U81" s="79">
        <v>35</v>
      </c>
      <c r="V81" s="75">
        <f>+U81/Z81*1000</f>
        <v>1.4357796283381876</v>
      </c>
      <c r="W81" s="88">
        <v>0.94</v>
      </c>
      <c r="X81" s="11">
        <f>B81+K81+M81</f>
        <v>142</v>
      </c>
      <c r="Y81" s="2">
        <f>B81+Q81</f>
        <v>135</v>
      </c>
      <c r="Z81" s="90">
        <v>24377</v>
      </c>
    </row>
    <row r="82" spans="1:26" ht="24">
      <c r="A82" s="89" t="s">
        <v>72</v>
      </c>
      <c r="B82" s="79">
        <v>49</v>
      </c>
      <c r="C82" s="62">
        <f>+B82/Z82*1000</f>
        <v>6.36198390028564</v>
      </c>
      <c r="D82" s="81">
        <v>7</v>
      </c>
      <c r="E82" s="82">
        <v>69</v>
      </c>
      <c r="F82" s="72">
        <f>+E82/Z82*1000</f>
        <v>8.958712022851207</v>
      </c>
      <c r="G82" s="83">
        <v>0</v>
      </c>
      <c r="H82" s="72">
        <f>ROUND(G82/B82*1000,1)</f>
        <v>0</v>
      </c>
      <c r="I82" s="83">
        <v>0</v>
      </c>
      <c r="J82" s="72">
        <f>ROUND(I82/B82*1000,1)</f>
        <v>0</v>
      </c>
      <c r="K82" s="83">
        <v>1</v>
      </c>
      <c r="L82" s="72">
        <f>ROUND(K82/X82*1000,1)</f>
        <v>20</v>
      </c>
      <c r="M82" s="85">
        <v>0</v>
      </c>
      <c r="N82" s="72">
        <f>ROUND(M82/X82*1000,1)</f>
        <v>0</v>
      </c>
      <c r="O82" s="83">
        <v>0</v>
      </c>
      <c r="P82" s="72">
        <f>ROUND(O82/Y82*1000,1)</f>
        <v>0</v>
      </c>
      <c r="Q82" s="83">
        <v>0</v>
      </c>
      <c r="R82" s="86">
        <v>0</v>
      </c>
      <c r="S82" s="79">
        <v>47</v>
      </c>
      <c r="T82" s="73">
        <f>+S82/Z82*1000</f>
        <v>6.102311088029083</v>
      </c>
      <c r="U82" s="79">
        <v>13</v>
      </c>
      <c r="V82" s="75">
        <f>+U82/Z82*1000</f>
        <v>1.6878732796676188</v>
      </c>
      <c r="W82" s="88">
        <v>1.24</v>
      </c>
      <c r="X82" s="11">
        <f>B82+K82+M82</f>
        <v>50</v>
      </c>
      <c r="Y82" s="2">
        <f>B82+Q82</f>
        <v>49</v>
      </c>
      <c r="Z82" s="90">
        <v>7702</v>
      </c>
    </row>
    <row r="83" spans="1:26" ht="24">
      <c r="A83" s="91" t="s">
        <v>73</v>
      </c>
      <c r="B83" s="79">
        <v>39</v>
      </c>
      <c r="C83" s="62">
        <f>+B83/Z83*1000</f>
        <v>5.8165548098434</v>
      </c>
      <c r="D83" s="81">
        <v>2</v>
      </c>
      <c r="E83" s="92">
        <v>67</v>
      </c>
      <c r="F83" s="72">
        <f>+E83/Z83*1000</f>
        <v>9.992542878448917</v>
      </c>
      <c r="G83" s="83">
        <v>0</v>
      </c>
      <c r="H83" s="72">
        <f>ROUND(G83/B83*1000,1)</f>
        <v>0</v>
      </c>
      <c r="I83" s="83">
        <v>0</v>
      </c>
      <c r="J83" s="72">
        <f>ROUND(I83/B83*1000,1)</f>
        <v>0</v>
      </c>
      <c r="K83" s="83">
        <v>0</v>
      </c>
      <c r="L83" s="72">
        <f>ROUND(K83/X83*1000,1)</f>
        <v>0</v>
      </c>
      <c r="M83" s="85">
        <v>3</v>
      </c>
      <c r="N83" s="72">
        <f>ROUND(M83/X83*1000,1)</f>
        <v>71.4</v>
      </c>
      <c r="O83" s="83">
        <v>0</v>
      </c>
      <c r="P83" s="72">
        <f>ROUND(O83/Y83*1000,1)</f>
        <v>0</v>
      </c>
      <c r="Q83" s="83">
        <v>0</v>
      </c>
      <c r="R83" s="86">
        <v>0</v>
      </c>
      <c r="S83" s="79">
        <v>20</v>
      </c>
      <c r="T83" s="73">
        <f>+S83/Z83*1000</f>
        <v>2.9828486204325126</v>
      </c>
      <c r="U83" s="79">
        <v>9</v>
      </c>
      <c r="V83" s="75">
        <f>+U83/Z83*1000</f>
        <v>1.3422818791946307</v>
      </c>
      <c r="W83" s="88">
        <v>1.06</v>
      </c>
      <c r="X83" s="11">
        <f>B83+K83+M83</f>
        <v>42</v>
      </c>
      <c r="Y83" s="2">
        <f>B83+Q83</f>
        <v>39</v>
      </c>
      <c r="Z83" s="90">
        <v>6705</v>
      </c>
    </row>
    <row r="84" spans="1:26" ht="15" customHeight="1">
      <c r="A84" s="91"/>
      <c r="B84" s="79"/>
      <c r="C84" s="62"/>
      <c r="D84" s="81"/>
      <c r="E84" s="92"/>
      <c r="F84" s="72"/>
      <c r="G84" s="83"/>
      <c r="H84" s="72"/>
      <c r="I84" s="83"/>
      <c r="J84" s="72"/>
      <c r="K84" s="83"/>
      <c r="L84" s="74"/>
      <c r="M84" s="85"/>
      <c r="N84" s="72"/>
      <c r="O84" s="83"/>
      <c r="P84" s="72"/>
      <c r="Q84" s="83"/>
      <c r="R84" s="86"/>
      <c r="S84" s="79"/>
      <c r="T84" s="73"/>
      <c r="U84" s="79"/>
      <c r="V84" s="75"/>
      <c r="W84" s="88"/>
      <c r="X84" s="11"/>
      <c r="Z84" s="90"/>
    </row>
    <row r="85" spans="1:26" ht="24">
      <c r="A85" s="89" t="s">
        <v>74</v>
      </c>
      <c r="B85" s="79">
        <v>98</v>
      </c>
      <c r="C85" s="62">
        <f>+B85/Z85*1000</f>
        <v>7.70440251572327</v>
      </c>
      <c r="D85" s="81">
        <v>10</v>
      </c>
      <c r="E85" s="82">
        <v>121</v>
      </c>
      <c r="F85" s="72">
        <f>+E85/Z85*1000</f>
        <v>9.5125786163522</v>
      </c>
      <c r="G85" s="83">
        <v>0</v>
      </c>
      <c r="H85" s="72">
        <f>ROUND(G85/B85*1000,1)</f>
        <v>0</v>
      </c>
      <c r="I85" s="83">
        <v>0</v>
      </c>
      <c r="J85" s="72">
        <f>ROUND(I85/B85*1000,1)</f>
        <v>0</v>
      </c>
      <c r="K85" s="83">
        <v>1</v>
      </c>
      <c r="L85" s="72">
        <f>ROUND(K85/X85*1000,1)</f>
        <v>10</v>
      </c>
      <c r="M85" s="85">
        <v>1</v>
      </c>
      <c r="N85" s="72">
        <f>ROUND(M85/X85*1000,1)</f>
        <v>10</v>
      </c>
      <c r="O85" s="83">
        <v>0</v>
      </c>
      <c r="P85" s="72">
        <f>ROUND(O85/Y85*1000,1)</f>
        <v>0</v>
      </c>
      <c r="Q85" s="83">
        <v>0</v>
      </c>
      <c r="R85" s="86">
        <v>0</v>
      </c>
      <c r="S85" s="79">
        <v>68</v>
      </c>
      <c r="T85" s="73">
        <f>+S85/Z85*1000</f>
        <v>5.345911949685534</v>
      </c>
      <c r="U85" s="79">
        <v>22</v>
      </c>
      <c r="V85" s="75">
        <f>+U85/Z85*1000</f>
        <v>1.729559748427673</v>
      </c>
      <c r="W85" s="88">
        <v>1.45</v>
      </c>
      <c r="X85" s="11">
        <f>B85+K85+M85</f>
        <v>100</v>
      </c>
      <c r="Y85" s="2">
        <f>B85+Q85</f>
        <v>98</v>
      </c>
      <c r="Z85" s="90">
        <v>12720</v>
      </c>
    </row>
    <row r="86" spans="1:26" ht="24">
      <c r="A86" s="89" t="s">
        <v>75</v>
      </c>
      <c r="B86" s="79">
        <v>158</v>
      </c>
      <c r="C86" s="62">
        <f>+B86/Z86*1000</f>
        <v>6.220717351076814</v>
      </c>
      <c r="D86" s="81">
        <v>16</v>
      </c>
      <c r="E86" s="82">
        <v>257</v>
      </c>
      <c r="F86" s="72">
        <f>+E86/Z86*1000</f>
        <v>10.118508602700894</v>
      </c>
      <c r="G86" s="83">
        <v>0</v>
      </c>
      <c r="H86" s="72">
        <f>ROUND(G86/B86*1000,1)</f>
        <v>0</v>
      </c>
      <c r="I86" s="83">
        <v>0</v>
      </c>
      <c r="J86" s="72">
        <f>ROUND(I86/B86*1000,1)</f>
        <v>0</v>
      </c>
      <c r="K86" s="83">
        <v>4</v>
      </c>
      <c r="L86" s="84">
        <f>ROUND(K86/X86*1000,1)</f>
        <v>24.4</v>
      </c>
      <c r="M86" s="85">
        <v>2</v>
      </c>
      <c r="N86" s="72">
        <f>ROUND(M86/X86*1000,1)</f>
        <v>12.2</v>
      </c>
      <c r="O86" s="83">
        <v>2</v>
      </c>
      <c r="P86" s="72">
        <f>ROUND(O86/Y86*1000,1)</f>
        <v>12.5</v>
      </c>
      <c r="Q86" s="83">
        <v>2</v>
      </c>
      <c r="R86" s="86">
        <v>0</v>
      </c>
      <c r="S86" s="79">
        <v>104</v>
      </c>
      <c r="T86" s="73">
        <f>+S86/Z86*1000</f>
        <v>4.094649395645498</v>
      </c>
      <c r="U86" s="79">
        <v>42</v>
      </c>
      <c r="V86" s="75">
        <f>+U86/Z86*1000</f>
        <v>1.6536084097799126</v>
      </c>
      <c r="W86" s="88">
        <v>1.14</v>
      </c>
      <c r="X86" s="11">
        <f>B86+K86+M86</f>
        <v>164</v>
      </c>
      <c r="Y86" s="2">
        <f>B86+Q86</f>
        <v>160</v>
      </c>
      <c r="Z86" s="90">
        <v>25399</v>
      </c>
    </row>
    <row r="87" spans="1:26" ht="24">
      <c r="A87" s="91" t="s">
        <v>76</v>
      </c>
      <c r="B87" s="79">
        <v>63</v>
      </c>
      <c r="C87" s="62">
        <f>+B87/Z87*1000</f>
        <v>5.845240304323623</v>
      </c>
      <c r="D87" s="81">
        <v>7</v>
      </c>
      <c r="E87" s="92">
        <v>132</v>
      </c>
      <c r="F87" s="72">
        <f>+E87/Z87*1000</f>
        <v>12.247170161439971</v>
      </c>
      <c r="G87" s="83">
        <v>0</v>
      </c>
      <c r="H87" s="72">
        <f>ROUND(G87/B87*1000,1)</f>
        <v>0</v>
      </c>
      <c r="I87" s="83">
        <v>0</v>
      </c>
      <c r="J87" s="72">
        <f>ROUND(I87/B87*1000,1)</f>
        <v>0</v>
      </c>
      <c r="K87" s="83">
        <v>0</v>
      </c>
      <c r="L87" s="72">
        <f>ROUND(K87/X87*1000,1)</f>
        <v>0</v>
      </c>
      <c r="M87" s="85">
        <v>2</v>
      </c>
      <c r="N87" s="72">
        <f>ROUND(M87/X87*1000,1)</f>
        <v>30.8</v>
      </c>
      <c r="O87" s="83">
        <v>0</v>
      </c>
      <c r="P87" s="72">
        <f>ROUND(O87/Y87*1000,1)</f>
        <v>0</v>
      </c>
      <c r="Q87" s="83">
        <v>0</v>
      </c>
      <c r="R87" s="86">
        <v>0</v>
      </c>
      <c r="S87" s="79">
        <v>36</v>
      </c>
      <c r="T87" s="73">
        <f>+S87/Z87*1000</f>
        <v>3.3401373167563553</v>
      </c>
      <c r="U87" s="79">
        <v>18</v>
      </c>
      <c r="V87" s="75">
        <f>+U87/Z87*1000</f>
        <v>1.6700686583781776</v>
      </c>
      <c r="W87" s="88">
        <v>1.11</v>
      </c>
      <c r="X87" s="11">
        <f>B87+K87+M87</f>
        <v>65</v>
      </c>
      <c r="Y87" s="2">
        <f>B87+Q87</f>
        <v>63</v>
      </c>
      <c r="Z87" s="90">
        <v>10778</v>
      </c>
    </row>
    <row r="88" spans="1:26" ht="24">
      <c r="A88" s="91" t="s">
        <v>77</v>
      </c>
      <c r="B88" s="79">
        <v>28</v>
      </c>
      <c r="C88" s="62">
        <f>+B88/Z88*1000</f>
        <v>5.394990366088632</v>
      </c>
      <c r="D88" s="81">
        <v>6</v>
      </c>
      <c r="E88" s="92">
        <v>63</v>
      </c>
      <c r="F88" s="72">
        <f>+E88/Z88*1000</f>
        <v>12.138728323699421</v>
      </c>
      <c r="G88" s="83">
        <v>0</v>
      </c>
      <c r="H88" s="72">
        <f>ROUND(G88/B88*1000,1)</f>
        <v>0</v>
      </c>
      <c r="I88" s="83">
        <v>0</v>
      </c>
      <c r="J88" s="72">
        <f>ROUND(I88/B88*1000,1)</f>
        <v>0</v>
      </c>
      <c r="K88" s="83">
        <v>0</v>
      </c>
      <c r="L88" s="72">
        <f>ROUND(K88/X88*1000,1)</f>
        <v>0</v>
      </c>
      <c r="M88" s="85">
        <v>1</v>
      </c>
      <c r="N88" s="72">
        <f>ROUND(M88/X88*1000,1)</f>
        <v>34.5</v>
      </c>
      <c r="O88" s="83">
        <v>0</v>
      </c>
      <c r="P88" s="72">
        <f>ROUND(O88/Y88*1000,1)</f>
        <v>0</v>
      </c>
      <c r="Q88" s="83">
        <v>0</v>
      </c>
      <c r="R88" s="86">
        <v>0</v>
      </c>
      <c r="S88" s="79">
        <v>13</v>
      </c>
      <c r="T88" s="73">
        <f>+S88/Z88*1000</f>
        <v>2.5048169556840074</v>
      </c>
      <c r="U88" s="79">
        <v>8</v>
      </c>
      <c r="V88" s="75">
        <f>+U88/Z88*1000</f>
        <v>1.5414258188824663</v>
      </c>
      <c r="W88" s="88">
        <v>1.19</v>
      </c>
      <c r="X88" s="11">
        <f>B88+K88+M88</f>
        <v>29</v>
      </c>
      <c r="Y88" s="2">
        <f>B88+Q88</f>
        <v>28</v>
      </c>
      <c r="Z88" s="90">
        <v>5190</v>
      </c>
    </row>
    <row r="89" spans="1:26" ht="24">
      <c r="A89" s="91" t="s">
        <v>78</v>
      </c>
      <c r="B89" s="79">
        <v>92</v>
      </c>
      <c r="C89" s="62">
        <f>+B89/Z89*1000</f>
        <v>5.427728613569322</v>
      </c>
      <c r="D89" s="81">
        <v>6</v>
      </c>
      <c r="E89" s="92">
        <v>196</v>
      </c>
      <c r="F89" s="72">
        <f>+E89/Z89*1000</f>
        <v>11.563421828908554</v>
      </c>
      <c r="G89" s="83">
        <v>0</v>
      </c>
      <c r="H89" s="72">
        <f>ROUND(G89/B89*1000,1)</f>
        <v>0</v>
      </c>
      <c r="I89" s="83">
        <v>0</v>
      </c>
      <c r="J89" s="72">
        <f>ROUND(I89/B89*1000,1)</f>
        <v>0</v>
      </c>
      <c r="K89" s="83">
        <v>3</v>
      </c>
      <c r="L89" s="72">
        <f>ROUND(K89/X89*1000,1)</f>
        <v>31.6</v>
      </c>
      <c r="M89" s="85">
        <v>0</v>
      </c>
      <c r="N89" s="72">
        <f>ROUND(M89/X89*1000,1)</f>
        <v>0</v>
      </c>
      <c r="O89" s="83">
        <v>0</v>
      </c>
      <c r="P89" s="72">
        <f>ROUND(O89/Y89*1000,1)</f>
        <v>0</v>
      </c>
      <c r="Q89" s="83">
        <v>0</v>
      </c>
      <c r="R89" s="86">
        <v>0</v>
      </c>
      <c r="S89" s="79">
        <v>87</v>
      </c>
      <c r="T89" s="73">
        <f>+S89/Z89*1000</f>
        <v>5.132743362831858</v>
      </c>
      <c r="U89" s="79">
        <v>25</v>
      </c>
      <c r="V89" s="75">
        <f>+U89/Z89*1000</f>
        <v>1.4749262536873156</v>
      </c>
      <c r="W89" s="88">
        <v>1.09</v>
      </c>
      <c r="X89" s="11">
        <f>B89+K89+M89</f>
        <v>95</v>
      </c>
      <c r="Y89" s="2">
        <f>B89+Q89</f>
        <v>92</v>
      </c>
      <c r="Z89" s="90">
        <v>16950</v>
      </c>
    </row>
    <row r="90" spans="1:26" ht="15" customHeight="1">
      <c r="A90" s="91"/>
      <c r="B90" s="79"/>
      <c r="C90" s="62"/>
      <c r="D90" s="81"/>
      <c r="E90" s="92"/>
      <c r="F90" s="72"/>
      <c r="G90" s="83"/>
      <c r="H90" s="72"/>
      <c r="I90" s="83"/>
      <c r="J90" s="72"/>
      <c r="K90" s="83"/>
      <c r="L90" s="72"/>
      <c r="M90" s="85"/>
      <c r="N90" s="72"/>
      <c r="O90" s="83"/>
      <c r="P90" s="72"/>
      <c r="Q90" s="83"/>
      <c r="R90" s="86"/>
      <c r="S90" s="79"/>
      <c r="T90" s="73"/>
      <c r="U90" s="79"/>
      <c r="V90" s="75"/>
      <c r="W90" s="88"/>
      <c r="X90" s="11"/>
      <c r="Z90" s="90"/>
    </row>
    <row r="91" spans="1:26" ht="24">
      <c r="A91" s="91" t="s">
        <v>79</v>
      </c>
      <c r="B91" s="79">
        <v>93</v>
      </c>
      <c r="C91" s="62">
        <f>+B91/Z91*1000</f>
        <v>5.75281454905357</v>
      </c>
      <c r="D91" s="81">
        <v>8</v>
      </c>
      <c r="E91" s="92">
        <v>172</v>
      </c>
      <c r="F91" s="72">
        <f>+E91/Z91*1000</f>
        <v>10.639614004701224</v>
      </c>
      <c r="G91" s="83">
        <v>0</v>
      </c>
      <c r="H91" s="72">
        <f>ROUND(G91/B91*1000,1)</f>
        <v>0</v>
      </c>
      <c r="I91" s="83">
        <v>0</v>
      </c>
      <c r="J91" s="72">
        <f>ROUND(I91/B91*1000,1)</f>
        <v>0</v>
      </c>
      <c r="K91" s="83">
        <v>2</v>
      </c>
      <c r="L91" s="72">
        <f>ROUND(K91/X91*1000,1)</f>
        <v>20.4</v>
      </c>
      <c r="M91" s="85">
        <v>3</v>
      </c>
      <c r="N91" s="72">
        <f>ROUND(M91/X91*1000,1)</f>
        <v>30.6</v>
      </c>
      <c r="O91" s="83">
        <v>1</v>
      </c>
      <c r="P91" s="72">
        <f>ROUND(O91/Y91*1000,1)</f>
        <v>10.6</v>
      </c>
      <c r="Q91" s="83">
        <v>1</v>
      </c>
      <c r="R91" s="86">
        <v>0</v>
      </c>
      <c r="S91" s="79">
        <v>67</v>
      </c>
      <c r="T91" s="73">
        <f>+S91/Z91*1000</f>
        <v>4.1445008041568725</v>
      </c>
      <c r="U91" s="79">
        <v>27</v>
      </c>
      <c r="V91" s="75">
        <f>+U91/Z91*1000</f>
        <v>1.670171965854262</v>
      </c>
      <c r="W91" s="88">
        <v>1.02</v>
      </c>
      <c r="X91" s="11">
        <f>B91+K91+M91</f>
        <v>98</v>
      </c>
      <c r="Y91" s="2">
        <f>B91+Q91</f>
        <v>94</v>
      </c>
      <c r="Z91" s="90">
        <v>16166</v>
      </c>
    </row>
    <row r="92" spans="1:26" ht="24">
      <c r="A92" s="91" t="s">
        <v>80</v>
      </c>
      <c r="B92" s="79">
        <v>71</v>
      </c>
      <c r="C92" s="62">
        <f>+B92/Z92*1000</f>
        <v>5.990550118123524</v>
      </c>
      <c r="D92" s="81">
        <v>6</v>
      </c>
      <c r="E92" s="92">
        <v>157</v>
      </c>
      <c r="F92" s="72">
        <f>+E92/Z92*1000</f>
        <v>13.246709416132298</v>
      </c>
      <c r="G92" s="83">
        <v>1</v>
      </c>
      <c r="H92" s="72">
        <f>ROUND(G92/B92*1000,1)</f>
        <v>14.1</v>
      </c>
      <c r="I92" s="83">
        <v>1</v>
      </c>
      <c r="J92" s="72">
        <f>ROUND(I92/B92*1000,1)</f>
        <v>14.1</v>
      </c>
      <c r="K92" s="83">
        <v>2</v>
      </c>
      <c r="L92" s="72">
        <f>ROUND(K92/X92*1000,1)</f>
        <v>27.4</v>
      </c>
      <c r="M92" s="85">
        <v>0</v>
      </c>
      <c r="N92" s="72">
        <v>0</v>
      </c>
      <c r="O92" s="83">
        <v>0</v>
      </c>
      <c r="P92" s="72">
        <f>ROUND(O92/Y92*1000,1)</f>
        <v>0</v>
      </c>
      <c r="Q92" s="83">
        <v>0</v>
      </c>
      <c r="R92" s="86">
        <v>0</v>
      </c>
      <c r="S92" s="79">
        <v>54</v>
      </c>
      <c r="T92" s="73">
        <f>+S92/Z92*1000</f>
        <v>4.556193047586905</v>
      </c>
      <c r="U92" s="79">
        <v>21</v>
      </c>
      <c r="V92" s="75">
        <f>+U92/Z92*1000</f>
        <v>1.7718528518393521</v>
      </c>
      <c r="W92" s="88">
        <v>1.08</v>
      </c>
      <c r="X92" s="11">
        <f>B92+K92+M92</f>
        <v>73</v>
      </c>
      <c r="Y92" s="2">
        <f>B92+Q92</f>
        <v>71</v>
      </c>
      <c r="Z92" s="90">
        <v>11852</v>
      </c>
    </row>
    <row r="93" spans="1:26" ht="24">
      <c r="A93" s="91" t="s">
        <v>81</v>
      </c>
      <c r="B93" s="79">
        <v>63</v>
      </c>
      <c r="C93" s="62">
        <f>+B93/Z93*1000</f>
        <v>6.288052699870247</v>
      </c>
      <c r="D93" s="81">
        <v>8</v>
      </c>
      <c r="E93" s="92">
        <v>112</v>
      </c>
      <c r="F93" s="72">
        <f>+E93/Z93*1000</f>
        <v>11.178760355324883</v>
      </c>
      <c r="G93" s="83">
        <v>0</v>
      </c>
      <c r="H93" s="72">
        <f>ROUND(G93/B93*1000,1)</f>
        <v>0</v>
      </c>
      <c r="I93" s="83">
        <v>0</v>
      </c>
      <c r="J93" s="72">
        <f>ROUND(I93/B93*1000,1)</f>
        <v>0</v>
      </c>
      <c r="K93" s="83">
        <v>6</v>
      </c>
      <c r="L93" s="72">
        <f>ROUND(K93/X93*1000,1)</f>
        <v>87</v>
      </c>
      <c r="M93" s="85">
        <v>0</v>
      </c>
      <c r="N93" s="72">
        <f>ROUND(M93/X93*1000,1)</f>
        <v>0</v>
      </c>
      <c r="O93" s="83">
        <v>3</v>
      </c>
      <c r="P93" s="72">
        <f>ROUND(O93/Y93*1000,1)</f>
        <v>45.5</v>
      </c>
      <c r="Q93" s="83">
        <v>3</v>
      </c>
      <c r="R93" s="86">
        <v>0</v>
      </c>
      <c r="S93" s="79">
        <v>43</v>
      </c>
      <c r="T93" s="73">
        <f>+S93/Z93*1000</f>
        <v>4.291845493562231</v>
      </c>
      <c r="U93" s="79">
        <v>21</v>
      </c>
      <c r="V93" s="75">
        <f>+U93/Z93*1000</f>
        <v>2.0960175666234155</v>
      </c>
      <c r="W93" s="88">
        <v>1.22</v>
      </c>
      <c r="X93" s="11">
        <f>B93+K93+M93</f>
        <v>69</v>
      </c>
      <c r="Y93" s="2">
        <f>B93+Q93</f>
        <v>66</v>
      </c>
      <c r="Z93" s="90">
        <v>10019</v>
      </c>
    </row>
    <row r="94" spans="1:26" ht="24">
      <c r="A94" s="124" t="s">
        <v>82</v>
      </c>
      <c r="B94" s="79">
        <v>318</v>
      </c>
      <c r="C94" s="62">
        <f>+B94/Z94*1000</f>
        <v>6.418018890772585</v>
      </c>
      <c r="D94" s="81">
        <v>32</v>
      </c>
      <c r="E94" s="92">
        <v>447</v>
      </c>
      <c r="F94" s="72">
        <f>+E94/Z94*1000</f>
        <v>9.021554855897312</v>
      </c>
      <c r="G94" s="83">
        <v>3</v>
      </c>
      <c r="H94" s="72">
        <f>ROUND(G94/B94*1000,1)</f>
        <v>9.4</v>
      </c>
      <c r="I94" s="83">
        <v>2</v>
      </c>
      <c r="J94" s="72">
        <f>ROUND(I94/B94*1000,1)</f>
        <v>6.3</v>
      </c>
      <c r="K94" s="83">
        <v>4</v>
      </c>
      <c r="L94" s="72">
        <f>ROUND(K94/X94*1000,1)</f>
        <v>12.4</v>
      </c>
      <c r="M94" s="85">
        <v>1</v>
      </c>
      <c r="N94" s="72">
        <f>ROUND(M94/X94*1000,1)</f>
        <v>3.1</v>
      </c>
      <c r="O94" s="83">
        <v>2</v>
      </c>
      <c r="P94" s="72">
        <f>ROUND(O94/Y94*1000,1)</f>
        <v>6.3</v>
      </c>
      <c r="Q94" s="83">
        <v>0</v>
      </c>
      <c r="R94" s="86">
        <v>2</v>
      </c>
      <c r="S94" s="79">
        <v>205</v>
      </c>
      <c r="T94" s="73">
        <f>+S94/Z94*1000</f>
        <v>4.137402115120691</v>
      </c>
      <c r="U94" s="79">
        <v>92</v>
      </c>
      <c r="V94" s="75">
        <f>+U94/Z94*1000</f>
        <v>1.856785339468798</v>
      </c>
      <c r="W94" s="88">
        <v>1.1</v>
      </c>
      <c r="X94" s="11">
        <f>B94+K94+M94</f>
        <v>323</v>
      </c>
      <c r="Y94" s="2">
        <f>B94+Q94</f>
        <v>318</v>
      </c>
      <c r="Z94" s="90">
        <v>49548</v>
      </c>
    </row>
    <row r="95" spans="1:26" ht="24">
      <c r="A95" s="124" t="s">
        <v>83</v>
      </c>
      <c r="B95" s="79">
        <v>107</v>
      </c>
      <c r="C95" s="62">
        <f>+B95/Z95*1000</f>
        <v>5.628912620337735</v>
      </c>
      <c r="D95" s="81">
        <v>12</v>
      </c>
      <c r="E95" s="92">
        <v>246</v>
      </c>
      <c r="F95" s="72">
        <f>+E95/Z95*1000</f>
        <v>12.941238360776474</v>
      </c>
      <c r="G95" s="83">
        <v>0</v>
      </c>
      <c r="H95" s="72">
        <f>ROUND(G95/B95*1000,1)</f>
        <v>0</v>
      </c>
      <c r="I95" s="83">
        <v>0</v>
      </c>
      <c r="J95" s="72">
        <f>ROUND(I95/B95*1000,1)</f>
        <v>0</v>
      </c>
      <c r="K95" s="83">
        <v>1</v>
      </c>
      <c r="L95" s="72">
        <f>ROUND(K95/X95*1000,1)</f>
        <v>9</v>
      </c>
      <c r="M95" s="85">
        <v>3</v>
      </c>
      <c r="N95" s="72">
        <f>ROUND(M95/X95*1000,1)</f>
        <v>27</v>
      </c>
      <c r="O95" s="83">
        <v>0</v>
      </c>
      <c r="P95" s="72">
        <f>ROUND(O95/Y95*1000,1)</f>
        <v>0</v>
      </c>
      <c r="Q95" s="83">
        <v>0</v>
      </c>
      <c r="R95" s="86">
        <v>0</v>
      </c>
      <c r="S95" s="79">
        <v>79</v>
      </c>
      <c r="T95" s="73">
        <f>+S95/Z95*1000</f>
        <v>4.155926140249355</v>
      </c>
      <c r="U95" s="79">
        <v>58</v>
      </c>
      <c r="V95" s="75">
        <f>+U95/Z95*1000</f>
        <v>3.0511862801830714</v>
      </c>
      <c r="W95" s="88">
        <v>1.02</v>
      </c>
      <c r="X95" s="11">
        <f>B95+K95+M95</f>
        <v>111</v>
      </c>
      <c r="Y95" s="2">
        <f>B95+Q95</f>
        <v>107</v>
      </c>
      <c r="Z95" s="90">
        <v>19009</v>
      </c>
    </row>
    <row r="96" spans="1:26" ht="15" customHeight="1">
      <c r="A96" s="89"/>
      <c r="B96" s="79"/>
      <c r="C96" s="62"/>
      <c r="D96" s="81"/>
      <c r="E96" s="82"/>
      <c r="F96" s="72"/>
      <c r="G96" s="83"/>
      <c r="H96" s="72"/>
      <c r="I96" s="83"/>
      <c r="J96" s="72"/>
      <c r="K96" s="83"/>
      <c r="L96" s="72"/>
      <c r="M96" s="85"/>
      <c r="N96" s="72"/>
      <c r="O96" s="83"/>
      <c r="P96" s="72"/>
      <c r="Q96" s="83"/>
      <c r="R96" s="86"/>
      <c r="S96" s="79"/>
      <c r="T96" s="73"/>
      <c r="U96" s="79"/>
      <c r="V96" s="75"/>
      <c r="W96" s="88"/>
      <c r="X96" s="11"/>
      <c r="Z96" s="90"/>
    </row>
    <row r="97" spans="1:26" ht="24">
      <c r="A97" s="89" t="s">
        <v>84</v>
      </c>
      <c r="B97" s="79">
        <v>171</v>
      </c>
      <c r="C97" s="62">
        <f>+B97/Z97*1000</f>
        <v>7.0860268523122825</v>
      </c>
      <c r="D97" s="81">
        <v>12</v>
      </c>
      <c r="E97" s="82">
        <v>236</v>
      </c>
      <c r="F97" s="72">
        <f>+E97/Z97*1000</f>
        <v>9.779545831261395</v>
      </c>
      <c r="G97" s="83">
        <v>1</v>
      </c>
      <c r="H97" s="72">
        <f>ROUND(G97/B97*1000,1)</f>
        <v>5.8</v>
      </c>
      <c r="I97" s="83">
        <v>0</v>
      </c>
      <c r="J97" s="72">
        <f>ROUND(I97/B97*1000,1)</f>
        <v>0</v>
      </c>
      <c r="K97" s="83">
        <v>2</v>
      </c>
      <c r="L97" s="72">
        <f>ROUND(K97/X97*1000,1)</f>
        <v>11.5</v>
      </c>
      <c r="M97" s="85">
        <v>1</v>
      </c>
      <c r="N97" s="72">
        <f>ROUND(M97/X97*1000,1)</f>
        <v>5.7</v>
      </c>
      <c r="O97" s="83">
        <v>1</v>
      </c>
      <c r="P97" s="72">
        <f>ROUND(O97/Y97*1000,1)</f>
        <v>5.8</v>
      </c>
      <c r="Q97" s="83">
        <v>1</v>
      </c>
      <c r="R97" s="86">
        <v>0</v>
      </c>
      <c r="S97" s="79">
        <v>100</v>
      </c>
      <c r="T97" s="73">
        <f>+S97/Z97*1000</f>
        <v>4.143875352229405</v>
      </c>
      <c r="U97" s="79">
        <v>64</v>
      </c>
      <c r="V97" s="75">
        <f>+U97/Z97*1000</f>
        <v>2.652080225426819</v>
      </c>
      <c r="W97" s="88">
        <v>1.24</v>
      </c>
      <c r="X97" s="11">
        <f>B97+K97+M97</f>
        <v>174</v>
      </c>
      <c r="Y97" s="2">
        <f>B97+Q97</f>
        <v>172</v>
      </c>
      <c r="Z97" s="90">
        <v>24132</v>
      </c>
    </row>
    <row r="98" spans="1:26" ht="24">
      <c r="A98" s="89" t="s">
        <v>85</v>
      </c>
      <c r="B98" s="79">
        <v>110</v>
      </c>
      <c r="C98" s="62">
        <f>+B98/Z98*1000</f>
        <v>5.684460751382358</v>
      </c>
      <c r="D98" s="81">
        <v>12</v>
      </c>
      <c r="E98" s="82">
        <v>149</v>
      </c>
      <c r="F98" s="72">
        <f>+E98/Z98*1000</f>
        <v>7.699860472327012</v>
      </c>
      <c r="G98" s="83">
        <v>0</v>
      </c>
      <c r="H98" s="72">
        <f>ROUND(G98/B98*1000,1)</f>
        <v>0</v>
      </c>
      <c r="I98" s="83">
        <v>0</v>
      </c>
      <c r="J98" s="72">
        <f>ROUND(I98/B98*1000,1)</f>
        <v>0</v>
      </c>
      <c r="K98" s="83">
        <v>1</v>
      </c>
      <c r="L98" s="72">
        <f>ROUND(K98/X98*1000,1)</f>
        <v>8.8</v>
      </c>
      <c r="M98" s="85">
        <v>3</v>
      </c>
      <c r="N98" s="72">
        <f>ROUND(M98/X98*1000,1)</f>
        <v>26.3</v>
      </c>
      <c r="O98" s="83">
        <v>2</v>
      </c>
      <c r="P98" s="72">
        <f>ROUND(O98/Y98*1000,1)</f>
        <v>17.9</v>
      </c>
      <c r="Q98" s="83">
        <v>2</v>
      </c>
      <c r="R98" s="86">
        <v>0</v>
      </c>
      <c r="S98" s="79">
        <v>80</v>
      </c>
      <c r="T98" s="73">
        <f>+S98/Z98*1000</f>
        <v>4.134153273732624</v>
      </c>
      <c r="U98" s="79">
        <v>47</v>
      </c>
      <c r="V98" s="75">
        <f>+U98/Z98*1000</f>
        <v>2.4288150483179165</v>
      </c>
      <c r="W98" s="88">
        <v>1.04</v>
      </c>
      <c r="X98" s="11">
        <f>B98+K98+M98</f>
        <v>114</v>
      </c>
      <c r="Y98" s="2">
        <f>B98+Q98</f>
        <v>112</v>
      </c>
      <c r="Z98" s="90">
        <v>19351</v>
      </c>
    </row>
    <row r="99" spans="1:26" ht="24">
      <c r="A99" s="89" t="s">
        <v>86</v>
      </c>
      <c r="B99" s="79">
        <v>35</v>
      </c>
      <c r="C99" s="62">
        <f>+B99/Z99*1000</f>
        <v>7.534983853606028</v>
      </c>
      <c r="D99" s="81">
        <v>6</v>
      </c>
      <c r="E99" s="82">
        <v>70</v>
      </c>
      <c r="F99" s="72">
        <f>+E99/Z99*1000</f>
        <v>15.069967707212056</v>
      </c>
      <c r="G99" s="83">
        <v>0</v>
      </c>
      <c r="H99" s="72">
        <f>ROUND(G99/B99*1000,1)</f>
        <v>0</v>
      </c>
      <c r="I99" s="83">
        <v>0</v>
      </c>
      <c r="J99" s="74">
        <f>ROUND(I99/B99*1000,1)</f>
        <v>0</v>
      </c>
      <c r="K99" s="83">
        <v>1</v>
      </c>
      <c r="L99" s="72">
        <f>ROUND(K99/X99*1000,1)</f>
        <v>27.8</v>
      </c>
      <c r="M99" s="85">
        <v>0</v>
      </c>
      <c r="N99" s="74">
        <v>0</v>
      </c>
      <c r="O99" s="83">
        <v>0</v>
      </c>
      <c r="P99" s="72">
        <f>ROUND(O99/Y99*1000,1)</f>
        <v>0</v>
      </c>
      <c r="Q99" s="83">
        <v>0</v>
      </c>
      <c r="R99" s="86">
        <v>0</v>
      </c>
      <c r="S99" s="79">
        <v>23</v>
      </c>
      <c r="T99" s="73">
        <f>+S99/Z99*1000</f>
        <v>4.951560818083961</v>
      </c>
      <c r="U99" s="79">
        <v>11</v>
      </c>
      <c r="V99" s="75">
        <f>+U99/Z99*1000</f>
        <v>2.3681377825618943</v>
      </c>
      <c r="W99" s="88">
        <v>1.33</v>
      </c>
      <c r="X99" s="11">
        <f>B99+K99+M99</f>
        <v>36</v>
      </c>
      <c r="Y99" s="2">
        <f>B99+Q99</f>
        <v>35</v>
      </c>
      <c r="Z99" s="90">
        <v>4645</v>
      </c>
    </row>
    <row r="100" spans="1:26" ht="24">
      <c r="A100" s="89" t="s">
        <v>87</v>
      </c>
      <c r="B100" s="79">
        <v>65</v>
      </c>
      <c r="C100" s="62">
        <f>+B100/Z100*1000</f>
        <v>5.965491923641704</v>
      </c>
      <c r="D100" s="81">
        <v>5</v>
      </c>
      <c r="E100" s="82">
        <v>156</v>
      </c>
      <c r="F100" s="72">
        <f>+E100/Z100*1000</f>
        <v>14.317180616740089</v>
      </c>
      <c r="G100" s="83">
        <v>0</v>
      </c>
      <c r="H100" s="72">
        <f>ROUND(G100/B100*1000,1)</f>
        <v>0</v>
      </c>
      <c r="I100" s="83">
        <v>0</v>
      </c>
      <c r="J100" s="74">
        <f>ROUND(I100/B100*1000,1)</f>
        <v>0</v>
      </c>
      <c r="K100" s="83">
        <v>2</v>
      </c>
      <c r="L100" s="72">
        <f>ROUND(K100/X100*1000,1)</f>
        <v>29.9</v>
      </c>
      <c r="M100" s="85">
        <v>0</v>
      </c>
      <c r="N100" s="72">
        <f>ROUND(M100/X100*1000,1)</f>
        <v>0</v>
      </c>
      <c r="O100" s="83">
        <v>0</v>
      </c>
      <c r="P100" s="72">
        <f>ROUND(O100/Y100*1000,1)</f>
        <v>0</v>
      </c>
      <c r="Q100" s="83">
        <v>0</v>
      </c>
      <c r="R100" s="86">
        <v>0</v>
      </c>
      <c r="S100" s="79">
        <v>55</v>
      </c>
      <c r="T100" s="73">
        <f>+S100/Z100*1000</f>
        <v>5.047723935389134</v>
      </c>
      <c r="U100" s="79">
        <v>22</v>
      </c>
      <c r="V100" s="75">
        <f>+U100/Z100*1000</f>
        <v>2.0190895741556534</v>
      </c>
      <c r="W100" s="88">
        <v>1.11</v>
      </c>
      <c r="X100" s="11">
        <f>B100+K100+M100</f>
        <v>67</v>
      </c>
      <c r="Y100" s="2">
        <f>B100+Q100</f>
        <v>65</v>
      </c>
      <c r="Z100" s="90">
        <v>10896</v>
      </c>
    </row>
    <row r="101" spans="1:26" ht="24">
      <c r="A101" s="91" t="s">
        <v>88</v>
      </c>
      <c r="B101" s="79">
        <v>89</v>
      </c>
      <c r="C101" s="62">
        <f>+B101/Z101*1000</f>
        <v>6.299101139500318</v>
      </c>
      <c r="D101" s="81">
        <v>8</v>
      </c>
      <c r="E101" s="92">
        <v>152</v>
      </c>
      <c r="F101" s="72">
        <f>+E101/Z101*1000</f>
        <v>10.758015429258972</v>
      </c>
      <c r="G101" s="83">
        <v>0</v>
      </c>
      <c r="H101" s="72">
        <f>ROUND(G101/B101*1000,1)</f>
        <v>0</v>
      </c>
      <c r="I101" s="83">
        <v>0</v>
      </c>
      <c r="J101" s="74">
        <f>ROUND(I101/B101*1000,1)</f>
        <v>0</v>
      </c>
      <c r="K101" s="83">
        <v>1</v>
      </c>
      <c r="L101" s="72">
        <f>ROUND(K101/X101*1000,1)</f>
        <v>11</v>
      </c>
      <c r="M101" s="85">
        <v>1</v>
      </c>
      <c r="N101" s="72">
        <f>ROUND(M101/X101*1000,1)</f>
        <v>11</v>
      </c>
      <c r="O101" s="83">
        <v>0</v>
      </c>
      <c r="P101" s="72">
        <f>ROUND(O101/Y101*1000,1)</f>
        <v>0</v>
      </c>
      <c r="Q101" s="83">
        <v>0</v>
      </c>
      <c r="R101" s="86">
        <v>0</v>
      </c>
      <c r="S101" s="79">
        <v>69</v>
      </c>
      <c r="T101" s="73">
        <f>+S101/Z101*1000</f>
        <v>4.8835727935451905</v>
      </c>
      <c r="U101" s="79">
        <v>28</v>
      </c>
      <c r="V101" s="75">
        <f>+U101/Z101*1000</f>
        <v>1.9817396843371786</v>
      </c>
      <c r="W101" s="88">
        <v>1.11</v>
      </c>
      <c r="X101" s="11">
        <f>B101+K101+M101</f>
        <v>91</v>
      </c>
      <c r="Y101" s="2">
        <f>B101+Q101</f>
        <v>89</v>
      </c>
      <c r="Z101" s="90">
        <v>14129</v>
      </c>
    </row>
    <row r="102" spans="1:26" ht="15" customHeight="1">
      <c r="A102" s="89"/>
      <c r="B102" s="79"/>
      <c r="C102" s="62"/>
      <c r="D102" s="81"/>
      <c r="E102" s="82"/>
      <c r="F102" s="72"/>
      <c r="G102" s="83"/>
      <c r="H102" s="72"/>
      <c r="I102" s="83"/>
      <c r="J102" s="72"/>
      <c r="K102" s="83"/>
      <c r="L102" s="72"/>
      <c r="M102" s="85"/>
      <c r="N102" s="72"/>
      <c r="O102" s="83"/>
      <c r="P102" s="72"/>
      <c r="Q102" s="83"/>
      <c r="R102" s="86"/>
      <c r="S102" s="79"/>
      <c r="T102" s="73"/>
      <c r="U102" s="79"/>
      <c r="V102" s="75"/>
      <c r="W102" s="88"/>
      <c r="X102" s="11"/>
      <c r="Z102" s="90"/>
    </row>
    <row r="103" spans="1:26" ht="24">
      <c r="A103" s="89" t="s">
        <v>89</v>
      </c>
      <c r="B103" s="79">
        <v>55</v>
      </c>
      <c r="C103" s="62">
        <f>+B103/Z103*1000</f>
        <v>6.556204553582072</v>
      </c>
      <c r="D103" s="81">
        <v>3</v>
      </c>
      <c r="E103" s="82">
        <v>90</v>
      </c>
      <c r="F103" s="72">
        <f>+E103/Z103*1000</f>
        <v>10.72833472404339</v>
      </c>
      <c r="G103" s="83">
        <v>1</v>
      </c>
      <c r="H103" s="72">
        <f>ROUND(G103/B103*1000,1)</f>
        <v>18.2</v>
      </c>
      <c r="I103" s="83">
        <v>1</v>
      </c>
      <c r="J103" s="74">
        <f>ROUND(I103/B103*1000,1)</f>
        <v>18.2</v>
      </c>
      <c r="K103" s="83">
        <v>3</v>
      </c>
      <c r="L103" s="72">
        <f>ROUND(K103/X103*1000,1)</f>
        <v>50.8</v>
      </c>
      <c r="M103" s="85">
        <v>1</v>
      </c>
      <c r="N103" s="72">
        <f>ROUND(M103/X103*1000,1)</f>
        <v>16.9</v>
      </c>
      <c r="O103" s="83">
        <v>0</v>
      </c>
      <c r="P103" s="72">
        <f>ROUND(O103/Y103*1000,1)</f>
        <v>0</v>
      </c>
      <c r="Q103" s="83">
        <v>0</v>
      </c>
      <c r="R103" s="86">
        <v>0</v>
      </c>
      <c r="S103" s="79">
        <v>31</v>
      </c>
      <c r="T103" s="73">
        <f>+S103/Z103*1000</f>
        <v>3.6953152938371674</v>
      </c>
      <c r="U103" s="79">
        <v>18</v>
      </c>
      <c r="V103" s="75">
        <f>+U103/Z103*1000</f>
        <v>2.145666944808678</v>
      </c>
      <c r="W103" s="88">
        <v>1.25</v>
      </c>
      <c r="X103" s="11">
        <f>B103+K103+M103</f>
        <v>59</v>
      </c>
      <c r="Y103" s="2">
        <f>B103+Q103</f>
        <v>55</v>
      </c>
      <c r="Z103" s="90">
        <v>8389</v>
      </c>
    </row>
    <row r="104" spans="1:26" ht="24">
      <c r="A104" s="89" t="s">
        <v>90</v>
      </c>
      <c r="B104" s="79">
        <v>80</v>
      </c>
      <c r="C104" s="62">
        <f>+B104/Z104*1000</f>
        <v>6.863417982155114</v>
      </c>
      <c r="D104" s="81">
        <v>3</v>
      </c>
      <c r="E104" s="82">
        <v>139</v>
      </c>
      <c r="F104" s="72">
        <f>+E104/Z104*1000</f>
        <v>11.925188743994509</v>
      </c>
      <c r="G104" s="83">
        <v>0</v>
      </c>
      <c r="H104" s="72">
        <f>ROUND(G104/B104*1000,1)</f>
        <v>0</v>
      </c>
      <c r="I104" s="83">
        <v>0</v>
      </c>
      <c r="J104" s="74">
        <f>ROUND(I104/B104*1000,1)</f>
        <v>0</v>
      </c>
      <c r="K104" s="83">
        <v>1</v>
      </c>
      <c r="L104" s="72">
        <f>ROUND(K104/X104*1000,1)</f>
        <v>12.2</v>
      </c>
      <c r="M104" s="85">
        <v>1</v>
      </c>
      <c r="N104" s="72">
        <f>ROUND(M104/X104*1000,1)</f>
        <v>12.2</v>
      </c>
      <c r="O104" s="120">
        <v>0</v>
      </c>
      <c r="P104" s="72">
        <f>ROUND(O104/Y104*1000,1)</f>
        <v>0</v>
      </c>
      <c r="Q104" s="83">
        <v>0</v>
      </c>
      <c r="R104" s="86">
        <v>0</v>
      </c>
      <c r="S104" s="79">
        <v>57</v>
      </c>
      <c r="T104" s="73">
        <f>+S104/Z104*1000</f>
        <v>4.890185312285518</v>
      </c>
      <c r="U104" s="79">
        <v>32</v>
      </c>
      <c r="V104" s="75">
        <f>+U104/Z104*1000</f>
        <v>2.7453671928620453</v>
      </c>
      <c r="W104" s="88">
        <v>1.17</v>
      </c>
      <c r="X104" s="11">
        <f>B104+K104+M104</f>
        <v>82</v>
      </c>
      <c r="Y104" s="2">
        <f>B104+Q104</f>
        <v>80</v>
      </c>
      <c r="Z104" s="90">
        <v>11656</v>
      </c>
    </row>
    <row r="105" spans="1:26" ht="24">
      <c r="A105" s="89" t="s">
        <v>91</v>
      </c>
      <c r="B105" s="79">
        <v>33</v>
      </c>
      <c r="C105" s="62">
        <f>+B105/Z105*1000</f>
        <v>4.210257718805818</v>
      </c>
      <c r="D105" s="81">
        <v>5</v>
      </c>
      <c r="E105" s="82">
        <v>81</v>
      </c>
      <c r="F105" s="72">
        <f>+E105/Z105*1000</f>
        <v>10.334268946159735</v>
      </c>
      <c r="G105" s="83">
        <v>0</v>
      </c>
      <c r="H105" s="72">
        <f>ROUND(G105/B105*1000,1)</f>
        <v>0</v>
      </c>
      <c r="I105" s="83">
        <v>0</v>
      </c>
      <c r="J105" s="74">
        <f>ROUND(I105/B105*1000,1)</f>
        <v>0</v>
      </c>
      <c r="K105" s="83">
        <v>0</v>
      </c>
      <c r="L105" s="72">
        <f>ROUND(K105/X105*1000,1)</f>
        <v>0</v>
      </c>
      <c r="M105" s="85">
        <v>1</v>
      </c>
      <c r="N105" s="72">
        <f>ROUND(M105/X105*1000,1)</f>
        <v>29.4</v>
      </c>
      <c r="O105" s="120">
        <v>0</v>
      </c>
      <c r="P105" s="72">
        <f>ROUND(O105/Y105*1000,1)</f>
        <v>0</v>
      </c>
      <c r="Q105" s="83">
        <v>0</v>
      </c>
      <c r="R105" s="86">
        <v>0</v>
      </c>
      <c r="S105" s="79">
        <v>30</v>
      </c>
      <c r="T105" s="73">
        <f>+S105/Z105*1000</f>
        <v>3.827507017096198</v>
      </c>
      <c r="U105" s="79">
        <v>9</v>
      </c>
      <c r="V105" s="75">
        <f>+U105/Z105*1000</f>
        <v>1.1482521051288594</v>
      </c>
      <c r="W105" s="88">
        <v>0.78</v>
      </c>
      <c r="X105" s="11">
        <f>B105+K105+M105</f>
        <v>34</v>
      </c>
      <c r="Y105" s="2">
        <f>B105+Q105</f>
        <v>33</v>
      </c>
      <c r="Z105" s="90">
        <v>7838</v>
      </c>
    </row>
    <row r="106" spans="1:26" ht="24">
      <c r="A106" s="91" t="s">
        <v>92</v>
      </c>
      <c r="B106" s="79">
        <v>86</v>
      </c>
      <c r="C106" s="62">
        <f>+B106/Z106*1000</f>
        <v>5.913497902771092</v>
      </c>
      <c r="D106" s="81">
        <v>6</v>
      </c>
      <c r="E106" s="92">
        <v>142</v>
      </c>
      <c r="F106" s="72">
        <f>+E106/Z106*1000</f>
        <v>9.764147699924361</v>
      </c>
      <c r="G106" s="83">
        <v>0</v>
      </c>
      <c r="H106" s="72">
        <f>ROUND(G106/B106*1000,1)</f>
        <v>0</v>
      </c>
      <c r="I106" s="83">
        <v>0</v>
      </c>
      <c r="J106" s="74">
        <f>ROUND(I106/B106*1000,1)</f>
        <v>0</v>
      </c>
      <c r="K106" s="83">
        <v>1</v>
      </c>
      <c r="L106" s="72">
        <f>ROUND(K106/X106*1000,1)</f>
        <v>11.4</v>
      </c>
      <c r="M106" s="85">
        <v>1</v>
      </c>
      <c r="N106" s="72">
        <f>ROUND(M106/X106*1000,1)</f>
        <v>11.4</v>
      </c>
      <c r="O106" s="120">
        <v>0</v>
      </c>
      <c r="P106" s="72">
        <f>ROUND(O106/Y106*1000,1)</f>
        <v>0</v>
      </c>
      <c r="Q106" s="83">
        <v>0</v>
      </c>
      <c r="R106" s="86">
        <v>0</v>
      </c>
      <c r="S106" s="79">
        <v>49</v>
      </c>
      <c r="T106" s="73">
        <f>+S106/Z106*1000</f>
        <v>3.369318572509111</v>
      </c>
      <c r="U106" s="79">
        <v>37</v>
      </c>
      <c r="V106" s="75">
        <f>+U106/Z106*1000</f>
        <v>2.5441793302619815</v>
      </c>
      <c r="W106" s="88">
        <v>1.04</v>
      </c>
      <c r="X106" s="11">
        <f>B106+K106+M106</f>
        <v>88</v>
      </c>
      <c r="Y106" s="2">
        <f>B106+Q106</f>
        <v>86</v>
      </c>
      <c r="Z106" s="90">
        <v>14543</v>
      </c>
    </row>
    <row r="107" spans="1:26" ht="24">
      <c r="A107" s="89" t="s">
        <v>93</v>
      </c>
      <c r="B107" s="79">
        <v>78</v>
      </c>
      <c r="C107" s="62">
        <f>+B107/Z107*1000</f>
        <v>6.070038910505836</v>
      </c>
      <c r="D107" s="81">
        <v>5</v>
      </c>
      <c r="E107" s="82">
        <v>180</v>
      </c>
      <c r="F107" s="72">
        <f>+E107/Z107*1000</f>
        <v>14.007782101167315</v>
      </c>
      <c r="G107" s="83">
        <v>0</v>
      </c>
      <c r="H107" s="72">
        <f>ROUND(G107/B107*1000,1)</f>
        <v>0</v>
      </c>
      <c r="I107" s="83">
        <v>0</v>
      </c>
      <c r="J107" s="74">
        <f>ROUND(I107/B107*1000,1)</f>
        <v>0</v>
      </c>
      <c r="K107" s="83">
        <v>2</v>
      </c>
      <c r="L107" s="72">
        <f>ROUND(K107/X107*1000,1)</f>
        <v>24.7</v>
      </c>
      <c r="M107" s="85">
        <v>1</v>
      </c>
      <c r="N107" s="72">
        <f>ROUND(M107/X107*1000,1)</f>
        <v>12.3</v>
      </c>
      <c r="O107" s="120">
        <v>0</v>
      </c>
      <c r="P107" s="72">
        <f>ROUND(O107/Y107*1000,1)</f>
        <v>0</v>
      </c>
      <c r="Q107" s="83">
        <v>0</v>
      </c>
      <c r="R107" s="86">
        <v>0</v>
      </c>
      <c r="S107" s="79">
        <v>57</v>
      </c>
      <c r="T107" s="73">
        <f>+S107/Z107*1000</f>
        <v>4.43579766536965</v>
      </c>
      <c r="U107" s="79">
        <v>19</v>
      </c>
      <c r="V107" s="75">
        <f>+U107/Z107*1000</f>
        <v>1.4785992217898833</v>
      </c>
      <c r="W107" s="88">
        <v>1.11</v>
      </c>
      <c r="X107" s="11">
        <f>B107+K107+M107</f>
        <v>81</v>
      </c>
      <c r="Y107" s="2">
        <f>B107+Q107</f>
        <v>78</v>
      </c>
      <c r="Z107" s="90">
        <v>12850</v>
      </c>
    </row>
    <row r="108" spans="1:26" ht="15" customHeight="1">
      <c r="A108" s="89"/>
      <c r="B108" s="79"/>
      <c r="C108" s="62"/>
      <c r="D108" s="81"/>
      <c r="E108" s="82"/>
      <c r="F108" s="72"/>
      <c r="G108" s="83"/>
      <c r="H108" s="74"/>
      <c r="I108" s="83"/>
      <c r="J108" s="74"/>
      <c r="K108" s="83"/>
      <c r="L108" s="72"/>
      <c r="M108" s="85"/>
      <c r="N108" s="72"/>
      <c r="O108" s="120"/>
      <c r="P108" s="72"/>
      <c r="Q108" s="83"/>
      <c r="R108" s="86"/>
      <c r="S108" s="79"/>
      <c r="T108" s="73"/>
      <c r="U108" s="79"/>
      <c r="V108" s="75"/>
      <c r="W108" s="88"/>
      <c r="X108" s="11"/>
      <c r="Z108" s="90"/>
    </row>
    <row r="109" spans="1:26" ht="24">
      <c r="A109" s="89" t="s">
        <v>94</v>
      </c>
      <c r="B109" s="79">
        <v>37</v>
      </c>
      <c r="C109" s="62">
        <f>+B109/Z109*1000</f>
        <v>4.320411022886502</v>
      </c>
      <c r="D109" s="81">
        <v>4</v>
      </c>
      <c r="E109" s="82">
        <v>97</v>
      </c>
      <c r="F109" s="72">
        <f>+E109/Z109*1000</f>
        <v>11.32648295189164</v>
      </c>
      <c r="G109" s="83">
        <v>0</v>
      </c>
      <c r="H109" s="72">
        <v>0</v>
      </c>
      <c r="I109" s="83">
        <v>0</v>
      </c>
      <c r="J109" s="74">
        <f>ROUND(I109/B109*1000,1)</f>
        <v>0</v>
      </c>
      <c r="K109" s="83">
        <v>3</v>
      </c>
      <c r="L109" s="72">
        <f>ROUND(K109/X109*1000,1)</f>
        <v>69.8</v>
      </c>
      <c r="M109" s="85">
        <v>3</v>
      </c>
      <c r="N109" s="72">
        <f>ROUND(M109/X109*1000,1)</f>
        <v>69.8</v>
      </c>
      <c r="O109" s="120">
        <v>1</v>
      </c>
      <c r="P109" s="72">
        <f>ROUND(O109/Y109*1000,1)</f>
        <v>26.3</v>
      </c>
      <c r="Q109" s="83">
        <v>1</v>
      </c>
      <c r="R109" s="86">
        <v>0</v>
      </c>
      <c r="S109" s="79">
        <v>34</v>
      </c>
      <c r="T109" s="73">
        <f>+S109/Z109*1000</f>
        <v>3.9701074264362446</v>
      </c>
      <c r="U109" s="79">
        <v>28</v>
      </c>
      <c r="V109" s="75">
        <f>+U109/Z109*1000</f>
        <v>3.269500233535731</v>
      </c>
      <c r="W109" s="88">
        <v>0.88</v>
      </c>
      <c r="X109" s="11">
        <f>B109+K109+M109</f>
        <v>43</v>
      </c>
      <c r="Y109" s="2">
        <f>B109+Q109</f>
        <v>38</v>
      </c>
      <c r="Z109" s="90">
        <v>8564</v>
      </c>
    </row>
    <row r="110" spans="1:26" ht="24">
      <c r="A110" s="89" t="s">
        <v>95</v>
      </c>
      <c r="B110" s="79">
        <v>38</v>
      </c>
      <c r="C110" s="62">
        <f>+B110/Z110*1000</f>
        <v>3.8680781758957656</v>
      </c>
      <c r="D110" s="81">
        <v>5</v>
      </c>
      <c r="E110" s="82">
        <v>135</v>
      </c>
      <c r="F110" s="72">
        <f>+E110/Z110*1000</f>
        <v>13.74185667752443</v>
      </c>
      <c r="G110" s="83">
        <v>0</v>
      </c>
      <c r="H110" s="74">
        <v>0</v>
      </c>
      <c r="I110" s="83">
        <v>0</v>
      </c>
      <c r="J110" s="74">
        <f>ROUND(I110/B110*1000,1)</f>
        <v>0</v>
      </c>
      <c r="K110" s="83">
        <v>3</v>
      </c>
      <c r="L110" s="72">
        <f>ROUND(K110/X110*1000,1)</f>
        <v>73.2</v>
      </c>
      <c r="M110" s="85"/>
      <c r="N110" s="72">
        <f>ROUND(M110/X110*1000,1)</f>
        <v>0</v>
      </c>
      <c r="O110" s="120">
        <v>0</v>
      </c>
      <c r="P110" s="74">
        <v>0</v>
      </c>
      <c r="Q110" s="83">
        <v>0</v>
      </c>
      <c r="R110" s="86">
        <v>0</v>
      </c>
      <c r="S110" s="79">
        <v>37</v>
      </c>
      <c r="T110" s="73">
        <f>+S110/Z110*1000</f>
        <v>3.76628664495114</v>
      </c>
      <c r="U110" s="79">
        <v>11</v>
      </c>
      <c r="V110" s="75">
        <f>+U110/Z110*1000</f>
        <v>1.1197068403908796</v>
      </c>
      <c r="W110" s="122">
        <v>0.81</v>
      </c>
      <c r="X110" s="11">
        <f>B110+K110+M110</f>
        <v>41</v>
      </c>
      <c r="Y110" s="2">
        <f>B110+Q110</f>
        <v>38</v>
      </c>
      <c r="Z110" s="90">
        <v>9824</v>
      </c>
    </row>
    <row r="111" spans="1:26" ht="24">
      <c r="A111" s="89" t="s">
        <v>96</v>
      </c>
      <c r="B111" s="79">
        <v>65</v>
      </c>
      <c r="C111" s="62">
        <f>+B111/Z111*1000</f>
        <v>5.645301372242487</v>
      </c>
      <c r="D111" s="81">
        <v>4</v>
      </c>
      <c r="E111" s="82">
        <v>165</v>
      </c>
      <c r="F111" s="72">
        <f>+E111/Z111*1000</f>
        <v>14.3303804064617</v>
      </c>
      <c r="G111" s="83">
        <v>0</v>
      </c>
      <c r="H111" s="74">
        <v>0</v>
      </c>
      <c r="I111" s="83">
        <v>0</v>
      </c>
      <c r="J111" s="74">
        <f>ROUND(I111/B111*1000,1)</f>
        <v>0</v>
      </c>
      <c r="K111" s="83"/>
      <c r="L111" s="72">
        <f>ROUND(K111/X111*1000,1)</f>
        <v>0</v>
      </c>
      <c r="M111" s="85">
        <v>2</v>
      </c>
      <c r="N111" s="74">
        <f>ROUND(M111/X111*1000,1)</f>
        <v>29.9</v>
      </c>
      <c r="O111" s="120">
        <v>0</v>
      </c>
      <c r="P111" s="74">
        <f>ROUND(O111/Y111*1000,1)</f>
        <v>0</v>
      </c>
      <c r="Q111" s="83">
        <v>0</v>
      </c>
      <c r="R111" s="86">
        <v>0</v>
      </c>
      <c r="S111" s="79">
        <v>41</v>
      </c>
      <c r="T111" s="73">
        <f>+S111/Z111*1000</f>
        <v>3.560882404029877</v>
      </c>
      <c r="U111" s="79">
        <v>11</v>
      </c>
      <c r="V111" s="75">
        <f>+U111/Z111*1000</f>
        <v>0.9553586937641132</v>
      </c>
      <c r="W111" s="122">
        <v>1.21</v>
      </c>
      <c r="X111" s="11">
        <f>B111+K111+M111</f>
        <v>67</v>
      </c>
      <c r="Y111" s="2">
        <f>B111+Q111</f>
        <v>65</v>
      </c>
      <c r="Z111" s="90">
        <v>11514</v>
      </c>
    </row>
    <row r="112" spans="1:26" ht="24">
      <c r="A112" s="89" t="s">
        <v>111</v>
      </c>
      <c r="B112" s="79">
        <v>30</v>
      </c>
      <c r="C112" s="62">
        <f>+B112/Z112*1000</f>
        <v>3.777386048854193</v>
      </c>
      <c r="D112" s="81">
        <v>4</v>
      </c>
      <c r="E112" s="82">
        <v>119</v>
      </c>
      <c r="F112" s="72">
        <f>+E112/Z112*1000</f>
        <v>14.983631327121632</v>
      </c>
      <c r="G112" s="83">
        <v>0</v>
      </c>
      <c r="H112" s="74">
        <f>ROUND(G112/B112*1000,1)</f>
        <v>0</v>
      </c>
      <c r="I112" s="83">
        <v>0</v>
      </c>
      <c r="J112" s="74">
        <f>ROUND(I112/B112*1000,1)</f>
        <v>0</v>
      </c>
      <c r="K112" s="83">
        <v>1</v>
      </c>
      <c r="L112" s="72">
        <f>ROUND(K112/X112*1000,1)</f>
        <v>31.3</v>
      </c>
      <c r="M112" s="85">
        <v>1</v>
      </c>
      <c r="N112" s="125">
        <f>ROUND(M112/X112*1000,1)</f>
        <v>31.3</v>
      </c>
      <c r="O112" s="85">
        <v>0</v>
      </c>
      <c r="P112" s="72">
        <f>ROUND(O112/Y112*1000,1)</f>
        <v>0</v>
      </c>
      <c r="Q112" s="83">
        <v>0</v>
      </c>
      <c r="R112" s="86">
        <v>0</v>
      </c>
      <c r="S112" s="79">
        <v>18</v>
      </c>
      <c r="T112" s="73">
        <f>+S112/Z112*1000</f>
        <v>2.2664316293125157</v>
      </c>
      <c r="U112" s="79">
        <v>13</v>
      </c>
      <c r="V112" s="75">
        <f>+U112/Z112*1000</f>
        <v>1.636867287836817</v>
      </c>
      <c r="W112" s="122">
        <v>0.84</v>
      </c>
      <c r="X112" s="11">
        <f>B112+K112+M112</f>
        <v>32</v>
      </c>
      <c r="Y112" s="2">
        <f>B112+Q112</f>
        <v>30</v>
      </c>
      <c r="Z112" s="90">
        <v>7942</v>
      </c>
    </row>
    <row r="113" spans="1:26" ht="24">
      <c r="A113" s="91" t="s">
        <v>97</v>
      </c>
      <c r="B113" s="79">
        <v>29</v>
      </c>
      <c r="C113" s="62">
        <f>+B113/Z113*1000</f>
        <v>5.320124747752706</v>
      </c>
      <c r="D113" s="81">
        <v>2</v>
      </c>
      <c r="E113" s="92">
        <v>90</v>
      </c>
      <c r="F113" s="72">
        <f>+E113/Z113*1000</f>
        <v>16.51073197578426</v>
      </c>
      <c r="G113" s="83">
        <v>0</v>
      </c>
      <c r="H113" s="74">
        <v>0</v>
      </c>
      <c r="I113" s="83">
        <v>0</v>
      </c>
      <c r="J113" s="74">
        <f>ROUND(I113/B113*1000,1)</f>
        <v>0</v>
      </c>
      <c r="K113" s="83">
        <v>0</v>
      </c>
      <c r="L113" s="74">
        <v>0</v>
      </c>
      <c r="M113" s="85">
        <v>1</v>
      </c>
      <c r="N113" s="125">
        <f>ROUND(M113/X113*1000,1)</f>
        <v>33.3</v>
      </c>
      <c r="O113" s="85">
        <v>0</v>
      </c>
      <c r="P113" s="72">
        <f>ROUND(O113/Y113*1000,1)</f>
        <v>0</v>
      </c>
      <c r="Q113" s="83">
        <v>0</v>
      </c>
      <c r="R113" s="86">
        <v>0</v>
      </c>
      <c r="S113" s="79">
        <v>14</v>
      </c>
      <c r="T113" s="73">
        <f>+S113/Z113*1000</f>
        <v>2.568336085121996</v>
      </c>
      <c r="U113" s="79">
        <v>3</v>
      </c>
      <c r="V113" s="75">
        <f>+U113/Z113*1000</f>
        <v>0.550357732526142</v>
      </c>
      <c r="W113" s="122">
        <v>1.26</v>
      </c>
      <c r="X113" s="11">
        <f>B113+K113+M113</f>
        <v>30</v>
      </c>
      <c r="Y113" s="2">
        <f>B113+Q113</f>
        <v>29</v>
      </c>
      <c r="Z113" s="90">
        <v>5451</v>
      </c>
    </row>
    <row r="114" spans="1:26" ht="15" customHeight="1">
      <c r="A114" s="89"/>
      <c r="B114" s="79"/>
      <c r="C114" s="62"/>
      <c r="D114" s="81"/>
      <c r="E114" s="82"/>
      <c r="F114" s="72"/>
      <c r="G114" s="83"/>
      <c r="H114" s="74"/>
      <c r="I114" s="83"/>
      <c r="J114" s="74"/>
      <c r="K114" s="83"/>
      <c r="L114" s="72"/>
      <c r="M114" s="85"/>
      <c r="N114" s="125"/>
      <c r="O114" s="85"/>
      <c r="P114" s="72"/>
      <c r="Q114" s="83"/>
      <c r="R114" s="86"/>
      <c r="S114" s="79"/>
      <c r="T114" s="73"/>
      <c r="U114" s="79"/>
      <c r="V114" s="75"/>
      <c r="W114" s="122"/>
      <c r="X114" s="11"/>
      <c r="Z114" s="90"/>
    </row>
    <row r="115" spans="1:26" ht="24">
      <c r="A115" s="91" t="s">
        <v>98</v>
      </c>
      <c r="B115" s="79">
        <v>29</v>
      </c>
      <c r="C115" s="62">
        <f>+B115/Z115*1000</f>
        <v>5.042601286732743</v>
      </c>
      <c r="D115" s="81">
        <v>5</v>
      </c>
      <c r="E115" s="92">
        <v>79</v>
      </c>
      <c r="F115" s="72">
        <f>+E115/Z115*1000</f>
        <v>13.736741436271952</v>
      </c>
      <c r="G115" s="83">
        <v>0</v>
      </c>
      <c r="H115" s="74">
        <v>0</v>
      </c>
      <c r="I115" s="83">
        <v>0</v>
      </c>
      <c r="J115" s="74">
        <f>ROUND(I115/B115*1000,1)</f>
        <v>0</v>
      </c>
      <c r="K115" s="83">
        <v>0</v>
      </c>
      <c r="L115" s="72">
        <f>ROUND(K115/X115*1000,1)</f>
        <v>0</v>
      </c>
      <c r="M115" s="85">
        <v>0</v>
      </c>
      <c r="N115" s="125">
        <f>ROUND(M115/X115*1000,1)</f>
        <v>0</v>
      </c>
      <c r="O115" s="85">
        <v>0</v>
      </c>
      <c r="P115" s="72">
        <f>ROUND(O115/Y115*1000,1)</f>
        <v>0</v>
      </c>
      <c r="Q115" s="83">
        <v>0</v>
      </c>
      <c r="R115" s="86">
        <v>0</v>
      </c>
      <c r="S115" s="79">
        <v>16</v>
      </c>
      <c r="T115" s="73">
        <f>+S115/Z115*1000</f>
        <v>2.7821248478525473</v>
      </c>
      <c r="U115" s="79">
        <v>8</v>
      </c>
      <c r="V115" s="75">
        <f>+U115/Z115*1000</f>
        <v>1.3910624239262737</v>
      </c>
      <c r="W115" s="122">
        <v>1.15</v>
      </c>
      <c r="X115" s="11">
        <f>B115+K115+M115</f>
        <v>29</v>
      </c>
      <c r="Y115" s="2">
        <f>B115+Q115</f>
        <v>29</v>
      </c>
      <c r="Z115" s="90">
        <v>5751</v>
      </c>
    </row>
    <row r="116" spans="1:26" ht="24">
      <c r="A116" s="91" t="s">
        <v>99</v>
      </c>
      <c r="B116" s="79">
        <v>38</v>
      </c>
      <c r="C116" s="62">
        <f>+B116/Z116*1000</f>
        <v>3.886275311924729</v>
      </c>
      <c r="D116" s="81">
        <v>7</v>
      </c>
      <c r="E116" s="92">
        <v>152</v>
      </c>
      <c r="F116" s="72">
        <f>+E116/Z116*1000</f>
        <v>15.545101247698916</v>
      </c>
      <c r="G116" s="83">
        <v>0</v>
      </c>
      <c r="H116" s="74">
        <v>0</v>
      </c>
      <c r="I116" s="83">
        <v>0</v>
      </c>
      <c r="J116" s="74">
        <f>ROUND(I116/B116*1000,1)</f>
        <v>0</v>
      </c>
      <c r="K116" s="83">
        <v>0</v>
      </c>
      <c r="L116" s="72">
        <f>ROUND(K116/X116*1000,1)</f>
        <v>0</v>
      </c>
      <c r="M116" s="85">
        <v>0</v>
      </c>
      <c r="N116" s="125">
        <f>ROUND(M116/X116*1000,1)</f>
        <v>0</v>
      </c>
      <c r="O116" s="85">
        <v>0</v>
      </c>
      <c r="P116" s="72">
        <f>ROUND(O116/Y116*1000,1)</f>
        <v>0</v>
      </c>
      <c r="Q116" s="83">
        <v>0</v>
      </c>
      <c r="R116" s="86">
        <v>0</v>
      </c>
      <c r="S116" s="79">
        <v>37</v>
      </c>
      <c r="T116" s="73">
        <f>+S116/Z116*1000</f>
        <v>3.7840049089793415</v>
      </c>
      <c r="U116" s="79">
        <v>12</v>
      </c>
      <c r="V116" s="75">
        <f>+U116/Z116*1000</f>
        <v>1.2272448353446512</v>
      </c>
      <c r="W116" s="122">
        <v>0.93</v>
      </c>
      <c r="X116" s="11">
        <f>B116+K116+M116</f>
        <v>38</v>
      </c>
      <c r="Y116" s="2">
        <f>B116+Q116</f>
        <v>38</v>
      </c>
      <c r="Z116" s="90">
        <v>9778</v>
      </c>
    </row>
    <row r="117" spans="1:26" ht="24">
      <c r="A117" s="89" t="s">
        <v>100</v>
      </c>
      <c r="B117" s="79">
        <v>26</v>
      </c>
      <c r="C117" s="62">
        <f>+B117/Z117*1000</f>
        <v>5.584192439862543</v>
      </c>
      <c r="D117" s="81">
        <v>4</v>
      </c>
      <c r="E117" s="82">
        <v>56</v>
      </c>
      <c r="F117" s="72">
        <f>+E117/Z117*1000</f>
        <v>12.027491408934708</v>
      </c>
      <c r="G117" s="83">
        <v>0</v>
      </c>
      <c r="H117" s="74">
        <v>0</v>
      </c>
      <c r="I117" s="83">
        <v>0</v>
      </c>
      <c r="J117" s="74">
        <f>ROUND(I117/B117*1000,1)</f>
        <v>0</v>
      </c>
      <c r="K117" s="83">
        <v>0</v>
      </c>
      <c r="L117" s="86">
        <v>0</v>
      </c>
      <c r="M117" s="85">
        <v>0</v>
      </c>
      <c r="N117" s="126">
        <v>0</v>
      </c>
      <c r="O117" s="85">
        <v>0</v>
      </c>
      <c r="P117" s="72">
        <f>ROUND(O117/Y117*1000,1)</f>
        <v>0</v>
      </c>
      <c r="Q117" s="83">
        <v>0</v>
      </c>
      <c r="R117" s="86">
        <v>0</v>
      </c>
      <c r="S117" s="79">
        <v>20</v>
      </c>
      <c r="T117" s="73">
        <f>+S117/Z117*1000</f>
        <v>4.295532646048111</v>
      </c>
      <c r="U117" s="79">
        <v>9</v>
      </c>
      <c r="V117" s="75">
        <f>+U117/Z117*1000</f>
        <v>1.9329896907216495</v>
      </c>
      <c r="W117" s="122">
        <v>1.31</v>
      </c>
      <c r="X117" s="11">
        <f>B117+K117+M117</f>
        <v>26</v>
      </c>
      <c r="Y117" s="2">
        <f>B117+Q117</f>
        <v>26</v>
      </c>
      <c r="Z117" s="90">
        <v>4656</v>
      </c>
    </row>
    <row r="118" spans="1:26" ht="24">
      <c r="A118" s="91" t="s">
        <v>101</v>
      </c>
      <c r="B118" s="79">
        <v>29</v>
      </c>
      <c r="C118" s="62">
        <f>+B118/Z118*1000</f>
        <v>5.188763642869923</v>
      </c>
      <c r="D118" s="81">
        <v>1</v>
      </c>
      <c r="E118" s="92">
        <v>112</v>
      </c>
      <c r="F118" s="72">
        <f>+E118/Z118*1000</f>
        <v>20.03936303453212</v>
      </c>
      <c r="G118" s="83">
        <v>0</v>
      </c>
      <c r="H118" s="72">
        <v>0</v>
      </c>
      <c r="I118" s="83">
        <v>0</v>
      </c>
      <c r="J118" s="74">
        <f>ROUND(I118/B118*1000,1)</f>
        <v>0</v>
      </c>
      <c r="K118" s="83">
        <v>0</v>
      </c>
      <c r="L118" s="72">
        <f>ROUND(K118/X118*1000,1)</f>
        <v>0</v>
      </c>
      <c r="M118" s="85">
        <v>0</v>
      </c>
      <c r="N118" s="125">
        <f>ROUND(M118/X118*1000,1)</f>
        <v>0</v>
      </c>
      <c r="O118" s="85">
        <v>0</v>
      </c>
      <c r="P118" s="72">
        <f>ROUND(O118/Y118*1000,1)</f>
        <v>0</v>
      </c>
      <c r="Q118" s="83">
        <v>0</v>
      </c>
      <c r="R118" s="86">
        <v>0</v>
      </c>
      <c r="S118" s="79">
        <v>19</v>
      </c>
      <c r="T118" s="73">
        <f>+S118/Z118*1000</f>
        <v>3.399534800500984</v>
      </c>
      <c r="U118" s="79">
        <v>8</v>
      </c>
      <c r="V118" s="75">
        <f>+U118/Z118*1000</f>
        <v>1.4313830738951512</v>
      </c>
      <c r="W118" s="122">
        <v>1.37</v>
      </c>
      <c r="X118" s="11">
        <f>B118+K118+M118</f>
        <v>29</v>
      </c>
      <c r="Y118" s="2">
        <f>B118+Q118</f>
        <v>29</v>
      </c>
      <c r="Z118" s="90">
        <v>5589</v>
      </c>
    </row>
    <row r="119" spans="1:26" ht="24">
      <c r="A119" s="91" t="s">
        <v>102</v>
      </c>
      <c r="B119" s="127">
        <v>57</v>
      </c>
      <c r="C119" s="128">
        <f>+B119/Z119*1000</f>
        <v>4.603828446813666</v>
      </c>
      <c r="D119" s="81">
        <v>4</v>
      </c>
      <c r="E119" s="129">
        <v>184</v>
      </c>
      <c r="F119" s="72">
        <f>+E119/Z119*1000</f>
        <v>14.861481301994992</v>
      </c>
      <c r="G119" s="120">
        <v>0</v>
      </c>
      <c r="H119" s="72">
        <f>ROUND(G119/B119*1000,1)</f>
        <v>0</v>
      </c>
      <c r="I119" s="120">
        <v>0</v>
      </c>
      <c r="J119" s="74">
        <f>ROUND(I119/B119*1000,1)</f>
        <v>0</v>
      </c>
      <c r="K119" s="120">
        <v>0</v>
      </c>
      <c r="L119" s="72">
        <f>ROUND(K119/X119*1000,1)</f>
        <v>0</v>
      </c>
      <c r="M119" s="85">
        <v>2</v>
      </c>
      <c r="N119" s="125">
        <f>ROUND(M119/X119*1000,1)</f>
        <v>33.9</v>
      </c>
      <c r="O119" s="85">
        <v>0</v>
      </c>
      <c r="P119" s="72">
        <f>ROUND(O119/Y119*1000,1)</f>
        <v>0</v>
      </c>
      <c r="Q119" s="120">
        <v>0</v>
      </c>
      <c r="R119" s="86">
        <v>0</v>
      </c>
      <c r="S119" s="127">
        <v>32</v>
      </c>
      <c r="T119" s="73">
        <f>+S119/Z119*1000</f>
        <v>2.584605443825216</v>
      </c>
      <c r="U119" s="127">
        <v>19</v>
      </c>
      <c r="V119" s="75">
        <f>+U119/Z119*1000</f>
        <v>1.534609482271222</v>
      </c>
      <c r="W119" s="122">
        <v>1.09</v>
      </c>
      <c r="X119" s="11">
        <f>B119+K119+M119</f>
        <v>59</v>
      </c>
      <c r="Y119" s="2">
        <f>B119+Q119</f>
        <v>57</v>
      </c>
      <c r="Z119" s="90">
        <v>12381</v>
      </c>
    </row>
    <row r="120" spans="1:26" ht="15" customHeight="1">
      <c r="A120" s="91"/>
      <c r="B120" s="127"/>
      <c r="C120" s="128"/>
      <c r="D120" s="81"/>
      <c r="E120" s="129"/>
      <c r="F120" s="72"/>
      <c r="G120" s="120"/>
      <c r="H120" s="72"/>
      <c r="I120" s="120"/>
      <c r="J120" s="74"/>
      <c r="K120" s="120"/>
      <c r="L120" s="72"/>
      <c r="M120" s="85"/>
      <c r="N120" s="125"/>
      <c r="O120" s="85"/>
      <c r="P120" s="72"/>
      <c r="Q120" s="120"/>
      <c r="R120" s="86"/>
      <c r="S120" s="127"/>
      <c r="T120" s="73"/>
      <c r="U120" s="127"/>
      <c r="V120" s="75"/>
      <c r="W120" s="122"/>
      <c r="X120" s="11"/>
      <c r="Z120" s="90"/>
    </row>
    <row r="121" spans="1:26" ht="24">
      <c r="A121" s="91" t="s">
        <v>103</v>
      </c>
      <c r="B121" s="127">
        <v>30</v>
      </c>
      <c r="C121" s="128">
        <f>+B121/Z121*1000</f>
        <v>5.514705882352941</v>
      </c>
      <c r="D121" s="81">
        <v>2</v>
      </c>
      <c r="E121" s="129">
        <v>95</v>
      </c>
      <c r="F121" s="72">
        <f>+E121/Z121*1000</f>
        <v>17.46323529411765</v>
      </c>
      <c r="G121" s="120">
        <v>0</v>
      </c>
      <c r="H121" s="74">
        <v>0</v>
      </c>
      <c r="I121" s="120">
        <v>0</v>
      </c>
      <c r="J121" s="74">
        <f>ROUND(I121/B121*1000,1)</f>
        <v>0</v>
      </c>
      <c r="K121" s="120">
        <v>0</v>
      </c>
      <c r="L121" s="72">
        <f>ROUND(K121/X121*1000,1)</f>
        <v>0</v>
      </c>
      <c r="M121" s="85">
        <v>0</v>
      </c>
      <c r="N121" s="125">
        <f>ROUND(M121/X121*1000,1)</f>
        <v>0</v>
      </c>
      <c r="O121" s="85">
        <v>0</v>
      </c>
      <c r="P121" s="72">
        <f>ROUND(O121/Y121*1000,1)</f>
        <v>0</v>
      </c>
      <c r="Q121" s="120">
        <v>0</v>
      </c>
      <c r="R121" s="86">
        <v>0</v>
      </c>
      <c r="S121" s="127">
        <v>24</v>
      </c>
      <c r="T121" s="73">
        <f>+S121/Z121*1000</f>
        <v>4.411764705882353</v>
      </c>
      <c r="U121" s="127">
        <v>7</v>
      </c>
      <c r="V121" s="75">
        <f>+U121/Z121*1000</f>
        <v>1.286764705882353</v>
      </c>
      <c r="W121" s="122">
        <v>1.41</v>
      </c>
      <c r="X121" s="11">
        <f>B121+K121+M121</f>
        <v>30</v>
      </c>
      <c r="Y121" s="2">
        <f>B121+Q121</f>
        <v>30</v>
      </c>
      <c r="Z121" s="90">
        <v>5440</v>
      </c>
    </row>
    <row r="122" spans="1:26" ht="24.75" thickBot="1">
      <c r="A122" s="130" t="s">
        <v>104</v>
      </c>
      <c r="B122" s="131">
        <v>26</v>
      </c>
      <c r="C122" s="101">
        <f>+B122/Z122*1000</f>
        <v>4.731574158325751</v>
      </c>
      <c r="D122" s="102">
        <v>5</v>
      </c>
      <c r="E122" s="132">
        <v>73</v>
      </c>
      <c r="F122" s="104">
        <f>+E122/Z122*1000</f>
        <v>13.284804367606917</v>
      </c>
      <c r="G122" s="105">
        <v>1</v>
      </c>
      <c r="H122" s="133">
        <f>ROUND(G122/B122*1000,1)</f>
        <v>38.5</v>
      </c>
      <c r="I122" s="105">
        <v>0</v>
      </c>
      <c r="J122" s="133">
        <f>ROUND(I122/B122*1000,1)</f>
        <v>0</v>
      </c>
      <c r="K122" s="105">
        <v>0</v>
      </c>
      <c r="L122" s="104">
        <f>ROUND(K122/X122*1000,1)</f>
        <v>0</v>
      </c>
      <c r="M122" s="107">
        <v>0</v>
      </c>
      <c r="N122" s="134">
        <f>ROUND(M122/X122*1000,1)</f>
        <v>0</v>
      </c>
      <c r="O122" s="107">
        <v>0</v>
      </c>
      <c r="P122" s="104">
        <f>ROUND(O122/Y122*1000,1)</f>
        <v>0</v>
      </c>
      <c r="Q122" s="105">
        <v>0</v>
      </c>
      <c r="R122" s="108">
        <v>0</v>
      </c>
      <c r="S122" s="131">
        <v>12</v>
      </c>
      <c r="T122" s="110">
        <f>+S122/Z122*1000</f>
        <v>2.183803457688808</v>
      </c>
      <c r="U122" s="131">
        <v>4</v>
      </c>
      <c r="V122" s="112">
        <f>+U122/Z122*1000</f>
        <v>0.7279344858962694</v>
      </c>
      <c r="W122" s="135">
        <v>1.24</v>
      </c>
      <c r="X122" s="11">
        <f>B122+K122+M122</f>
        <v>26</v>
      </c>
      <c r="Y122" s="2">
        <f>B122+Q122</f>
        <v>26</v>
      </c>
      <c r="Z122" s="90">
        <v>5495</v>
      </c>
    </row>
    <row r="123" spans="1:24" ht="24.75" customHeight="1">
      <c r="A123" s="1" t="s">
        <v>110</v>
      </c>
      <c r="B123" s="136"/>
      <c r="C123" s="137"/>
      <c r="D123" s="136"/>
      <c r="E123" s="138"/>
      <c r="F123" s="137"/>
      <c r="G123" s="137"/>
      <c r="H123" s="137"/>
      <c r="I123" s="137"/>
      <c r="K123" s="137"/>
      <c r="L123" s="118" t="s">
        <v>0</v>
      </c>
      <c r="M123" s="137"/>
      <c r="N123" s="118" t="s">
        <v>0</v>
      </c>
      <c r="O123" s="137"/>
      <c r="P123" s="118" t="s">
        <v>0</v>
      </c>
      <c r="Q123" s="137"/>
      <c r="R123" s="137"/>
      <c r="S123" s="136"/>
      <c r="T123" s="118" t="s">
        <v>1</v>
      </c>
      <c r="U123" s="136"/>
      <c r="V123" s="118" t="s">
        <v>1</v>
      </c>
      <c r="X123" s="11"/>
    </row>
    <row r="124" spans="1:24" ht="24.75" customHeight="1">
      <c r="A124" s="137"/>
      <c r="B124" s="136"/>
      <c r="C124" s="137"/>
      <c r="D124" s="136"/>
      <c r="E124" s="138"/>
      <c r="F124" s="137"/>
      <c r="G124" s="137"/>
      <c r="H124" s="137"/>
      <c r="I124" s="137"/>
      <c r="J124" s="118" t="s">
        <v>0</v>
      </c>
      <c r="K124" s="137"/>
      <c r="L124" s="118"/>
      <c r="M124" s="137"/>
      <c r="N124" s="118"/>
      <c r="O124" s="137"/>
      <c r="P124" s="118"/>
      <c r="Q124" s="137"/>
      <c r="R124" s="137"/>
      <c r="S124" s="136"/>
      <c r="T124" s="118"/>
      <c r="U124" s="136"/>
      <c r="V124" s="118"/>
      <c r="X124" s="11"/>
    </row>
    <row r="125" ht="24.75" customHeight="1">
      <c r="J125" s="118"/>
    </row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</sheetData>
  <mergeCells count="34">
    <mergeCell ref="U71:U72"/>
    <mergeCell ref="K71:K72"/>
    <mergeCell ref="M71:M72"/>
    <mergeCell ref="O71:O72"/>
    <mergeCell ref="S71:S72"/>
    <mergeCell ref="B71:B72"/>
    <mergeCell ref="E71:E72"/>
    <mergeCell ref="G71:G72"/>
    <mergeCell ref="I71:I72"/>
    <mergeCell ref="U5:U6"/>
    <mergeCell ref="B69:D70"/>
    <mergeCell ref="E69:F70"/>
    <mergeCell ref="G69:H69"/>
    <mergeCell ref="I69:J69"/>
    <mergeCell ref="S69:T70"/>
    <mergeCell ref="U69:V70"/>
    <mergeCell ref="K70:L70"/>
    <mergeCell ref="M70:N70"/>
    <mergeCell ref="K5:K6"/>
    <mergeCell ref="M5:M6"/>
    <mergeCell ref="O5:O6"/>
    <mergeCell ref="S5:S6"/>
    <mergeCell ref="B5:B6"/>
    <mergeCell ref="E5:E6"/>
    <mergeCell ref="G5:G6"/>
    <mergeCell ref="I5:I6"/>
    <mergeCell ref="K4:L4"/>
    <mergeCell ref="M4:N4"/>
    <mergeCell ref="S3:T4"/>
    <mergeCell ref="U3:V4"/>
    <mergeCell ref="B3:D4"/>
    <mergeCell ref="G3:H3"/>
    <mergeCell ref="I3:J3"/>
    <mergeCell ref="E3:F4"/>
  </mergeCells>
  <printOptions/>
  <pageMargins left="1.15" right="0.4330708661417323" top="0.7874015748031497" bottom="0.3937007874015748" header="0.5118110236220472" footer="0.5118110236220472"/>
  <pageSetup horizontalDpi="600" verticalDpi="600" orientation="landscape" paperSize="8" scale="53" r:id="rId1"/>
  <rowBreaks count="1" manualBreakCount="1">
    <brk id="66" max="22" man="1"/>
  </rowBreaks>
  <colBreaks count="1" manualBreakCount="1">
    <brk id="23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2006-11-29T05:59:24Z</cp:lastPrinted>
  <dcterms:created xsi:type="dcterms:W3CDTF">2000-02-15T01:29:42Z</dcterms:created>
  <dcterms:modified xsi:type="dcterms:W3CDTF">2006-12-01T06:37:37Z</dcterms:modified>
  <cp:category/>
  <cp:version/>
  <cp:contentType/>
  <cp:contentStatus/>
</cp:coreProperties>
</file>