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3620" windowHeight="3930" tabRatio="150" activeTab="0"/>
  </bookViews>
  <sheets>
    <sheet name="表１０" sheetId="1" r:id="rId1"/>
  </sheets>
  <definedNames>
    <definedName name="_xlnm.Print_Area" localSheetId="0">'表１０'!$A$1:$W$134</definedName>
  </definedNames>
  <calcPr fullCalcOnLoad="1"/>
</workbook>
</file>

<file path=xl/sharedStrings.xml><?xml version="1.0" encoding="utf-8"?>
<sst xmlns="http://schemas.openxmlformats.org/spreadsheetml/2006/main" count="294" uniqueCount="139">
  <si>
    <t>　</t>
  </si>
  <si>
    <t xml:space="preserve"> </t>
  </si>
  <si>
    <t>周　産　期　死　亡</t>
  </si>
  <si>
    <t>保健所</t>
  </si>
  <si>
    <t>（１歳未満再掲）</t>
  </si>
  <si>
    <t>(生後4週未満再掲)</t>
  </si>
  <si>
    <t>総</t>
  </si>
  <si>
    <t>数</t>
  </si>
  <si>
    <t>後期死産</t>
  </si>
  <si>
    <t>早期新生児死亡</t>
  </si>
  <si>
    <t>市町村</t>
  </si>
  <si>
    <t>率</t>
  </si>
  <si>
    <t>2,500g未満</t>
  </si>
  <si>
    <t>(妊娠満</t>
  </si>
  <si>
    <t>（生後</t>
  </si>
  <si>
    <t>(人口千対)</t>
  </si>
  <si>
    <t>（再掲）</t>
  </si>
  <si>
    <t>(出生千対)</t>
  </si>
  <si>
    <t>(出産千対)</t>
  </si>
  <si>
    <t xml:space="preserve"> 22週以後)</t>
  </si>
  <si>
    <t>１週未満)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</si>
  <si>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</si>
  <si>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</si>
  <si>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</si>
  <si>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</si>
  <si>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</si>
  <si>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</si>
  <si>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</si>
  <si>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</si>
  <si>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市原</t>
  </si>
  <si>
    <t>木更津</t>
  </si>
  <si>
    <t>柏</t>
  </si>
  <si>
    <t>習志野</t>
  </si>
  <si>
    <t>香取</t>
  </si>
  <si>
    <t>海匝</t>
  </si>
  <si>
    <t>山武</t>
  </si>
  <si>
    <t>安房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</si>
  <si>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</si>
  <si>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</si>
  <si>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</si>
  <si>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</si>
  <si>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</si>
  <si>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</si>
  <si>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</si>
  <si>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</si>
  <si>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</si>
  <si>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</si>
  <si>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</si>
  <si>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</si>
  <si>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</si>
  <si>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</si>
  <si>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</si>
  <si>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</si>
  <si>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</si>
  <si>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</si>
  <si>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</si>
  <si>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</si>
  <si>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</si>
  <si>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</si>
  <si>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</si>
  <si>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</si>
  <si>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</si>
  <si>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</si>
  <si>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</si>
  <si>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</si>
  <si>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袖ケ浦市</t>
  </si>
  <si>
    <t>八街市</t>
  </si>
  <si>
    <t>（２－２）</t>
  </si>
  <si>
    <t>印西市</t>
  </si>
  <si>
    <t>沼南町</t>
  </si>
  <si>
    <t>酒々井町</t>
  </si>
  <si>
    <t>印旛村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</si>
  <si>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</si>
  <si>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</si>
  <si>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</si>
  <si>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</si>
  <si>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</si>
  <si>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</si>
  <si>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</si>
  <si>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</si>
  <si>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</si>
  <si>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</si>
  <si>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</si>
  <si>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</si>
  <si>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</si>
  <si>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</si>
  <si>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</si>
  <si>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</si>
  <si>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</si>
  <si>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</si>
  <si>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</si>
  <si>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</si>
  <si>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</si>
  <si>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</si>
  <si>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</si>
  <si>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</si>
  <si>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</si>
  <si>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</si>
  <si>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</si>
  <si>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</si>
  <si>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</si>
  <si>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</si>
  <si>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</si>
  <si>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</si>
  <si>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</si>
  <si>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</si>
  <si>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</si>
  <si>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</si>
  <si>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</si>
  <si>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</si>
  <si>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</si>
  <si>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</si>
  <si>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</si>
  <si>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</si>
  <si>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</si>
  <si>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出　　　　生</t>
  </si>
  <si>
    <t>乳児死亡</t>
  </si>
  <si>
    <t xml:space="preserve"> 新生児死亡</t>
  </si>
  <si>
    <t>死　　亡</t>
  </si>
  <si>
    <t>自然死産</t>
  </si>
  <si>
    <t>人工死産</t>
  </si>
  <si>
    <t>死</t>
  </si>
  <si>
    <t>　　　産</t>
  </si>
  <si>
    <t>婚　　　姻</t>
  </si>
  <si>
    <t>離　　　婚</t>
  </si>
  <si>
    <t>実　数</t>
  </si>
  <si>
    <t>合計特殊</t>
  </si>
  <si>
    <t>出 生 率</t>
  </si>
  <si>
    <t>　表１０　人口動態総覧、保健所・市町村別</t>
  </si>
  <si>
    <t>（２－１）</t>
  </si>
  <si>
    <t>平成15年</t>
  </si>
  <si>
    <t>船橋市</t>
  </si>
  <si>
    <t>印旛</t>
  </si>
  <si>
    <t>夷隅</t>
  </si>
  <si>
    <t>長生</t>
  </si>
  <si>
    <t>冨里市</t>
  </si>
  <si>
    <t>白井市</t>
  </si>
  <si>
    <t>-</t>
  </si>
  <si>
    <t>注１）県計の率は、平成１5年厚生労働省大臣官房統計情報部「人口動態統計」による。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</si>
</sst>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</numFmts>
  <fonts count="18">
    <font>
      <sz val="14"/>
      <name val="ＭＳ 明朝"/>
      <family val="1"/>
    </font>
    <font>
      <sz val="11"/>
      <name val="ＭＳ Ｐゴシック"/>
      <family val="3"/>
    </font>
    <font>
      <sz val="16"/>
      <name val=""/>
      <family val="1"/>
    </font>
    <font>
      <sz val="14"/>
      <name val=""/>
      <family val="1"/>
    </font>
    <font>
      <sz val="20"/>
      <name val=""/>
      <family val="1"/>
    </font>
    <font>
      <sz val="20"/>
      <color indexed="8"/>
      <name val=""/>
      <family val="1"/>
    </font>
    <font>
      <sz val="18"/>
      <name val=""/>
      <family val="1"/>
    </font>
    <font>
      <sz val="16"/>
      <color indexed="8"/>
      <name val=""/>
      <family val="1"/>
    </font>
    <font>
      <sz val="14"/>
      <color indexed="8"/>
      <name val=""/>
      <family val="1"/>
    </font>
    <font>
      <sz val="7"/>
      <name val="ＭＳ Ｐ明朝"/>
      <family val="1"/>
    </font>
    <font>
      <sz val="20"/>
      <name val="ＭＳ 明朝"/>
      <family val="1"/>
    </font>
    <font>
      <b/>
      <sz val="20"/>
      <name val="ＭＳ ゴシック"/>
      <family val="3"/>
    </font>
    <font>
      <b/>
      <sz val="20"/>
      <color indexed="8"/>
      <name val="ＭＳ ゴシック"/>
      <family val="3"/>
    </font>
    <font>
      <sz val="20"/>
      <name val="ＭＳ ゴシック"/>
      <family val="3"/>
    </font>
    <font>
      <sz val="24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b/>
      <sz val="24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</cellStyleXfs>
  <cellXfs count="148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/>
    </xf>
    <xf numFmtId="0" fontId="6" fillId="0" borderId="6" xfId="0" applyFont="1" applyBorder="1" applyAlignment="1">
      <alignment vertic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Continuous" wrapText="1"/>
    </xf>
    <xf numFmtId="0" fontId="4" fillId="0" borderId="0" xfId="0" applyFont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37" fontId="4" fillId="0" borderId="8" xfId="0" applyNumberFormat="1" applyFont="1" applyBorder="1" applyAlignment="1" applyProtection="1">
      <alignment horizontal="left" wrapText="1"/>
      <protection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Continuous" wrapText="1"/>
    </xf>
    <xf numFmtId="0" fontId="4" fillId="0" borderId="6" xfId="0" applyFont="1" applyBorder="1" applyAlignment="1">
      <alignment horizontal="centerContinuous" vertical="center" wrapText="1"/>
    </xf>
    <xf numFmtId="37" fontId="4" fillId="0" borderId="6" xfId="0" applyNumberFormat="1" applyFont="1" applyBorder="1" applyAlignment="1" applyProtection="1">
      <alignment vertical="center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Continuous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 applyProtection="1">
      <alignment/>
      <protection/>
    </xf>
    <xf numFmtId="176" fontId="4" fillId="0" borderId="10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176" fontId="4" fillId="0" borderId="11" xfId="0" applyNumberFormat="1" applyFont="1" applyBorder="1" applyAlignment="1" applyProtection="1">
      <alignment/>
      <protection/>
    </xf>
    <xf numFmtId="176" fontId="4" fillId="0" borderId="12" xfId="0" applyNumberFormat="1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37" fontId="7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4" fillId="0" borderId="3" xfId="0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distributed" vertical="center"/>
    </xf>
    <xf numFmtId="2" fontId="4" fillId="0" borderId="10" xfId="0" applyNumberFormat="1" applyFont="1" applyBorder="1" applyAlignment="1" applyProtection="1">
      <alignment horizontal="distributed" vertical="center"/>
      <protection/>
    </xf>
    <xf numFmtId="0" fontId="4" fillId="0" borderId="12" xfId="0" applyFont="1" applyBorder="1" applyAlignment="1">
      <alignment horizontal="distributed" vertical="center"/>
    </xf>
    <xf numFmtId="2" fontId="10" fillId="0" borderId="10" xfId="0" applyNumberFormat="1" applyFont="1" applyBorder="1" applyAlignment="1" applyProtection="1">
      <alignment/>
      <protection/>
    </xf>
    <xf numFmtId="0" fontId="4" fillId="0" borderId="2" xfId="0" applyFont="1" applyBorder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Alignment="1" applyProtection="1">
      <alignment/>
      <protection/>
    </xf>
    <xf numFmtId="177" fontId="4" fillId="0" borderId="11" xfId="0" applyNumberFormat="1" applyFont="1" applyBorder="1" applyAlignment="1" applyProtection="1">
      <alignment/>
      <protection/>
    </xf>
    <xf numFmtId="177" fontId="4" fillId="0" borderId="10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/>
    </xf>
    <xf numFmtId="177" fontId="4" fillId="0" borderId="12" xfId="0" applyNumberFormat="1" applyFont="1" applyBorder="1" applyAlignment="1" applyProtection="1">
      <alignment/>
      <protection/>
    </xf>
    <xf numFmtId="177" fontId="5" fillId="0" borderId="11" xfId="0" applyNumberFormat="1" applyFont="1" applyBorder="1" applyAlignment="1" applyProtection="1">
      <alignment/>
      <protection/>
    </xf>
    <xf numFmtId="177" fontId="4" fillId="0" borderId="0" xfId="0" applyNumberFormat="1" applyFont="1" applyAlignment="1">
      <alignment/>
    </xf>
    <xf numFmtId="177" fontId="4" fillId="0" borderId="11" xfId="0" applyNumberFormat="1" applyFont="1" applyBorder="1" applyAlignment="1">
      <alignment/>
    </xf>
    <xf numFmtId="177" fontId="4" fillId="0" borderId="8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2" fontId="10" fillId="0" borderId="10" xfId="0" applyNumberFormat="1" applyFont="1" applyBorder="1" applyAlignment="1" applyProtection="1">
      <alignment vertical="center"/>
      <protection/>
    </xf>
    <xf numFmtId="2" fontId="10" fillId="0" borderId="12" xfId="0" applyNumberFormat="1" applyFont="1" applyBorder="1" applyAlignment="1" applyProtection="1">
      <alignment vertical="center"/>
      <protection/>
    </xf>
    <xf numFmtId="176" fontId="4" fillId="0" borderId="15" xfId="0" applyNumberFormat="1" applyFont="1" applyBorder="1" applyAlignment="1" applyProtection="1">
      <alignment/>
      <protection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Continuous" vertical="center" wrapText="1"/>
    </xf>
    <xf numFmtId="4" fontId="4" fillId="0" borderId="10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/>
      <protection/>
    </xf>
    <xf numFmtId="4" fontId="13" fillId="0" borderId="10" xfId="0" applyNumberFormat="1" applyFont="1" applyBorder="1" applyAlignment="1" applyProtection="1">
      <alignment/>
      <protection/>
    </xf>
    <xf numFmtId="4" fontId="13" fillId="0" borderId="12" xfId="0" applyNumberFormat="1" applyFont="1" applyBorder="1" applyAlignment="1" applyProtection="1">
      <alignment/>
      <protection/>
    </xf>
    <xf numFmtId="177" fontId="4" fillId="0" borderId="10" xfId="0" applyNumberFormat="1" applyFont="1" applyBorder="1" applyAlignment="1" applyProtection="1">
      <alignment/>
      <protection/>
    </xf>
    <xf numFmtId="177" fontId="4" fillId="0" borderId="0" xfId="0" applyNumberFormat="1" applyFont="1" applyBorder="1" applyAlignment="1">
      <alignment/>
    </xf>
    <xf numFmtId="0" fontId="11" fillId="0" borderId="10" xfId="0" applyFont="1" applyFill="1" applyBorder="1" applyAlignment="1">
      <alignment horizontal="distributed" vertical="center"/>
    </xf>
    <xf numFmtId="177" fontId="11" fillId="0" borderId="0" xfId="0" applyNumberFormat="1" applyFont="1" applyFill="1" applyAlignment="1" applyProtection="1">
      <alignment/>
      <protection/>
    </xf>
    <xf numFmtId="176" fontId="11" fillId="0" borderId="0" xfId="0" applyNumberFormat="1" applyFont="1" applyFill="1" applyAlignment="1" applyProtection="1">
      <alignment/>
      <protection/>
    </xf>
    <xf numFmtId="177" fontId="11" fillId="0" borderId="10" xfId="0" applyNumberFormat="1" applyFont="1" applyFill="1" applyBorder="1" applyAlignment="1" applyProtection="1">
      <alignment/>
      <protection/>
    </xf>
    <xf numFmtId="177" fontId="12" fillId="0" borderId="0" xfId="0" applyNumberFormat="1" applyFont="1" applyFill="1" applyAlignment="1" applyProtection="1">
      <alignment/>
      <protection/>
    </xf>
    <xf numFmtId="176" fontId="11" fillId="0" borderId="10" xfId="0" applyNumberFormat="1" applyFont="1" applyFill="1" applyBorder="1" applyAlignment="1" applyProtection="1">
      <alignment/>
      <protection/>
    </xf>
    <xf numFmtId="177" fontId="11" fillId="0" borderId="0" xfId="0" applyNumberFormat="1" applyFont="1" applyFill="1" applyAlignment="1">
      <alignment/>
    </xf>
    <xf numFmtId="177" fontId="11" fillId="0" borderId="8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37" fontId="11" fillId="0" borderId="0" xfId="0" applyNumberFormat="1" applyFont="1" applyFill="1" applyAlignment="1" applyProtection="1">
      <alignment/>
      <protection/>
    </xf>
    <xf numFmtId="4" fontId="11" fillId="0" borderId="10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 locked="0"/>
    </xf>
    <xf numFmtId="176" fontId="4" fillId="0" borderId="10" xfId="0" applyNumberFormat="1" applyFont="1" applyFill="1" applyBorder="1" applyAlignment="1" applyProtection="1">
      <alignment/>
      <protection/>
    </xf>
    <xf numFmtId="176" fontId="4" fillId="0" borderId="10" xfId="0" applyNumberFormat="1" applyFont="1" applyFill="1" applyBorder="1" applyAlignment="1" applyProtection="1">
      <alignment/>
      <protection/>
    </xf>
    <xf numFmtId="177" fontId="4" fillId="0" borderId="8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Alignment="1">
      <alignment/>
    </xf>
    <xf numFmtId="177" fontId="4" fillId="0" borderId="10" xfId="0" applyNumberFormat="1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 applyProtection="1">
      <alignment/>
      <protection/>
    </xf>
    <xf numFmtId="176" fontId="4" fillId="0" borderId="10" xfId="0" applyNumberFormat="1" applyFont="1" applyFill="1" applyBorder="1" applyAlignment="1" applyProtection="1">
      <alignment/>
      <protection/>
    </xf>
    <xf numFmtId="4" fontId="13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37" fontId="14" fillId="0" borderId="0" xfId="0" applyNumberFormat="1" applyFont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 applyProtection="1">
      <alignment/>
      <protection/>
    </xf>
    <xf numFmtId="177" fontId="11" fillId="0" borderId="0" xfId="0" applyNumberFormat="1" applyFont="1" applyFill="1" applyBorder="1" applyAlignment="1">
      <alignment/>
    </xf>
    <xf numFmtId="176" fontId="4" fillId="0" borderId="18" xfId="0" applyNumberFormat="1" applyFon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7" fontId="4" fillId="0" borderId="0" xfId="0" applyNumberFormat="1" applyFont="1" applyAlignment="1">
      <alignment horizontal="right"/>
    </xf>
    <xf numFmtId="176" fontId="4" fillId="0" borderId="10" xfId="0" applyNumberFormat="1" applyFont="1" applyBorder="1" applyAlignment="1" applyProtection="1">
      <alignment horizontal="right"/>
      <protection/>
    </xf>
    <xf numFmtId="176" fontId="4" fillId="0" borderId="10" xfId="0" applyNumberFormat="1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2" xfId="0" applyNumberFormat="1" applyFont="1" applyBorder="1" applyAlignment="1" applyProtection="1">
      <alignment/>
      <protection/>
    </xf>
    <xf numFmtId="37" fontId="17" fillId="0" borderId="0" xfId="0" applyNumberFormat="1" applyFont="1" applyAlignment="1" applyProtection="1">
      <alignment/>
      <protection/>
    </xf>
    <xf numFmtId="176" fontId="4" fillId="0" borderId="21" xfId="0" applyNumberFormat="1" applyFont="1" applyBorder="1" applyAlignment="1" applyProtection="1">
      <alignment/>
      <protection/>
    </xf>
    <xf numFmtId="176" fontId="4" fillId="0" borderId="22" xfId="0" applyNumberFormat="1" applyFont="1" applyBorder="1" applyAlignment="1" applyProtection="1">
      <alignment horizontal="center"/>
      <protection/>
    </xf>
    <xf numFmtId="176" fontId="4" fillId="0" borderId="23" xfId="0" applyNumberFormat="1" applyFont="1" applyBorder="1" applyAlignment="1" applyProtection="1">
      <alignment/>
      <protection/>
    </xf>
    <xf numFmtId="4" fontId="4" fillId="0" borderId="22" xfId="0" applyNumberFormat="1" applyFont="1" applyFill="1" applyBorder="1" applyAlignment="1" applyProtection="1">
      <alignment/>
      <protection/>
    </xf>
    <xf numFmtId="4" fontId="4" fillId="0" borderId="22" xfId="0" applyNumberFormat="1" applyFont="1" applyFill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/>
      <protection/>
    </xf>
    <xf numFmtId="4" fontId="2" fillId="0" borderId="22" xfId="0" applyNumberFormat="1" applyFont="1" applyBorder="1" applyAlignment="1" applyProtection="1">
      <alignment/>
      <protection/>
    </xf>
    <xf numFmtId="4" fontId="4" fillId="0" borderId="22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37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9" xfId="0" applyNumberFormat="1" applyFont="1" applyBorder="1" applyAlignment="1" applyProtection="1">
      <alignment horizontal="center" vertical="center"/>
      <protection/>
    </xf>
    <xf numFmtId="37" fontId="4" fillId="0" borderId="25" xfId="0" applyNumberFormat="1" applyFont="1" applyBorder="1" applyAlignment="1" applyProtection="1">
      <alignment horizontal="center" vertical="center"/>
      <protection/>
    </xf>
    <xf numFmtId="37" fontId="4" fillId="0" borderId="1" xfId="0" applyNumberFormat="1" applyFont="1" applyBorder="1" applyAlignment="1" applyProtection="1">
      <alignment horizontal="center" vertical="center"/>
      <protection/>
    </xf>
    <xf numFmtId="37" fontId="4" fillId="0" borderId="26" xfId="0" applyNumberFormat="1" applyFont="1" applyBorder="1" applyAlignment="1" applyProtection="1">
      <alignment horizontal="center" vertical="center"/>
      <protection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4" fillId="0" borderId="5" xfId="0" applyNumberFormat="1" applyFont="1" applyBorder="1" applyAlignment="1" applyProtection="1">
      <alignment horizontal="center" vertical="center"/>
      <protection/>
    </xf>
    <xf numFmtId="37" fontId="4" fillId="0" borderId="7" xfId="0" applyNumberFormat="1" applyFont="1" applyBorder="1" applyAlignment="1" applyProtection="1">
      <alignment horizontal="center" vertical="center"/>
      <protection/>
    </xf>
    <xf numFmtId="37" fontId="5" fillId="0" borderId="25" xfId="0" applyNumberFormat="1" applyFont="1" applyBorder="1" applyAlignment="1" applyProtection="1">
      <alignment horizontal="center" vertical="center"/>
      <protection/>
    </xf>
    <xf numFmtId="37" fontId="5" fillId="0" borderId="26" xfId="0" applyNumberFormat="1" applyFont="1" applyBorder="1" applyAlignment="1" applyProtection="1">
      <alignment horizontal="center" vertical="center"/>
      <protection/>
    </xf>
    <xf numFmtId="37" fontId="5" fillId="0" borderId="6" xfId="0" applyNumberFormat="1" applyFont="1" applyBorder="1" applyAlignment="1" applyProtection="1">
      <alignment horizontal="center" vertical="center"/>
      <protection/>
    </xf>
    <xf numFmtId="37" fontId="5" fillId="0" borderId="7" xfId="0" applyNumberFormat="1" applyFont="1" applyBorder="1" applyAlignment="1" applyProtection="1">
      <alignment horizontal="center" vertical="center"/>
      <protection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134"/>
  <sheetViews>
    <sheetView tabSelected="1" defaultGridColor="0" zoomScale="50" zoomScaleNormal="50" zoomScaleSheetLayoutView="50" colorId="22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1" sqref="B11"/>
    </sheetView>
  </sheetViews>
  <sheetFormatPr defaultColWidth="10.66015625" defaultRowHeight="18"/>
  <cols>
    <col min="1" max="1" width="14.91015625" style="0" customWidth="1"/>
    <col min="2" max="2" width="13.66015625" style="1" customWidth="1"/>
    <col min="3" max="3" width="8.66015625" style="0" customWidth="1"/>
    <col min="4" max="4" width="12.66015625" style="1" customWidth="1"/>
    <col min="5" max="5" width="13.66015625" style="38" customWidth="1"/>
    <col min="6" max="6" width="8.66015625" style="0" customWidth="1"/>
    <col min="7" max="7" width="12.66015625" style="0" customWidth="1"/>
    <col min="8" max="8" width="8.66015625" style="0" customWidth="1"/>
    <col min="9" max="9" width="12.66015625" style="0" customWidth="1"/>
    <col min="10" max="10" width="8.66015625" style="0" customWidth="1"/>
    <col min="11" max="11" width="13.66015625" style="0" customWidth="1"/>
    <col min="12" max="12" width="8.66015625" style="0" customWidth="1"/>
    <col min="13" max="13" width="13.66015625" style="0" customWidth="1"/>
    <col min="14" max="14" width="8.66015625" style="0" customWidth="1"/>
    <col min="15" max="15" width="13.66015625" style="0" customWidth="1"/>
    <col min="16" max="16" width="8.66015625" style="0" customWidth="1"/>
    <col min="17" max="18" width="12.66015625" style="0" customWidth="1"/>
    <col min="19" max="19" width="15.66015625" style="1" customWidth="1"/>
    <col min="20" max="20" width="8.66015625" style="0" customWidth="1"/>
    <col min="21" max="21" width="15.66015625" style="1" customWidth="1"/>
    <col min="22" max="22" width="10.5" style="0" customWidth="1"/>
    <col min="23" max="23" width="10.58203125" style="0" customWidth="1"/>
    <col min="24" max="24" width="12.41015625" style="0" hidden="1" customWidth="1"/>
    <col min="25" max="25" width="13.58203125" style="0" hidden="1" customWidth="1"/>
    <col min="26" max="26" width="14.16015625" style="0" hidden="1" customWidth="1"/>
  </cols>
  <sheetData>
    <row r="1" spans="2:4" ht="30.75" customHeight="1">
      <c r="B1" s="122"/>
      <c r="D1" s="108" t="s">
        <v>128</v>
      </c>
    </row>
    <row r="2" spans="1:25" ht="24.75" thickBot="1">
      <c r="A2" s="5" t="s">
        <v>129</v>
      </c>
      <c r="B2" s="6"/>
      <c r="C2" s="5"/>
      <c r="D2" s="6"/>
      <c r="E2" s="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5"/>
      <c r="U2" s="6"/>
      <c r="V2" s="5" t="s">
        <v>0</v>
      </c>
      <c r="W2" s="6" t="s">
        <v>130</v>
      </c>
      <c r="X2" s="4"/>
      <c r="Y2" s="4"/>
    </row>
    <row r="3" spans="1:25" ht="24">
      <c r="A3" s="9" t="s">
        <v>0</v>
      </c>
      <c r="B3" s="134" t="s">
        <v>115</v>
      </c>
      <c r="C3" s="135"/>
      <c r="D3" s="136"/>
      <c r="E3" s="140" t="s">
        <v>118</v>
      </c>
      <c r="F3" s="141"/>
      <c r="G3" s="144" t="s">
        <v>116</v>
      </c>
      <c r="H3" s="145"/>
      <c r="I3" s="144" t="s">
        <v>117</v>
      </c>
      <c r="J3" s="145"/>
      <c r="K3" s="48" t="s">
        <v>121</v>
      </c>
      <c r="L3" s="39"/>
      <c r="M3" s="11" t="s">
        <v>122</v>
      </c>
      <c r="N3" s="12"/>
      <c r="O3" s="10"/>
      <c r="P3" s="11" t="s">
        <v>2</v>
      </c>
      <c r="Q3" s="11"/>
      <c r="R3" s="11"/>
      <c r="S3" s="134" t="s">
        <v>123</v>
      </c>
      <c r="T3" s="136"/>
      <c r="U3" s="134" t="s">
        <v>124</v>
      </c>
      <c r="V3" s="136"/>
      <c r="W3" s="123"/>
      <c r="X3" s="4"/>
      <c r="Y3" s="4"/>
    </row>
    <row r="4" spans="1:25" ht="51" customHeight="1">
      <c r="A4" s="13" t="s">
        <v>3</v>
      </c>
      <c r="B4" s="137"/>
      <c r="C4" s="138"/>
      <c r="D4" s="139"/>
      <c r="E4" s="142"/>
      <c r="F4" s="143"/>
      <c r="G4" s="15" t="s">
        <v>4</v>
      </c>
      <c r="H4" s="14"/>
      <c r="I4" s="15" t="s">
        <v>5</v>
      </c>
      <c r="J4" s="16"/>
      <c r="K4" s="146" t="s">
        <v>119</v>
      </c>
      <c r="L4" s="147"/>
      <c r="M4" s="146" t="s">
        <v>120</v>
      </c>
      <c r="N4" s="147"/>
      <c r="O4" s="40" t="s">
        <v>6</v>
      </c>
      <c r="P4" s="41" t="s">
        <v>7</v>
      </c>
      <c r="Q4" s="17" t="s">
        <v>8</v>
      </c>
      <c r="R4" s="18" t="s">
        <v>9</v>
      </c>
      <c r="S4" s="137"/>
      <c r="T4" s="139"/>
      <c r="U4" s="137"/>
      <c r="V4" s="139"/>
      <c r="W4" s="124" t="s">
        <v>126</v>
      </c>
      <c r="X4" s="4"/>
      <c r="Y4" s="4"/>
    </row>
    <row r="5" spans="1:25" ht="48">
      <c r="A5" s="19" t="s">
        <v>10</v>
      </c>
      <c r="B5" s="132" t="s">
        <v>125</v>
      </c>
      <c r="C5" s="20" t="s">
        <v>11</v>
      </c>
      <c r="D5" s="21" t="s">
        <v>12</v>
      </c>
      <c r="E5" s="132" t="s">
        <v>125</v>
      </c>
      <c r="F5" s="20" t="s">
        <v>11</v>
      </c>
      <c r="G5" s="132" t="s">
        <v>125</v>
      </c>
      <c r="H5" s="20" t="s">
        <v>11</v>
      </c>
      <c r="I5" s="132" t="s">
        <v>125</v>
      </c>
      <c r="J5" s="20" t="s">
        <v>11</v>
      </c>
      <c r="K5" s="132" t="s">
        <v>125</v>
      </c>
      <c r="L5" s="42" t="s">
        <v>11</v>
      </c>
      <c r="M5" s="132" t="s">
        <v>125</v>
      </c>
      <c r="N5" s="20" t="s">
        <v>11</v>
      </c>
      <c r="O5" s="132" t="s">
        <v>125</v>
      </c>
      <c r="P5" s="20" t="s">
        <v>11</v>
      </c>
      <c r="Q5" s="22" t="s">
        <v>13</v>
      </c>
      <c r="R5" s="23" t="s">
        <v>14</v>
      </c>
      <c r="S5" s="132" t="s">
        <v>125</v>
      </c>
      <c r="T5" s="43" t="s">
        <v>11</v>
      </c>
      <c r="U5" s="132" t="s">
        <v>125</v>
      </c>
      <c r="V5" s="71" t="s">
        <v>11</v>
      </c>
      <c r="W5" s="124" t="s">
        <v>127</v>
      </c>
      <c r="X5" s="4"/>
      <c r="Y5" s="4"/>
    </row>
    <row r="6" spans="1:25" ht="48">
      <c r="A6" s="14" t="s">
        <v>1</v>
      </c>
      <c r="B6" s="133"/>
      <c r="C6" s="24" t="s">
        <v>15</v>
      </c>
      <c r="D6" s="25" t="s">
        <v>16</v>
      </c>
      <c r="E6" s="133"/>
      <c r="F6" s="24" t="s">
        <v>15</v>
      </c>
      <c r="G6" s="133"/>
      <c r="H6" s="26" t="s">
        <v>17</v>
      </c>
      <c r="I6" s="133"/>
      <c r="J6" s="24" t="s">
        <v>17</v>
      </c>
      <c r="K6" s="133"/>
      <c r="L6" s="27" t="s">
        <v>18</v>
      </c>
      <c r="M6" s="133"/>
      <c r="N6" s="26" t="s">
        <v>18</v>
      </c>
      <c r="O6" s="133"/>
      <c r="P6" s="26" t="s">
        <v>18</v>
      </c>
      <c r="Q6" s="28" t="s">
        <v>19</v>
      </c>
      <c r="R6" s="28" t="s">
        <v>20</v>
      </c>
      <c r="S6" s="133"/>
      <c r="T6" s="24" t="s">
        <v>15</v>
      </c>
      <c r="U6" s="133"/>
      <c r="V6" s="72" t="s">
        <v>15</v>
      </c>
      <c r="W6" s="125"/>
      <c r="X6" s="4"/>
      <c r="Y6" s="4"/>
    </row>
    <row r="7" spans="1:26" ht="24">
      <c r="A7" s="79" t="s">
        <v>21</v>
      </c>
      <c r="B7" s="80">
        <f>B8+B9</f>
        <v>52789</v>
      </c>
      <c r="C7" s="81">
        <v>8.9</v>
      </c>
      <c r="D7" s="82">
        <f>D8+D9</f>
        <v>4592</v>
      </c>
      <c r="E7" s="83">
        <f>E8+E9</f>
        <v>40579</v>
      </c>
      <c r="F7" s="84">
        <v>6.8</v>
      </c>
      <c r="G7" s="85">
        <f>G8+G9</f>
        <v>154</v>
      </c>
      <c r="H7" s="84">
        <f>ROUND(G7/B7*1000,1)</f>
        <v>2.9</v>
      </c>
      <c r="I7" s="85">
        <f>I8+I9</f>
        <v>83</v>
      </c>
      <c r="J7" s="84">
        <f>ROUND(I7/B7*1000,1)</f>
        <v>1.6</v>
      </c>
      <c r="K7" s="85">
        <f>K8+K9</f>
        <v>856</v>
      </c>
      <c r="L7" s="84">
        <f>ROUND(K7/X7*1000,1)</f>
        <v>15.7</v>
      </c>
      <c r="M7" s="86">
        <f>M8+M9</f>
        <v>757</v>
      </c>
      <c r="N7" s="84">
        <f>ROUND(M7/X7*1000,1)</f>
        <v>13.9</v>
      </c>
      <c r="O7" s="85">
        <f>O8+O9</f>
        <v>322</v>
      </c>
      <c r="P7" s="84">
        <f>ROUND(O7/Z7*1000,1)</f>
        <v>6.1</v>
      </c>
      <c r="Q7" s="85">
        <f>Q8+Q9</f>
        <v>264</v>
      </c>
      <c r="R7" s="87">
        <f>R8+R9</f>
        <v>58</v>
      </c>
      <c r="S7" s="88">
        <f>S8+S9</f>
        <v>37124</v>
      </c>
      <c r="T7" s="84">
        <v>6.2</v>
      </c>
      <c r="U7" s="88">
        <f>U8+U9</f>
        <v>13365</v>
      </c>
      <c r="V7" s="89">
        <v>2.24</v>
      </c>
      <c r="W7" s="126">
        <v>1.2</v>
      </c>
      <c r="X7" s="4">
        <f>X8+X9</f>
        <v>54402</v>
      </c>
      <c r="Y7" s="4"/>
      <c r="Z7">
        <f>Z8+Z9</f>
        <v>53053</v>
      </c>
    </row>
    <row r="8" spans="1:26" ht="24">
      <c r="A8" s="79" t="s">
        <v>22</v>
      </c>
      <c r="B8" s="80">
        <f>SUM(B31:B76)</f>
        <v>48783</v>
      </c>
      <c r="C8" s="81"/>
      <c r="D8" s="80">
        <f>SUM(D31:D76)</f>
        <v>4210</v>
      </c>
      <c r="E8" s="80">
        <f>SUM(E31:E76)</f>
        <v>34300</v>
      </c>
      <c r="F8" s="84"/>
      <c r="G8" s="80">
        <f>SUM(G31:G76)</f>
        <v>140</v>
      </c>
      <c r="H8" s="84">
        <f>ROUND(G8/B8*1000,1)</f>
        <v>2.9</v>
      </c>
      <c r="I8" s="80">
        <f>SUM(I31:I76)</f>
        <v>77</v>
      </c>
      <c r="J8" s="84">
        <f>ROUND(I8/B8*1000,1)</f>
        <v>1.6</v>
      </c>
      <c r="K8" s="80">
        <f>SUM(K31:K76)</f>
        <v>776</v>
      </c>
      <c r="L8" s="84">
        <f>ROUND(K8/X8*1000,1)</f>
        <v>15.4</v>
      </c>
      <c r="M8" s="80">
        <f>SUM(M31:M76)</f>
        <v>684</v>
      </c>
      <c r="N8" s="84">
        <f>ROUND(M8/X8*1000,1)</f>
        <v>13.6</v>
      </c>
      <c r="O8" s="80">
        <f>SUM(O31:O76)</f>
        <v>295</v>
      </c>
      <c r="P8" s="84">
        <f>ROUND(O8/Z8*1000,1)</f>
        <v>6</v>
      </c>
      <c r="Q8" s="80">
        <f>SUM(Q31:Q76)</f>
        <v>241</v>
      </c>
      <c r="R8" s="87">
        <f>SUM(R31:R76)</f>
        <v>54</v>
      </c>
      <c r="S8" s="80">
        <f>SUM(S31:S76)</f>
        <v>34389</v>
      </c>
      <c r="T8" s="84"/>
      <c r="U8" s="80">
        <f>SUM(U31:U76)</f>
        <v>12176</v>
      </c>
      <c r="V8" s="89"/>
      <c r="W8" s="126"/>
      <c r="X8" s="4">
        <f>SUM(X31:X76)</f>
        <v>50243</v>
      </c>
      <c r="Y8" s="4"/>
      <c r="Z8" s="4">
        <f>SUM(Z31:Z76)</f>
        <v>49024</v>
      </c>
    </row>
    <row r="9" spans="1:26" ht="24">
      <c r="A9" s="79" t="s">
        <v>23</v>
      </c>
      <c r="B9" s="80">
        <f>SUM(B77:B131)</f>
        <v>4006</v>
      </c>
      <c r="C9" s="81"/>
      <c r="D9" s="82">
        <f>SUM(D77:D131)</f>
        <v>382</v>
      </c>
      <c r="E9" s="83">
        <f>SUM(E77:E131)</f>
        <v>6279</v>
      </c>
      <c r="F9" s="84"/>
      <c r="G9" s="85">
        <f>SUM(G77:G131)</f>
        <v>14</v>
      </c>
      <c r="H9" s="84">
        <f>ROUND(G9/B9*1000,1)</f>
        <v>3.5</v>
      </c>
      <c r="I9" s="111">
        <f>SUM(I77:I131)</f>
        <v>6</v>
      </c>
      <c r="J9" s="84">
        <f>ROUND(I9/B9*1000,1)</f>
        <v>1.5</v>
      </c>
      <c r="K9" s="85">
        <f>SUM(K77:K131)</f>
        <v>80</v>
      </c>
      <c r="L9" s="84">
        <f>ROUND(K9/X9*1000,1)</f>
        <v>19.2</v>
      </c>
      <c r="M9" s="86">
        <f>SUM(M77:M131)</f>
        <v>73</v>
      </c>
      <c r="N9" s="84">
        <f>ROUND(M9/X9*1000,1)</f>
        <v>17.6</v>
      </c>
      <c r="O9" s="85">
        <f>SUM(O77:O131)</f>
        <v>27</v>
      </c>
      <c r="P9" s="84">
        <f>ROUND(O9/Z9*1000,1)</f>
        <v>6.7</v>
      </c>
      <c r="Q9" s="85">
        <f>SUM(Q77:Q131)</f>
        <v>23</v>
      </c>
      <c r="R9" s="87">
        <f>SUM(R77:R131)</f>
        <v>4</v>
      </c>
      <c r="S9" s="88">
        <f>SUM(S77:S131)</f>
        <v>2735</v>
      </c>
      <c r="T9" s="84"/>
      <c r="U9" s="88">
        <f>SUM(U77:U131)</f>
        <v>1189</v>
      </c>
      <c r="V9" s="89"/>
      <c r="W9" s="126"/>
      <c r="X9" s="4">
        <f>SUM(X77:X131)</f>
        <v>4159</v>
      </c>
      <c r="Y9" s="4"/>
      <c r="Z9" s="4">
        <f>SUM(Z77:Z131)</f>
        <v>4029</v>
      </c>
    </row>
    <row r="10" spans="1:25" ht="24">
      <c r="A10" s="106" t="s">
        <v>24</v>
      </c>
      <c r="B10" s="90"/>
      <c r="C10" s="91"/>
      <c r="D10" s="92"/>
      <c r="E10" s="93"/>
      <c r="F10" s="94"/>
      <c r="G10" s="90"/>
      <c r="H10" s="112"/>
      <c r="I10" s="110"/>
      <c r="J10" s="95" t="s">
        <v>1</v>
      </c>
      <c r="K10" s="90"/>
      <c r="L10" s="94"/>
      <c r="M10" s="96"/>
      <c r="N10" s="94" t="s">
        <v>1</v>
      </c>
      <c r="O10" s="97"/>
      <c r="P10" s="94" t="s">
        <v>1</v>
      </c>
      <c r="Q10" s="97"/>
      <c r="R10" s="98"/>
      <c r="S10" s="99"/>
      <c r="T10" s="94"/>
      <c r="U10" s="99"/>
      <c r="V10" s="89"/>
      <c r="W10" s="127"/>
      <c r="X10" s="4"/>
      <c r="Y10" s="4"/>
    </row>
    <row r="11" spans="1:26" ht="24">
      <c r="A11" s="100" t="s">
        <v>25</v>
      </c>
      <c r="B11" s="90">
        <f aca="true" t="shared" si="0" ref="B11:I11">B31</f>
        <v>8197</v>
      </c>
      <c r="C11" s="91"/>
      <c r="D11" s="92">
        <f t="shared" si="0"/>
        <v>707</v>
      </c>
      <c r="E11" s="92">
        <f t="shared" si="0"/>
        <v>5134</v>
      </c>
      <c r="F11" s="94"/>
      <c r="G11" s="90">
        <f t="shared" si="0"/>
        <v>17</v>
      </c>
      <c r="H11" s="113">
        <f t="shared" si="0"/>
        <v>2.1</v>
      </c>
      <c r="I11" s="110">
        <f t="shared" si="0"/>
        <v>10</v>
      </c>
      <c r="J11" s="102">
        <f aca="true" t="shared" si="1" ref="J11:J16">ROUND(I11/B11*1000,1)</f>
        <v>1.2</v>
      </c>
      <c r="K11" s="90">
        <f>K31</f>
        <v>143</v>
      </c>
      <c r="L11" s="94">
        <f aca="true" t="shared" si="2" ref="L11:L16">ROUND(K11/X11*1000,1)</f>
        <v>17</v>
      </c>
      <c r="M11" s="96">
        <f>M31</f>
        <v>96</v>
      </c>
      <c r="N11" s="94">
        <f aca="true" t="shared" si="3" ref="N11:N16">ROUND(M11/X11*1000,1)</f>
        <v>11.4</v>
      </c>
      <c r="O11" s="90">
        <f aca="true" t="shared" si="4" ref="O11:U12">O31</f>
        <v>41</v>
      </c>
      <c r="P11" s="94">
        <f t="shared" si="4"/>
        <v>5</v>
      </c>
      <c r="Q11" s="90">
        <f t="shared" si="4"/>
        <v>31</v>
      </c>
      <c r="R11" s="92">
        <f t="shared" si="4"/>
        <v>10</v>
      </c>
      <c r="S11" s="99">
        <f t="shared" si="4"/>
        <v>5747</v>
      </c>
      <c r="T11" s="94"/>
      <c r="U11" s="99">
        <f t="shared" si="4"/>
        <v>2174</v>
      </c>
      <c r="V11" s="103"/>
      <c r="W11" s="127">
        <v>1.14</v>
      </c>
      <c r="X11" s="4">
        <f aca="true" t="shared" si="5" ref="X11:X16">B11+K11+M11</f>
        <v>8436</v>
      </c>
      <c r="Y11" s="4"/>
      <c r="Z11">
        <f aca="true" t="shared" si="6" ref="Z11:Z16">B11+Q11</f>
        <v>8228</v>
      </c>
    </row>
    <row r="12" spans="1:26" ht="24">
      <c r="A12" s="100" t="s">
        <v>131</v>
      </c>
      <c r="B12" s="90">
        <f>+B34</f>
        <v>5501</v>
      </c>
      <c r="C12" s="91"/>
      <c r="D12" s="90">
        <f>+D34</f>
        <v>468</v>
      </c>
      <c r="E12" s="109">
        <f>+E34</f>
        <v>3274</v>
      </c>
      <c r="F12" s="94"/>
      <c r="G12" s="90">
        <f>+G34</f>
        <v>23</v>
      </c>
      <c r="H12" s="113">
        <f>ROUND(G12/B12*1000,1)</f>
        <v>4.2</v>
      </c>
      <c r="I12" s="110">
        <f>+I34</f>
        <v>13</v>
      </c>
      <c r="J12" s="102">
        <f t="shared" si="1"/>
        <v>2.4</v>
      </c>
      <c r="K12" s="110">
        <f>+K34</f>
        <v>84</v>
      </c>
      <c r="L12" s="94">
        <f t="shared" si="2"/>
        <v>14.9</v>
      </c>
      <c r="M12" s="110">
        <f>+M34</f>
        <v>54</v>
      </c>
      <c r="N12" s="94">
        <f t="shared" si="3"/>
        <v>9.6</v>
      </c>
      <c r="O12" s="110">
        <f>+O34</f>
        <v>44</v>
      </c>
      <c r="P12" s="94">
        <f t="shared" si="4"/>
        <v>8.2</v>
      </c>
      <c r="Q12" s="110">
        <f>+Q34</f>
        <v>36</v>
      </c>
      <c r="R12" s="92">
        <f>+R34</f>
        <v>8</v>
      </c>
      <c r="S12" s="110">
        <f>+S34</f>
        <v>3960</v>
      </c>
      <c r="T12" s="94"/>
      <c r="U12" s="110">
        <f>+U34</f>
        <v>1156</v>
      </c>
      <c r="V12" s="103"/>
      <c r="W12" s="127">
        <v>1.19</v>
      </c>
      <c r="X12" s="4">
        <f t="shared" si="5"/>
        <v>5639</v>
      </c>
      <c r="Y12" s="4"/>
      <c r="Z12">
        <f t="shared" si="6"/>
        <v>5537</v>
      </c>
    </row>
    <row r="13" spans="1:26" ht="24">
      <c r="A13" s="100" t="s">
        <v>26</v>
      </c>
      <c r="B13" s="90">
        <f>B33+B62</f>
        <v>6503</v>
      </c>
      <c r="C13" s="91"/>
      <c r="D13" s="92">
        <f>D33+D62</f>
        <v>550</v>
      </c>
      <c r="E13" s="101">
        <f>E33+E62</f>
        <v>3115</v>
      </c>
      <c r="F13" s="94"/>
      <c r="G13" s="90">
        <f>G33+G62</f>
        <v>7</v>
      </c>
      <c r="H13" s="113">
        <f>ROUND(G13/B13*1000,1)</f>
        <v>1.1</v>
      </c>
      <c r="I13" s="110">
        <f>I33+I62</f>
        <v>4</v>
      </c>
      <c r="J13" s="102">
        <f t="shared" si="1"/>
        <v>0.6</v>
      </c>
      <c r="K13" s="90">
        <f>K33+K62</f>
        <v>70</v>
      </c>
      <c r="L13" s="94">
        <f t="shared" si="2"/>
        <v>10.5</v>
      </c>
      <c r="M13" s="96">
        <f>M33+M62</f>
        <v>86</v>
      </c>
      <c r="N13" s="94">
        <f t="shared" si="3"/>
        <v>12.9</v>
      </c>
      <c r="O13" s="90">
        <f>O33+O62</f>
        <v>31</v>
      </c>
      <c r="P13" s="94">
        <f>ROUND(O13/Z13*1000,1)</f>
        <v>4.7</v>
      </c>
      <c r="Q13" s="90">
        <f>Q33+Q62</f>
        <v>29</v>
      </c>
      <c r="R13" s="92">
        <f>R33+R62</f>
        <v>2</v>
      </c>
      <c r="S13" s="99">
        <f>S33+S62</f>
        <v>5268</v>
      </c>
      <c r="T13" s="94"/>
      <c r="U13" s="99">
        <f>U33+U62</f>
        <v>1383</v>
      </c>
      <c r="V13" s="103"/>
      <c r="W13" s="127">
        <v>1.17</v>
      </c>
      <c r="X13" s="4">
        <f t="shared" si="5"/>
        <v>6659</v>
      </c>
      <c r="Y13" s="4"/>
      <c r="Z13">
        <f t="shared" si="6"/>
        <v>6532</v>
      </c>
    </row>
    <row r="14" spans="1:26" ht="24">
      <c r="A14" s="100" t="s">
        <v>27</v>
      </c>
      <c r="B14" s="90">
        <f>B38</f>
        <v>4661</v>
      </c>
      <c r="C14" s="91"/>
      <c r="D14" s="92">
        <f>D38</f>
        <v>400</v>
      </c>
      <c r="E14" s="101">
        <f>E38</f>
        <v>2680</v>
      </c>
      <c r="F14" s="94"/>
      <c r="G14" s="90">
        <f>G38</f>
        <v>15</v>
      </c>
      <c r="H14" s="114">
        <f>ROUND(G14/B14*1000,1)</f>
        <v>3.2</v>
      </c>
      <c r="I14" s="110">
        <f>I38</f>
        <v>8</v>
      </c>
      <c r="J14" s="102">
        <f t="shared" si="1"/>
        <v>1.7</v>
      </c>
      <c r="K14" s="90">
        <f>K38</f>
        <v>71</v>
      </c>
      <c r="L14" s="94">
        <f t="shared" si="2"/>
        <v>14.8</v>
      </c>
      <c r="M14" s="96">
        <f>M38</f>
        <v>57</v>
      </c>
      <c r="N14" s="94">
        <f t="shared" si="3"/>
        <v>11.9</v>
      </c>
      <c r="O14" s="90">
        <f>O38</f>
        <v>28</v>
      </c>
      <c r="P14" s="94">
        <f>ROUND(O14/Z14*1000,1)</f>
        <v>6</v>
      </c>
      <c r="Q14" s="90">
        <f>Q38</f>
        <v>22</v>
      </c>
      <c r="R14" s="92">
        <f>R38</f>
        <v>6</v>
      </c>
      <c r="S14" s="99">
        <f>S38</f>
        <v>3352</v>
      </c>
      <c r="T14" s="94"/>
      <c r="U14" s="99">
        <f>U38</f>
        <v>1183</v>
      </c>
      <c r="V14" s="103"/>
      <c r="W14" s="127">
        <v>1.21</v>
      </c>
      <c r="X14" s="4">
        <f t="shared" si="5"/>
        <v>4789</v>
      </c>
      <c r="Y14" s="4"/>
      <c r="Z14">
        <f t="shared" si="6"/>
        <v>4683</v>
      </c>
    </row>
    <row r="15" spans="1:26" ht="24">
      <c r="A15" s="100" t="s">
        <v>28</v>
      </c>
      <c r="B15" s="90">
        <f>+B39</f>
        <v>1130</v>
      </c>
      <c r="C15" s="91"/>
      <c r="D15" s="92">
        <f>D39</f>
        <v>91</v>
      </c>
      <c r="E15" s="90">
        <f>+E39</f>
        <v>1098</v>
      </c>
      <c r="F15" s="94"/>
      <c r="G15" s="90">
        <f>+G39</f>
        <v>3</v>
      </c>
      <c r="H15" s="94">
        <f>ROUND(G15/B15*1000,1)</f>
        <v>2.7</v>
      </c>
      <c r="I15" s="90" t="str">
        <f>+I39</f>
        <v>-</v>
      </c>
      <c r="J15" s="102">
        <f t="shared" si="1"/>
        <v>0</v>
      </c>
      <c r="K15" s="90">
        <f>+K39</f>
        <v>26</v>
      </c>
      <c r="L15" s="94">
        <f t="shared" si="2"/>
        <v>21.9</v>
      </c>
      <c r="M15" s="90">
        <f>+M39</f>
        <v>32</v>
      </c>
      <c r="N15" s="94">
        <f t="shared" si="3"/>
        <v>26.9</v>
      </c>
      <c r="O15" s="90">
        <f>+O39</f>
        <v>6</v>
      </c>
      <c r="P15" s="94">
        <f>ROUND(O15/Z15*1000,1)</f>
        <v>5.3</v>
      </c>
      <c r="Q15" s="90">
        <f>+Q39</f>
        <v>6</v>
      </c>
      <c r="R15" s="92">
        <f>+R39</f>
        <v>0</v>
      </c>
      <c r="S15" s="90">
        <f>+S39</f>
        <v>737</v>
      </c>
      <c r="T15" s="94"/>
      <c r="U15" s="90">
        <f>+U39</f>
        <v>318</v>
      </c>
      <c r="V15" s="103"/>
      <c r="W15" s="127">
        <v>1.37</v>
      </c>
      <c r="X15" s="4">
        <f t="shared" si="5"/>
        <v>1188</v>
      </c>
      <c r="Y15" s="4"/>
      <c r="Z15">
        <f t="shared" si="6"/>
        <v>1136</v>
      </c>
    </row>
    <row r="16" spans="1:26" ht="24">
      <c r="A16" s="100" t="s">
        <v>132</v>
      </c>
      <c r="B16" s="90">
        <f>B43+B44+B63+B65+B74+B75+B76+B78+B80+B81+B82</f>
        <v>5333</v>
      </c>
      <c r="C16" s="91"/>
      <c r="D16" s="92">
        <f>D43+D44+D63+D65+D74+D75+D76+D78+D80+D81+D82</f>
        <v>471</v>
      </c>
      <c r="E16" s="90">
        <f>E43+E44+E63+E65+E74+E75+E76+E78+E80+E81+E82</f>
        <v>4225</v>
      </c>
      <c r="F16" s="94"/>
      <c r="G16" s="90">
        <f>G43+G44+G63+G65+G74+G75+G76+G78+G80+G81+G82</f>
        <v>19</v>
      </c>
      <c r="H16" s="94">
        <f>ROUND(G16/B16*1000,1)</f>
        <v>3.6</v>
      </c>
      <c r="I16" s="90">
        <f>I43+I44+I63+I65+I74+I75+I76+I78+I80+I81+I82</f>
        <v>12</v>
      </c>
      <c r="J16" s="102">
        <f t="shared" si="1"/>
        <v>2.3</v>
      </c>
      <c r="K16" s="90">
        <f>K43+K44+K63+K65+K74+K75+K76+K78+K80+K81+K82</f>
        <v>81</v>
      </c>
      <c r="L16" s="94">
        <f t="shared" si="2"/>
        <v>14.7</v>
      </c>
      <c r="M16" s="90">
        <f>M43+M44+M63+M65+M74+M75+M76+M78+M80+M81+M82</f>
        <v>110</v>
      </c>
      <c r="N16" s="94">
        <f t="shared" si="3"/>
        <v>19.9</v>
      </c>
      <c r="O16" s="90">
        <f>O43+O44+O63+O65+O74+O75+O76+O78+O80+O81+O82</f>
        <v>36</v>
      </c>
      <c r="P16" s="94">
        <f>ROUND(O16/Z16*1000,1)</f>
        <v>6.7</v>
      </c>
      <c r="Q16" s="90">
        <f>Q43+Q44+Q63+Q65+Q74+Q75+Q76+Q78+Q80+Q81+Q82</f>
        <v>26</v>
      </c>
      <c r="R16" s="92">
        <f>R43+R44+R63+R65+R74+R75+R76+R78+R80+R81+R82</f>
        <v>10</v>
      </c>
      <c r="S16" s="90">
        <f>S43+S44+S63+S65+S74+S75+S76+S78+S80+S81+S82</f>
        <v>3678</v>
      </c>
      <c r="T16" s="94"/>
      <c r="U16" s="90">
        <f>U43+U44+U63+U65+U74+U75+U76+U78+U80+U81+U82</f>
        <v>1455</v>
      </c>
      <c r="V16" s="103"/>
      <c r="W16" s="127">
        <v>1.13</v>
      </c>
      <c r="X16" s="4">
        <f t="shared" si="5"/>
        <v>5524</v>
      </c>
      <c r="Y16" s="4"/>
      <c r="Z16">
        <f t="shared" si="6"/>
        <v>5359</v>
      </c>
    </row>
    <row r="17" spans="1:25" ht="15" customHeight="1">
      <c r="A17" s="100"/>
      <c r="B17" s="90"/>
      <c r="C17" s="91"/>
      <c r="D17" s="92"/>
      <c r="E17" s="101"/>
      <c r="F17" s="94"/>
      <c r="G17" s="90"/>
      <c r="H17" s="94"/>
      <c r="I17" s="90"/>
      <c r="J17" s="102" t="s">
        <v>1</v>
      </c>
      <c r="K17" s="90"/>
      <c r="L17" s="94"/>
      <c r="M17" s="96"/>
      <c r="N17" s="94"/>
      <c r="O17" s="90"/>
      <c r="P17" s="94"/>
      <c r="Q17" s="90"/>
      <c r="R17" s="92"/>
      <c r="S17" s="99"/>
      <c r="T17" s="94"/>
      <c r="U17" s="99"/>
      <c r="V17" s="103"/>
      <c r="W17" s="127"/>
      <c r="X17" s="4"/>
      <c r="Y17" s="4"/>
    </row>
    <row r="18" spans="1:26" ht="24">
      <c r="A18" s="100" t="s">
        <v>134</v>
      </c>
      <c r="B18" s="90">
        <f>B41+B109+B110+B111+B112+B113+B115</f>
        <v>1123</v>
      </c>
      <c r="C18" s="91"/>
      <c r="D18" s="92">
        <f>D41+D109+D110+D111+D112+D113+D115</f>
        <v>110</v>
      </c>
      <c r="E18" s="101">
        <f>E41+E109+E110+E111+E112+E113+E115</f>
        <v>1517</v>
      </c>
      <c r="F18" s="94"/>
      <c r="G18" s="90">
        <f>G41+G109+G110+G111+G112+G113+G115</f>
        <v>6</v>
      </c>
      <c r="H18" s="94">
        <f>ROUND(G18/B18*1000,1)</f>
        <v>5.3</v>
      </c>
      <c r="I18" s="90">
        <f>I41+I109+I110+I111+I112+I113+I115</f>
        <v>0</v>
      </c>
      <c r="J18" s="102">
        <f>ROUND(I18/B18*1000,1)</f>
        <v>0</v>
      </c>
      <c r="K18" s="90">
        <f>K41+K109+K110+K111+K112+K113+K115</f>
        <v>19</v>
      </c>
      <c r="L18" s="94">
        <f>ROUND(K18/X18*1000,1)</f>
        <v>16.3</v>
      </c>
      <c r="M18" s="96">
        <f>M41+M109+M110+M111+M112+M113+M115</f>
        <v>21</v>
      </c>
      <c r="N18" s="94">
        <f>ROUND(M18/X18*1000,1)</f>
        <v>18.1</v>
      </c>
      <c r="O18" s="90">
        <f>O41+O109+O110+O111+O112+O113+O115</f>
        <v>7</v>
      </c>
      <c r="P18" s="94">
        <f>ROUND(O18/Z18*1000,1)</f>
        <v>6.2</v>
      </c>
      <c r="Q18" s="90">
        <f>Q41+Q109+Q110+Q111+Q112+Q113+Q115</f>
        <v>7</v>
      </c>
      <c r="R18" s="92">
        <f>R41+R109+R110+R111+R112+R113+R115</f>
        <v>0</v>
      </c>
      <c r="S18" s="99">
        <f>S41+S109+S110+S111+S112+S113+S115</f>
        <v>781</v>
      </c>
      <c r="T18" s="94"/>
      <c r="U18" s="99">
        <f>U41+U109+U110+U111+U112+U113+U115</f>
        <v>361</v>
      </c>
      <c r="V18" s="103"/>
      <c r="W18" s="127">
        <v>1.12</v>
      </c>
      <c r="X18" s="4">
        <f>B18+K18+M18</f>
        <v>1163</v>
      </c>
      <c r="Y18" s="4"/>
      <c r="Z18">
        <f>B18+Q18</f>
        <v>1130</v>
      </c>
    </row>
    <row r="19" spans="1:26" ht="24">
      <c r="A19" s="100" t="s">
        <v>133</v>
      </c>
      <c r="B19" s="90">
        <f>B51+B116+B117+B118+B119+B121</f>
        <v>477</v>
      </c>
      <c r="C19" s="91"/>
      <c r="D19" s="92">
        <f>D51+D116+D117+D118+D119+D121</f>
        <v>29</v>
      </c>
      <c r="E19" s="101">
        <f>E51+E116+E117+E118+E119+E121</f>
        <v>1038</v>
      </c>
      <c r="F19" s="94"/>
      <c r="G19" s="90">
        <f>G51+G116+G117+G118+G119+G121</f>
        <v>0</v>
      </c>
      <c r="H19" s="94">
        <f>ROUND(G19/B19*1000,1)</f>
        <v>0</v>
      </c>
      <c r="I19" s="90">
        <f>I51+I116+I117+I118+I119+I121</f>
        <v>0</v>
      </c>
      <c r="J19" s="102">
        <f>ROUND(I19/B19*1000,1)</f>
        <v>0</v>
      </c>
      <c r="K19" s="90">
        <f>K51+K116+K117+K118+K119+K121</f>
        <v>8</v>
      </c>
      <c r="L19" s="94">
        <f>ROUND(K19/X19*1000,1)</f>
        <v>16.2</v>
      </c>
      <c r="M19" s="96">
        <f>M51+M116+M117+M118+M119+M121</f>
        <v>9</v>
      </c>
      <c r="N19" s="94">
        <f>ROUND(M19/X19*1000,1)</f>
        <v>18.2</v>
      </c>
      <c r="O19" s="90">
        <f>O51+O116+O117+O118+O119+O121</f>
        <v>3</v>
      </c>
      <c r="P19" s="94">
        <f>ROUND(O19/Z19*1000,1)</f>
        <v>6.3</v>
      </c>
      <c r="Q19" s="90">
        <f>Q51+Q116+Q117+Q118+Q119+Q121</f>
        <v>3</v>
      </c>
      <c r="R19" s="92">
        <f>R51+R116+R117+R118+R119+R121</f>
        <v>0</v>
      </c>
      <c r="S19" s="99">
        <f>S51+S116+S117+S118+S119+S121</f>
        <v>320</v>
      </c>
      <c r="T19" s="94"/>
      <c r="U19" s="99">
        <f>U51+U116+U117+U118+U119+U121</f>
        <v>150</v>
      </c>
      <c r="V19" s="103"/>
      <c r="W19" s="127">
        <v>1.12</v>
      </c>
      <c r="X19" s="4">
        <f>B19+K19+M19</f>
        <v>494</v>
      </c>
      <c r="Y19" s="4"/>
      <c r="Z19">
        <f>B19+Q19</f>
        <v>480</v>
      </c>
    </row>
    <row r="20" spans="1:26" ht="24">
      <c r="A20" s="100" t="s">
        <v>29</v>
      </c>
      <c r="B20" s="90">
        <f>B52</f>
        <v>2413</v>
      </c>
      <c r="C20" s="91"/>
      <c r="D20" s="92">
        <f>D52</f>
        <v>219</v>
      </c>
      <c r="E20" s="101">
        <f>E52</f>
        <v>1790</v>
      </c>
      <c r="F20" s="94"/>
      <c r="G20" s="90">
        <f>G52</f>
        <v>10</v>
      </c>
      <c r="H20" s="94">
        <f>ROUND(G20/B20*1000,1)</f>
        <v>4.1</v>
      </c>
      <c r="I20" s="90">
        <f>I52</f>
        <v>6</v>
      </c>
      <c r="J20" s="102">
        <f>ROUND(I20/B20*1000,1)</f>
        <v>2.5</v>
      </c>
      <c r="K20" s="90">
        <f>K52</f>
        <v>57</v>
      </c>
      <c r="L20" s="94">
        <f>ROUND(K20/X20*1000,1)</f>
        <v>22.7</v>
      </c>
      <c r="M20" s="96">
        <f>M52</f>
        <v>46</v>
      </c>
      <c r="N20" s="94">
        <f>ROUND(M20/X20*1000,1)</f>
        <v>18.3</v>
      </c>
      <c r="O20" s="90">
        <f>O52</f>
        <v>15</v>
      </c>
      <c r="P20" s="94">
        <f>ROUND(O20/Z20*1000,1)</f>
        <v>6.2</v>
      </c>
      <c r="Q20" s="90">
        <f>Q52</f>
        <v>13</v>
      </c>
      <c r="R20" s="92">
        <f>R52</f>
        <v>2</v>
      </c>
      <c r="S20" s="99">
        <f>S52</f>
        <v>1628</v>
      </c>
      <c r="T20" s="94"/>
      <c r="U20" s="99">
        <f>U52</f>
        <v>661</v>
      </c>
      <c r="V20" s="103"/>
      <c r="W20" s="127">
        <v>1.25</v>
      </c>
      <c r="X20" s="4">
        <f>B20+K20+M20</f>
        <v>2516</v>
      </c>
      <c r="Y20" s="4"/>
      <c r="Z20">
        <f>B20+Q20</f>
        <v>2426</v>
      </c>
    </row>
    <row r="21" spans="1:26" ht="24">
      <c r="A21" s="100" t="s">
        <v>30</v>
      </c>
      <c r="B21" s="90">
        <f>B37+B59+B61+B64</f>
        <v>2650</v>
      </c>
      <c r="C21" s="91"/>
      <c r="D21" s="92">
        <f>D37+D59+D61+D64</f>
        <v>255</v>
      </c>
      <c r="E21" s="101">
        <f>E37+E59+E61+E64</f>
        <v>2727</v>
      </c>
      <c r="F21" s="94"/>
      <c r="G21" s="90">
        <f>G37+G59+G61+G64</f>
        <v>3</v>
      </c>
      <c r="H21" s="94">
        <f>ROUND(G21/B21*1000,1)</f>
        <v>1.1</v>
      </c>
      <c r="I21" s="90">
        <f>I37+I59+I61+I64</f>
        <v>0</v>
      </c>
      <c r="J21" s="102">
        <f>ROUND(I21/B21*1000,1)</f>
        <v>0</v>
      </c>
      <c r="K21" s="90">
        <f>K37+K59+K61+K64</f>
        <v>47</v>
      </c>
      <c r="L21" s="94">
        <f>ROUND(K21/X21*1000,1)</f>
        <v>17.1</v>
      </c>
      <c r="M21" s="96">
        <f>M37+M59+M61+M64</f>
        <v>57</v>
      </c>
      <c r="N21" s="94">
        <f>ROUND(M21/X21*1000,1)</f>
        <v>20.7</v>
      </c>
      <c r="O21" s="90">
        <f>O37+O59+O61+O64</f>
        <v>11</v>
      </c>
      <c r="P21" s="94">
        <f>ROUND(O21/Z21*1000,1)</f>
        <v>4.1</v>
      </c>
      <c r="Q21" s="90">
        <f>Q37+Q59+Q61+Q64</f>
        <v>11</v>
      </c>
      <c r="R21" s="92">
        <f>R37+R59+R61+R64</f>
        <v>0</v>
      </c>
      <c r="S21" s="99">
        <f>S37+S59+S61+S64</f>
        <v>1786</v>
      </c>
      <c r="T21" s="94"/>
      <c r="U21" s="99">
        <f>U37+U59+U61+U64</f>
        <v>781</v>
      </c>
      <c r="V21" s="103"/>
      <c r="W21" s="127">
        <v>1.24</v>
      </c>
      <c r="X21" s="4">
        <f>B21+K21+M21</f>
        <v>2754</v>
      </c>
      <c r="Y21" s="4"/>
      <c r="Z21">
        <f>B21+Q21</f>
        <v>2661</v>
      </c>
    </row>
    <row r="22" spans="1:25" ht="15" customHeight="1">
      <c r="A22" s="100"/>
      <c r="B22" s="90"/>
      <c r="C22" s="91"/>
      <c r="D22" s="92"/>
      <c r="E22" s="101"/>
      <c r="F22" s="94"/>
      <c r="G22" s="90"/>
      <c r="H22" s="94"/>
      <c r="I22" s="90"/>
      <c r="J22" s="102" t="s">
        <v>1</v>
      </c>
      <c r="K22" s="90"/>
      <c r="L22" s="94"/>
      <c r="M22" s="96"/>
      <c r="N22" s="94"/>
      <c r="O22" s="90"/>
      <c r="P22" s="94"/>
      <c r="Q22" s="90"/>
      <c r="R22" s="92"/>
      <c r="S22" s="99"/>
      <c r="T22" s="94"/>
      <c r="U22" s="99"/>
      <c r="V22" s="103"/>
      <c r="W22" s="127"/>
      <c r="X22" s="4"/>
      <c r="Y22" s="4"/>
    </row>
    <row r="23" spans="1:26" ht="24">
      <c r="A23" s="104" t="s">
        <v>31</v>
      </c>
      <c r="B23" s="90">
        <f>B50+B53+B56+B77</f>
        <v>5728</v>
      </c>
      <c r="C23" s="91"/>
      <c r="D23" s="92">
        <f>D50+D53+D56+D77</f>
        <v>495</v>
      </c>
      <c r="E23" s="101">
        <f>E50+E53+E56+E77</f>
        <v>3821</v>
      </c>
      <c r="F23" s="94"/>
      <c r="G23" s="90">
        <f>G50+G53+G56+G77</f>
        <v>21</v>
      </c>
      <c r="H23" s="94">
        <f>ROUND(G23/B23*1000,1)</f>
        <v>3.7</v>
      </c>
      <c r="I23" s="90">
        <f>I50+I53+I56+I77</f>
        <v>13</v>
      </c>
      <c r="J23" s="102">
        <f>ROUND(I23/B23*1000,1)</f>
        <v>2.3</v>
      </c>
      <c r="K23" s="90">
        <f>K50+K53+K56+K77</f>
        <v>83</v>
      </c>
      <c r="L23" s="94">
        <f>ROUND(K23/X23*1000,1)</f>
        <v>14.1</v>
      </c>
      <c r="M23" s="96">
        <f>M50+M53+M56+M77</f>
        <v>66</v>
      </c>
      <c r="N23" s="94">
        <f>ROUND(M23/X23*1000,1)</f>
        <v>11.2</v>
      </c>
      <c r="O23" s="90">
        <f>O50+O53+O56+O77</f>
        <v>36</v>
      </c>
      <c r="P23" s="94">
        <f>ROUND(O23/Z23*1000,1)</f>
        <v>6.3</v>
      </c>
      <c r="Q23" s="90">
        <f>Q50+Q53+Q56+Q77</f>
        <v>26</v>
      </c>
      <c r="R23" s="92">
        <f>R50+R53+R56+R77</f>
        <v>10</v>
      </c>
      <c r="S23" s="99">
        <f>S50+S53+S56+S77</f>
        <v>3713</v>
      </c>
      <c r="T23" s="94"/>
      <c r="U23" s="99">
        <f>U50+U53+U56+U77</f>
        <v>1290</v>
      </c>
      <c r="V23" s="103"/>
      <c r="W23" s="127">
        <v>1.14</v>
      </c>
      <c r="X23" s="4">
        <f>B23+K23+M23</f>
        <v>5877</v>
      </c>
      <c r="Y23" s="4"/>
      <c r="Z23">
        <f>B23+Q23</f>
        <v>5754</v>
      </c>
    </row>
    <row r="24" spans="1:26" ht="24">
      <c r="A24" s="100" t="s">
        <v>32</v>
      </c>
      <c r="B24" s="90">
        <f>B49+B55+B58</f>
        <v>4215</v>
      </c>
      <c r="C24" s="91"/>
      <c r="D24" s="92">
        <f>D49+D55+D58</f>
        <v>361</v>
      </c>
      <c r="E24" s="90">
        <f>E49+E55+E58</f>
        <v>2525</v>
      </c>
      <c r="F24" s="94"/>
      <c r="G24" s="90">
        <f>G49+G55+G58</f>
        <v>11</v>
      </c>
      <c r="H24" s="94">
        <f>ROUND(G24/B24*1000,1)</f>
        <v>2.6</v>
      </c>
      <c r="I24" s="90">
        <f>I49+I55+I58</f>
        <v>6</v>
      </c>
      <c r="J24" s="102">
        <f>ROUND(I24/B24*1000,1)</f>
        <v>1.4</v>
      </c>
      <c r="K24" s="90">
        <f>K49+K55+K58</f>
        <v>63</v>
      </c>
      <c r="L24" s="94">
        <f>ROUND(K24/X24*1000,1)</f>
        <v>14.6</v>
      </c>
      <c r="M24" s="90">
        <f>M49+M55+M58</f>
        <v>50</v>
      </c>
      <c r="N24" s="94">
        <f>ROUND(M24/X24*1000,1)</f>
        <v>11.6</v>
      </c>
      <c r="O24" s="90">
        <f>O49+O55+O58</f>
        <v>26</v>
      </c>
      <c r="P24" s="94">
        <f>ROUND(O24/Z24*1000,1)</f>
        <v>6.1</v>
      </c>
      <c r="Q24" s="90">
        <f>Q49+Q55+Q58</f>
        <v>21</v>
      </c>
      <c r="R24" s="90">
        <f>R49+R55+R58</f>
        <v>5</v>
      </c>
      <c r="S24" s="90">
        <f>S49+S55+S58</f>
        <v>2726</v>
      </c>
      <c r="T24" s="94"/>
      <c r="U24" s="90">
        <f>U49+U55+U58</f>
        <v>946</v>
      </c>
      <c r="V24" s="103"/>
      <c r="W24" s="127">
        <v>1.2</v>
      </c>
      <c r="X24" s="4">
        <f>B24+K24+M24</f>
        <v>4328</v>
      </c>
      <c r="Y24" s="4"/>
      <c r="Z24">
        <f>B24+Q24</f>
        <v>4236</v>
      </c>
    </row>
    <row r="25" spans="1:26" ht="24">
      <c r="A25" s="100" t="s">
        <v>33</v>
      </c>
      <c r="B25" s="90">
        <f>B40+B83+B85+B86+B87+B88+B89+B91+B92+B93</f>
        <v>1105</v>
      </c>
      <c r="C25" s="91"/>
      <c r="D25" s="92">
        <f>D40+D83+D85+D86+D87+D88+D89+D91+D92+D93</f>
        <v>112</v>
      </c>
      <c r="E25" s="101">
        <f>E40+E83+E85+E86+E87+E88+E89+E91+E92+E93</f>
        <v>1676</v>
      </c>
      <c r="F25" s="94"/>
      <c r="G25" s="90">
        <f>G40+G83+G85+G86+G87+G88+G89+G91+G92+G93</f>
        <v>5</v>
      </c>
      <c r="H25" s="94">
        <f>ROUND(G25/B25*1000,1)</f>
        <v>4.5</v>
      </c>
      <c r="I25" s="90">
        <f>I40+I83+I85+I86+I87+I88+I89+I91+I92+I93</f>
        <v>2</v>
      </c>
      <c r="J25" s="102">
        <f>ROUND(I25/B25*1000,1)</f>
        <v>1.8</v>
      </c>
      <c r="K25" s="90">
        <f>K40+K83+K85+K86+K87+K88+K89+K91+K92+K93</f>
        <v>19</v>
      </c>
      <c r="L25" s="94">
        <f>ROUND(K25/X25*1000,1)</f>
        <v>16.6</v>
      </c>
      <c r="M25" s="96">
        <f>M40+M83+M85+M86+M87+M88+M89+M91+M92+M93</f>
        <v>23</v>
      </c>
      <c r="N25" s="94">
        <f>ROUND(M25/X25*1000,1)</f>
        <v>20.1</v>
      </c>
      <c r="O25" s="90">
        <f>O40+O83+O85+O86+O87+O88+O89+O91+O92+O93</f>
        <v>7</v>
      </c>
      <c r="P25" s="94">
        <f>ROUND(O25/Z25*1000,1)</f>
        <v>6.3</v>
      </c>
      <c r="Q25" s="90">
        <f>Q40+Q83+Q85+Q86+Q87+Q88+Q89+Q91+Q92+Q93</f>
        <v>5</v>
      </c>
      <c r="R25" s="92">
        <f>R40+R83+R85+R86+R87+R88+R89+R91+R92+R93</f>
        <v>2</v>
      </c>
      <c r="S25" s="99">
        <f>S40+S83+S85+S86+S87+S88+S89+S91+S92+S93</f>
        <v>762</v>
      </c>
      <c r="T25" s="94"/>
      <c r="U25" s="99">
        <f>U40+U83+U85+U86+U87+U88+U89+U91+U92+U93</f>
        <v>274</v>
      </c>
      <c r="V25" s="103"/>
      <c r="W25" s="127">
        <v>1.21</v>
      </c>
      <c r="X25" s="4">
        <f>B25+K25+M25</f>
        <v>1147</v>
      </c>
      <c r="Y25" s="4"/>
      <c r="Z25">
        <f>B25+Q25</f>
        <v>1110</v>
      </c>
    </row>
    <row r="26" spans="1:26" ht="24">
      <c r="A26" s="100" t="s">
        <v>34</v>
      </c>
      <c r="B26" s="90">
        <f>B32+B46+B47+B94+B95+B97+B98</f>
        <v>1393</v>
      </c>
      <c r="C26" s="91"/>
      <c r="D26" s="92">
        <f>D32+D46+D47+D94+D95+D97+D98</f>
        <v>120</v>
      </c>
      <c r="E26" s="101">
        <f>E32+E46+E47+E94+E95+E97+E98</f>
        <v>2104</v>
      </c>
      <c r="F26" s="94"/>
      <c r="G26" s="90">
        <f>G32+G46+G47+G94+G95+G97+G98</f>
        <v>5</v>
      </c>
      <c r="H26" s="94">
        <f>ROUND(G26/B26*1000,1)</f>
        <v>3.6</v>
      </c>
      <c r="I26" s="90">
        <f>I32+I46+I47+I94+I95+I97+I98</f>
        <v>4</v>
      </c>
      <c r="J26" s="102">
        <f>ROUND(I26/B26*1000,1)</f>
        <v>2.9</v>
      </c>
      <c r="K26" s="90">
        <f>K32+K46+K47+K94+K95+K97+K98</f>
        <v>38</v>
      </c>
      <c r="L26" s="94">
        <f>ROUND(K26/X26*1000,1)</f>
        <v>26.3</v>
      </c>
      <c r="M26" s="96">
        <f>M32+M46+M47+M94+M95+M97+M98</f>
        <v>13</v>
      </c>
      <c r="N26" s="94">
        <f>ROUND(M26/X26*1000,1)</f>
        <v>9</v>
      </c>
      <c r="O26" s="90">
        <f>O32+O46+O47+O94+O95+O97+O98</f>
        <v>8</v>
      </c>
      <c r="P26" s="94">
        <f>ROUND(O26/Z26*1000,1)</f>
        <v>5.7</v>
      </c>
      <c r="Q26" s="90">
        <f>Q32+Q46+Q47+Q94+Q95+Q97+Q98</f>
        <v>7</v>
      </c>
      <c r="R26" s="92">
        <f>R32+R46+R47+R94+R95+R97+R98</f>
        <v>1</v>
      </c>
      <c r="S26" s="99">
        <f>S32+S46+S47+S94+S95+S97+S98</f>
        <v>964</v>
      </c>
      <c r="T26" s="94"/>
      <c r="U26" s="99">
        <f>U32+U46+U47+U94+U95+U97+U98</f>
        <v>432</v>
      </c>
      <c r="V26" s="103"/>
      <c r="W26" s="127">
        <v>1.21</v>
      </c>
      <c r="X26" s="4">
        <f>B26+K26+M26</f>
        <v>1444</v>
      </c>
      <c r="Y26" s="4"/>
      <c r="Z26">
        <f>B26+Q26</f>
        <v>1400</v>
      </c>
    </row>
    <row r="27" spans="1:26" ht="24">
      <c r="A27" s="100" t="s">
        <v>35</v>
      </c>
      <c r="B27" s="90">
        <f>B45+B99+B100+B101+B103+B104+B105+B106+B107</f>
        <v>1414</v>
      </c>
      <c r="C27" s="91"/>
      <c r="D27" s="92">
        <f>D45+D99+D100+D101+D103+D104+D105+D106+D107</f>
        <v>112</v>
      </c>
      <c r="E27" s="101">
        <f>E45+E99+E100+E101+E103+E104+E105+E106+E107</f>
        <v>1918</v>
      </c>
      <c r="F27" s="94"/>
      <c r="G27" s="90">
        <f>G45+G99+G100+G101+G103+G104+G105+G106+G107</f>
        <v>4</v>
      </c>
      <c r="H27" s="94">
        <f>ROUND(G27/B27*1000,1)</f>
        <v>2.8</v>
      </c>
      <c r="I27" s="90">
        <f>I45+I99+I100+I101+I103+I104+I105+I106+I107</f>
        <v>3</v>
      </c>
      <c r="J27" s="105">
        <f>ROUND(I27/B27*1000,1)</f>
        <v>2.1</v>
      </c>
      <c r="K27" s="90">
        <f>K45+K99+K100+K101+K103+K104+K105+K106+K107</f>
        <v>31</v>
      </c>
      <c r="L27" s="94">
        <f>ROUND(K27/X27*1000,1)</f>
        <v>21.2</v>
      </c>
      <c r="M27" s="96">
        <f>M45+M99+M100+M101+M103+M104+M105+M106+M107</f>
        <v>18</v>
      </c>
      <c r="N27" s="94">
        <f>ROUND(M27/X27*1000,1)</f>
        <v>12.3</v>
      </c>
      <c r="O27" s="90">
        <f>O45+O99+O100+O101+O103+O104+O105+O106+O107</f>
        <v>15</v>
      </c>
      <c r="P27" s="94">
        <f>ROUND(O27/Z27*1000,1)</f>
        <v>10.5</v>
      </c>
      <c r="Q27" s="90">
        <f>Q45+Q99+Q100+Q101+Q103+Q104+Q105+Q106+Q107</f>
        <v>14</v>
      </c>
      <c r="R27" s="92">
        <f>R45+R99+R100+R101+R103+R104+R105+R106+R107</f>
        <v>1</v>
      </c>
      <c r="S27" s="99">
        <f>S45+S99+S100+S101+S103+S104+S105+S106+S107</f>
        <v>1093</v>
      </c>
      <c r="T27" s="94"/>
      <c r="U27" s="99">
        <f>U45+U99+U100+U101+U103+U104+U105+U106+U107</f>
        <v>542</v>
      </c>
      <c r="V27" s="103"/>
      <c r="W27" s="127">
        <v>1.09</v>
      </c>
      <c r="X27" s="4">
        <f>B27+K27+M27</f>
        <v>1463</v>
      </c>
      <c r="Y27" s="4"/>
      <c r="Z27">
        <f>B27+Q27</f>
        <v>1428</v>
      </c>
    </row>
    <row r="28" spans="1:25" ht="15" customHeight="1">
      <c r="A28" s="100"/>
      <c r="B28" s="90"/>
      <c r="C28" s="91"/>
      <c r="D28" s="92"/>
      <c r="E28" s="101"/>
      <c r="F28" s="94"/>
      <c r="G28" s="90"/>
      <c r="H28" s="94"/>
      <c r="I28" s="90"/>
      <c r="J28" s="102" t="s">
        <v>1</v>
      </c>
      <c r="K28" s="90"/>
      <c r="L28" s="94"/>
      <c r="M28" s="96"/>
      <c r="N28" s="94"/>
      <c r="O28" s="90"/>
      <c r="P28" s="94"/>
      <c r="Q28" s="90"/>
      <c r="R28" s="92"/>
      <c r="S28" s="99"/>
      <c r="T28" s="94"/>
      <c r="U28" s="99"/>
      <c r="V28" s="103"/>
      <c r="W28" s="127"/>
      <c r="X28" s="4"/>
      <c r="Y28" s="4"/>
    </row>
    <row r="29" spans="1:26" ht="24">
      <c r="A29" s="100" t="s">
        <v>36</v>
      </c>
      <c r="B29" s="90">
        <f>B35+B57+B122+B123+B124+B125+B127+B128+B129+B130+B131</f>
        <v>946</v>
      </c>
      <c r="C29" s="91"/>
      <c r="D29" s="92">
        <f>D35+D57+D122+D123+D124+D125+D127+D128+D129+D130+D131</f>
        <v>92</v>
      </c>
      <c r="E29" s="101">
        <f>E35+E57+E122+E123+E124+E125+E127+E128+E129+E130+E131</f>
        <v>1937</v>
      </c>
      <c r="F29" s="94"/>
      <c r="G29" s="90">
        <f>G35+G57+G122+G123+G124+G125+G127+G128+G129+G130+G131</f>
        <v>5</v>
      </c>
      <c r="H29" s="94">
        <f>ROUND(G29/B29*1000,1)</f>
        <v>5.3</v>
      </c>
      <c r="I29" s="90">
        <f>I35+I57+I122+I123+I124+I125+I127+I128+I129+I130+I131</f>
        <v>2</v>
      </c>
      <c r="J29" s="102">
        <f>ROUND(I29/B29*1000,1)</f>
        <v>2.1</v>
      </c>
      <c r="K29" s="90">
        <f>K35+K57+K122+K123+K124+K125+K127+K128+K129+K130+K131</f>
        <v>16</v>
      </c>
      <c r="L29" s="94">
        <f>ROUND(K29/X29*1000,1)</f>
        <v>16.3</v>
      </c>
      <c r="M29" s="96">
        <f>M35+M57+M122+M123+M124+M125+M127+M128+M129+M130+M131</f>
        <v>19</v>
      </c>
      <c r="N29" s="94">
        <f>ROUND(M29/X29*1000,1)</f>
        <v>19.4</v>
      </c>
      <c r="O29" s="90">
        <f>O35+O57+O122+O123+O124+O125+O127+O128+O129+O130+O131</f>
        <v>8</v>
      </c>
      <c r="P29" s="94">
        <f>ROUND(O29/Z29*1000,1)</f>
        <v>8.4</v>
      </c>
      <c r="Q29" s="90">
        <f>Q35+Q57+Q122+Q123+Q124+Q125+Q127+Q128+Q129+Q130+Q131</f>
        <v>7</v>
      </c>
      <c r="R29" s="92">
        <f>R35+R57+R122+R123+R124+R125+R127+R128+R129+R130+R131</f>
        <v>1</v>
      </c>
      <c r="S29" s="99">
        <f>S35+S57+S122+S123+S124+S125+S127+S128+S129+S130+S131</f>
        <v>609</v>
      </c>
      <c r="T29" s="94"/>
      <c r="U29" s="99">
        <f>U35+U57+U122+U123+U124+U125+U127+U128+U129+U130+U131</f>
        <v>259</v>
      </c>
      <c r="V29" s="103"/>
      <c r="W29" s="127">
        <v>1.26</v>
      </c>
      <c r="X29" s="4">
        <f>B29+K29+M29</f>
        <v>981</v>
      </c>
      <c r="Y29" s="4"/>
      <c r="Z29">
        <f>B29+Q29</f>
        <v>953</v>
      </c>
    </row>
    <row r="30" spans="1:25" ht="24">
      <c r="A30" s="107" t="s">
        <v>37</v>
      </c>
      <c r="B30" s="55"/>
      <c r="C30" s="8"/>
      <c r="D30" s="57"/>
      <c r="E30" s="59"/>
      <c r="F30" s="30"/>
      <c r="G30" s="62"/>
      <c r="H30" s="30"/>
      <c r="I30" s="62" t="s">
        <v>1</v>
      </c>
      <c r="J30" s="31" t="s">
        <v>1</v>
      </c>
      <c r="K30" s="62"/>
      <c r="L30" s="30" t="s">
        <v>1</v>
      </c>
      <c r="M30" s="64"/>
      <c r="N30" s="30" t="s">
        <v>1</v>
      </c>
      <c r="O30" s="62"/>
      <c r="P30" s="30" t="s">
        <v>1</v>
      </c>
      <c r="Q30" s="62"/>
      <c r="R30" s="66"/>
      <c r="S30" s="6"/>
      <c r="T30" s="30"/>
      <c r="U30" s="6"/>
      <c r="V30" s="75"/>
      <c r="W30" s="128"/>
      <c r="X30" s="4" t="s">
        <v>1</v>
      </c>
      <c r="Y30" s="4"/>
    </row>
    <row r="31" spans="1:26" ht="24">
      <c r="A31" s="44" t="s">
        <v>25</v>
      </c>
      <c r="B31" s="55">
        <v>8197</v>
      </c>
      <c r="C31" s="8"/>
      <c r="D31" s="57">
        <v>707</v>
      </c>
      <c r="E31" s="59">
        <v>5134</v>
      </c>
      <c r="F31" s="30"/>
      <c r="G31" s="62">
        <v>17</v>
      </c>
      <c r="H31" s="30">
        <f>ROUND(G31/B31*1000,1)</f>
        <v>2.1</v>
      </c>
      <c r="I31" s="62">
        <v>10</v>
      </c>
      <c r="J31" s="31">
        <f>ROUND(I31/B31*1000,1)</f>
        <v>1.2</v>
      </c>
      <c r="K31" s="62">
        <v>143</v>
      </c>
      <c r="L31" s="30">
        <f>ROUND(K31/X31*1000,1)</f>
        <v>17</v>
      </c>
      <c r="M31" s="64">
        <v>96</v>
      </c>
      <c r="N31" s="30">
        <f>ROUND(M31/X31*1000,1)</f>
        <v>11.4</v>
      </c>
      <c r="O31" s="62">
        <v>41</v>
      </c>
      <c r="P31" s="30">
        <f>ROUND(O31/Z31*1000,1)</f>
        <v>5</v>
      </c>
      <c r="Q31" s="62">
        <v>31</v>
      </c>
      <c r="R31" s="66">
        <f>O31-Q31</f>
        <v>10</v>
      </c>
      <c r="S31" s="6">
        <v>5747</v>
      </c>
      <c r="T31" s="30"/>
      <c r="U31" s="6">
        <v>2174</v>
      </c>
      <c r="V31" s="75"/>
      <c r="W31" s="128">
        <v>1.14</v>
      </c>
      <c r="X31" s="4">
        <f>B31+K31+M31</f>
        <v>8436</v>
      </c>
      <c r="Y31" s="4"/>
      <c r="Z31">
        <f>B31+Q31</f>
        <v>8228</v>
      </c>
    </row>
    <row r="32" spans="1:26" ht="24">
      <c r="A32" s="45" t="s">
        <v>38</v>
      </c>
      <c r="B32" s="55">
        <v>481</v>
      </c>
      <c r="C32" s="8"/>
      <c r="D32" s="57">
        <v>37</v>
      </c>
      <c r="E32" s="59">
        <v>889</v>
      </c>
      <c r="F32" s="30"/>
      <c r="G32" s="62">
        <v>1</v>
      </c>
      <c r="H32" s="30">
        <f>ROUND(G32/B32*1000,1)</f>
        <v>2.1</v>
      </c>
      <c r="I32" s="62">
        <v>1</v>
      </c>
      <c r="J32" s="31">
        <f>ROUND(I32/B32*1000,1)</f>
        <v>2.1</v>
      </c>
      <c r="K32" s="62">
        <v>19</v>
      </c>
      <c r="L32" s="30">
        <f>ROUND(K32/X32*1000,1)</f>
        <v>37.6</v>
      </c>
      <c r="M32" s="64">
        <v>5</v>
      </c>
      <c r="N32" s="30">
        <f>ROUND(M32/X32*1000,1)</f>
        <v>9.9</v>
      </c>
      <c r="O32" s="62">
        <v>4</v>
      </c>
      <c r="P32" s="30">
        <f>ROUND(O32/Z32*1000,1)</f>
        <v>8.2</v>
      </c>
      <c r="Q32" s="62">
        <v>4</v>
      </c>
      <c r="R32" s="66">
        <f>O32-Q32</f>
        <v>0</v>
      </c>
      <c r="S32" s="6">
        <v>378</v>
      </c>
      <c r="T32" s="30"/>
      <c r="U32" s="6">
        <v>165</v>
      </c>
      <c r="V32" s="75"/>
      <c r="W32" s="128">
        <v>1.07</v>
      </c>
      <c r="X32" s="4">
        <f>B32+K32+M32</f>
        <v>505</v>
      </c>
      <c r="Y32" s="4"/>
      <c r="Z32">
        <f>B32+Q32</f>
        <v>485</v>
      </c>
    </row>
    <row r="33" spans="1:26" ht="24">
      <c r="A33" s="45" t="s">
        <v>39</v>
      </c>
      <c r="B33" s="55">
        <v>4908</v>
      </c>
      <c r="C33" s="8"/>
      <c r="D33" s="57">
        <v>424</v>
      </c>
      <c r="E33" s="59">
        <v>2577</v>
      </c>
      <c r="F33" s="30"/>
      <c r="G33" s="62">
        <v>7</v>
      </c>
      <c r="H33" s="30">
        <f>ROUND(G33/B33*1000,1)</f>
        <v>1.4</v>
      </c>
      <c r="I33" s="62">
        <v>4</v>
      </c>
      <c r="J33" s="31">
        <f>ROUND(I33/B33*1000,1)</f>
        <v>0.8</v>
      </c>
      <c r="K33" s="62">
        <v>46</v>
      </c>
      <c r="L33" s="30">
        <f>ROUND(K33/X33*1000,1)</f>
        <v>9.2</v>
      </c>
      <c r="M33" s="64">
        <v>64</v>
      </c>
      <c r="N33" s="30">
        <f>ROUND(M33/X33*1000,1)</f>
        <v>12.8</v>
      </c>
      <c r="O33" s="62">
        <v>20</v>
      </c>
      <c r="P33" s="30">
        <f>ROUND(O33/Z33*1000,1)</f>
        <v>4.1</v>
      </c>
      <c r="Q33" s="62">
        <v>18</v>
      </c>
      <c r="R33" s="66">
        <f>O33-Q33</f>
        <v>2</v>
      </c>
      <c r="S33" s="6">
        <v>4030</v>
      </c>
      <c r="T33" s="30"/>
      <c r="U33" s="6">
        <v>1059</v>
      </c>
      <c r="V33" s="75"/>
      <c r="W33" s="128">
        <v>1.18</v>
      </c>
      <c r="X33" s="4">
        <f>B33+K33+M33</f>
        <v>5018</v>
      </c>
      <c r="Y33" s="4"/>
      <c r="Z33">
        <f>B33+Q33</f>
        <v>4926</v>
      </c>
    </row>
    <row r="34" spans="1:26" ht="24">
      <c r="A34" s="44" t="s">
        <v>40</v>
      </c>
      <c r="B34" s="55">
        <v>5501</v>
      </c>
      <c r="C34" s="8"/>
      <c r="D34" s="57">
        <v>468</v>
      </c>
      <c r="E34" s="59">
        <v>3274</v>
      </c>
      <c r="F34" s="30"/>
      <c r="G34" s="62">
        <v>23</v>
      </c>
      <c r="H34" s="30">
        <f>ROUND(G34/B34*1000,1)</f>
        <v>4.2</v>
      </c>
      <c r="I34" s="62">
        <v>13</v>
      </c>
      <c r="J34" s="31">
        <f>ROUND(I34/B34*1000,1)</f>
        <v>2.4</v>
      </c>
      <c r="K34" s="62">
        <v>84</v>
      </c>
      <c r="L34" s="30">
        <f>ROUND(K34/X34*1000,1)</f>
        <v>14.9</v>
      </c>
      <c r="M34" s="64">
        <v>54</v>
      </c>
      <c r="N34" s="30">
        <f>ROUND(M34/X34*1000,1)</f>
        <v>9.6</v>
      </c>
      <c r="O34" s="62">
        <v>44</v>
      </c>
      <c r="P34" s="30">
        <f>ROUND(O34/Z34*1000,1)</f>
        <v>7.9</v>
      </c>
      <c r="Q34" s="62">
        <v>36</v>
      </c>
      <c r="R34" s="66">
        <f>O34-Q34</f>
        <v>8</v>
      </c>
      <c r="S34" s="6">
        <v>3960</v>
      </c>
      <c r="T34" s="30"/>
      <c r="U34" s="6">
        <v>1156</v>
      </c>
      <c r="V34" s="75"/>
      <c r="W34" s="128">
        <v>1.19</v>
      </c>
      <c r="X34" s="4">
        <f>B34+K34+M34</f>
        <v>5639</v>
      </c>
      <c r="Y34" s="4"/>
      <c r="Z34">
        <f>B34+Q34</f>
        <v>5537</v>
      </c>
    </row>
    <row r="35" spans="1:26" ht="24">
      <c r="A35" s="45" t="s">
        <v>41</v>
      </c>
      <c r="B35" s="55">
        <v>383</v>
      </c>
      <c r="C35" s="8"/>
      <c r="D35" s="57">
        <v>37</v>
      </c>
      <c r="E35" s="58">
        <v>605</v>
      </c>
      <c r="F35" s="30"/>
      <c r="G35" s="62">
        <v>4</v>
      </c>
      <c r="H35" s="30">
        <f>ROUND(G35/B35*1000,1)</f>
        <v>10.4</v>
      </c>
      <c r="I35" s="62">
        <v>2</v>
      </c>
      <c r="J35" s="119">
        <f>ROUND(I35/B35*1000,1)</f>
        <v>5.2</v>
      </c>
      <c r="K35" s="62">
        <v>5</v>
      </c>
      <c r="L35" s="30">
        <f>ROUND(K35/X35*1000,1)</f>
        <v>12.6</v>
      </c>
      <c r="M35" s="64">
        <v>8</v>
      </c>
      <c r="N35" s="30">
        <f>ROUND(M35/X35*1000,1)</f>
        <v>20.2</v>
      </c>
      <c r="O35" s="62">
        <v>3</v>
      </c>
      <c r="P35" s="30">
        <f>ROUND(O35/Z35*1000,1)</f>
        <v>7.8</v>
      </c>
      <c r="Q35" s="62">
        <v>2</v>
      </c>
      <c r="R35" s="66">
        <f>O35-Q35</f>
        <v>1</v>
      </c>
      <c r="S35" s="6">
        <v>261</v>
      </c>
      <c r="T35" s="30"/>
      <c r="U35" s="6">
        <v>100</v>
      </c>
      <c r="V35" s="75"/>
      <c r="W35" s="128">
        <v>1.39</v>
      </c>
      <c r="X35" s="4">
        <f>B35+K35+M35</f>
        <v>396</v>
      </c>
      <c r="Y35" s="4"/>
      <c r="Z35">
        <f>B35+Q35</f>
        <v>385</v>
      </c>
    </row>
    <row r="36" spans="1:25" ht="15" customHeight="1">
      <c r="A36" s="45"/>
      <c r="B36" s="55"/>
      <c r="C36" s="8"/>
      <c r="D36" s="57"/>
      <c r="E36" s="58"/>
      <c r="F36" s="30"/>
      <c r="G36" s="62"/>
      <c r="H36" s="30"/>
      <c r="I36" s="62"/>
      <c r="J36" s="77"/>
      <c r="K36" s="62"/>
      <c r="L36" s="30"/>
      <c r="M36" s="64"/>
      <c r="N36" s="30"/>
      <c r="O36" s="62"/>
      <c r="P36" s="30"/>
      <c r="Q36" s="62"/>
      <c r="R36" s="66" t="s">
        <v>1</v>
      </c>
      <c r="S36" s="6"/>
      <c r="T36" s="30"/>
      <c r="U36" s="6"/>
      <c r="V36" s="75"/>
      <c r="W36" s="128"/>
      <c r="X36" s="4"/>
      <c r="Y36" s="4"/>
    </row>
    <row r="37" spans="1:26" ht="24">
      <c r="A37" s="44" t="s">
        <v>42</v>
      </c>
      <c r="B37" s="55">
        <v>1021</v>
      </c>
      <c r="C37" s="8"/>
      <c r="D37" s="57">
        <v>99</v>
      </c>
      <c r="E37" s="59">
        <v>965</v>
      </c>
      <c r="F37" s="30"/>
      <c r="G37" s="62">
        <v>1</v>
      </c>
      <c r="H37" s="30">
        <f>ROUND(G37/B37*1000,1)</f>
        <v>1</v>
      </c>
      <c r="I37" s="62">
        <v>0</v>
      </c>
      <c r="J37" s="77">
        <f>ROUND(I37/B37*1000,1)</f>
        <v>0</v>
      </c>
      <c r="K37" s="62">
        <v>14</v>
      </c>
      <c r="L37" s="30">
        <f>ROUND(K37/X37*1000,1)</f>
        <v>13.2</v>
      </c>
      <c r="M37" s="64">
        <v>24</v>
      </c>
      <c r="N37" s="30">
        <f>ROUND(M37/X37*1000,1)</f>
        <v>22.7</v>
      </c>
      <c r="O37" s="62">
        <v>1</v>
      </c>
      <c r="P37" s="30">
        <f>ROUND(O37/Z37*1000,1)</f>
        <v>1</v>
      </c>
      <c r="Q37" s="62">
        <v>1</v>
      </c>
      <c r="R37" s="66">
        <f>O37-Q37</f>
        <v>0</v>
      </c>
      <c r="S37" s="6">
        <v>691</v>
      </c>
      <c r="T37" s="30"/>
      <c r="U37" s="6">
        <v>309</v>
      </c>
      <c r="V37" s="75"/>
      <c r="W37" s="128">
        <v>1.23</v>
      </c>
      <c r="X37" s="4">
        <f>B37+K37+M37</f>
        <v>1059</v>
      </c>
      <c r="Y37" s="4"/>
      <c r="Z37">
        <f>B37+Q37</f>
        <v>1022</v>
      </c>
    </row>
    <row r="38" spans="1:26" ht="24">
      <c r="A38" s="44" t="s">
        <v>43</v>
      </c>
      <c r="B38" s="55">
        <v>4661</v>
      </c>
      <c r="C38" s="8"/>
      <c r="D38" s="57">
        <v>400</v>
      </c>
      <c r="E38" s="59">
        <v>2680</v>
      </c>
      <c r="F38" s="30"/>
      <c r="G38" s="62">
        <v>15</v>
      </c>
      <c r="H38" s="30">
        <f>ROUND(G38/B38*1000,1)</f>
        <v>3.2</v>
      </c>
      <c r="I38" s="62">
        <v>8</v>
      </c>
      <c r="J38" s="31">
        <f>ROUND(I38/B38*1000,1)</f>
        <v>1.7</v>
      </c>
      <c r="K38" s="62">
        <v>71</v>
      </c>
      <c r="L38" s="30">
        <f>ROUND(K38/X38*1000,1)</f>
        <v>14.8</v>
      </c>
      <c r="M38" s="64">
        <v>57</v>
      </c>
      <c r="N38" s="30">
        <f>ROUND(M38/X38*1000,1)</f>
        <v>11.9</v>
      </c>
      <c r="O38" s="62">
        <v>28</v>
      </c>
      <c r="P38" s="30">
        <f>ROUND(O38/Z38*1000,1)</f>
        <v>6</v>
      </c>
      <c r="Q38" s="62">
        <v>22</v>
      </c>
      <c r="R38" s="66">
        <f>O38-Q38</f>
        <v>6</v>
      </c>
      <c r="S38" s="6">
        <v>3352</v>
      </c>
      <c r="T38" s="30"/>
      <c r="U38" s="6">
        <v>1183</v>
      </c>
      <c r="V38" s="75"/>
      <c r="W38" s="128">
        <v>1.21</v>
      </c>
      <c r="X38" s="4">
        <f>B38+K38+M38</f>
        <v>4789</v>
      </c>
      <c r="Y38" s="4"/>
      <c r="Z38">
        <f>B38+Q38</f>
        <v>4683</v>
      </c>
    </row>
    <row r="39" spans="1:26" ht="24">
      <c r="A39" s="44" t="s">
        <v>44</v>
      </c>
      <c r="B39" s="55">
        <v>1130</v>
      </c>
      <c r="C39" s="8"/>
      <c r="D39" s="57">
        <v>91</v>
      </c>
      <c r="E39" s="59">
        <v>1098</v>
      </c>
      <c r="F39" s="30"/>
      <c r="G39" s="62">
        <v>3</v>
      </c>
      <c r="H39" s="30">
        <f>ROUND(G39/B39*1000,1)</f>
        <v>2.7</v>
      </c>
      <c r="I39" s="115" t="s">
        <v>137</v>
      </c>
      <c r="J39" s="117" t="s">
        <v>137</v>
      </c>
      <c r="K39" s="62">
        <v>26</v>
      </c>
      <c r="L39" s="30">
        <f>ROUND(K39/X39*1000,1)</f>
        <v>21.9</v>
      </c>
      <c r="M39" s="64">
        <v>32</v>
      </c>
      <c r="N39" s="30">
        <f>ROUND(M39/X39*1000,1)</f>
        <v>26.9</v>
      </c>
      <c r="O39" s="62">
        <v>6</v>
      </c>
      <c r="P39" s="30">
        <f>ROUND(O39/Z39*1000,1)</f>
        <v>5.3</v>
      </c>
      <c r="Q39" s="62">
        <v>6</v>
      </c>
      <c r="R39" s="66">
        <f>O39-Q39</f>
        <v>0</v>
      </c>
      <c r="S39" s="6">
        <v>737</v>
      </c>
      <c r="T39" s="30"/>
      <c r="U39" s="6">
        <v>318</v>
      </c>
      <c r="V39" s="75"/>
      <c r="W39" s="128">
        <v>1.37</v>
      </c>
      <c r="X39" s="4">
        <f>B39+K39+M39</f>
        <v>1188</v>
      </c>
      <c r="Y39" s="4"/>
      <c r="Z39">
        <f>B39+Q39</f>
        <v>1136</v>
      </c>
    </row>
    <row r="40" spans="1:26" ht="24">
      <c r="A40" s="45" t="s">
        <v>45</v>
      </c>
      <c r="B40" s="55">
        <v>357</v>
      </c>
      <c r="C40" s="8"/>
      <c r="D40" s="57">
        <v>31</v>
      </c>
      <c r="E40" s="58">
        <v>525</v>
      </c>
      <c r="F40" s="30"/>
      <c r="G40" s="62">
        <v>1</v>
      </c>
      <c r="H40" s="30">
        <f>ROUND(G40/B40*1000,1)</f>
        <v>2.8</v>
      </c>
      <c r="I40" s="62">
        <v>0</v>
      </c>
      <c r="J40" s="77">
        <f>ROUND(I40/B40*1000,1)</f>
        <v>0</v>
      </c>
      <c r="K40" s="62">
        <v>1</v>
      </c>
      <c r="L40" s="30">
        <f>ROUND(K40/X40*1000,1)</f>
        <v>2.7</v>
      </c>
      <c r="M40" s="64">
        <v>7</v>
      </c>
      <c r="N40" s="30">
        <f>ROUND(M40/X40*1000,1)</f>
        <v>19.2</v>
      </c>
      <c r="O40" s="62">
        <v>0</v>
      </c>
      <c r="P40" s="30">
        <f>ROUND(O40/Z40*1000,1)</f>
        <v>0</v>
      </c>
      <c r="Q40" s="62">
        <v>0</v>
      </c>
      <c r="R40" s="66">
        <f>O40-Q40</f>
        <v>0</v>
      </c>
      <c r="S40" s="6">
        <v>253</v>
      </c>
      <c r="T40" s="30"/>
      <c r="U40" s="6">
        <v>88</v>
      </c>
      <c r="V40" s="75"/>
      <c r="W40" s="128">
        <v>1.3</v>
      </c>
      <c r="X40" s="4">
        <f>B40+K40+M40</f>
        <v>365</v>
      </c>
      <c r="Y40" s="4"/>
      <c r="Z40">
        <f>B40+Q40</f>
        <v>357</v>
      </c>
    </row>
    <row r="41" spans="1:26" ht="24">
      <c r="A41" s="44" t="s">
        <v>46</v>
      </c>
      <c r="B41" s="55">
        <v>711</v>
      </c>
      <c r="C41" s="8"/>
      <c r="D41" s="57">
        <v>54</v>
      </c>
      <c r="E41" s="59">
        <v>781</v>
      </c>
      <c r="F41" s="30"/>
      <c r="G41" s="62">
        <v>3</v>
      </c>
      <c r="H41" s="30">
        <f>ROUND(G41/B41*1000,1)</f>
        <v>4.2</v>
      </c>
      <c r="I41" s="62">
        <v>0</v>
      </c>
      <c r="J41" s="31">
        <f>ROUND(I41/B41*1000,1)</f>
        <v>0</v>
      </c>
      <c r="K41" s="62">
        <v>12</v>
      </c>
      <c r="L41" s="30">
        <f>ROUND(K41/X41*1000,1)</f>
        <v>16.3</v>
      </c>
      <c r="M41" s="64">
        <v>11</v>
      </c>
      <c r="N41" s="30">
        <f>ROUND(M41/X41*1000,1)</f>
        <v>15</v>
      </c>
      <c r="O41" s="62">
        <v>6</v>
      </c>
      <c r="P41" s="30">
        <f>ROUND(O41/Z41*1000,1)</f>
        <v>8.4</v>
      </c>
      <c r="Q41" s="62">
        <v>6</v>
      </c>
      <c r="R41" s="66">
        <f>O41-Q41</f>
        <v>0</v>
      </c>
      <c r="S41" s="6">
        <v>466</v>
      </c>
      <c r="T41" s="30"/>
      <c r="U41" s="6">
        <v>239</v>
      </c>
      <c r="V41" s="75"/>
      <c r="W41" s="128">
        <v>1.12</v>
      </c>
      <c r="X41" s="4">
        <f>B41+K41+M41</f>
        <v>734</v>
      </c>
      <c r="Y41" s="4"/>
      <c r="Z41">
        <f>B41+Q41</f>
        <v>717</v>
      </c>
    </row>
    <row r="42" spans="1:25" ht="15" customHeight="1">
      <c r="A42" s="44"/>
      <c r="B42" s="55"/>
      <c r="C42" s="8"/>
      <c r="D42" s="57"/>
      <c r="E42" s="59"/>
      <c r="F42" s="30"/>
      <c r="G42" s="62"/>
      <c r="H42" s="30"/>
      <c r="I42" s="62"/>
      <c r="J42" s="31" t="s">
        <v>1</v>
      </c>
      <c r="K42" s="62"/>
      <c r="L42" s="30"/>
      <c r="M42" s="64"/>
      <c r="N42" s="30"/>
      <c r="O42" s="62"/>
      <c r="P42" s="30"/>
      <c r="Q42" s="62"/>
      <c r="R42" s="66" t="s">
        <v>1</v>
      </c>
      <c r="S42" s="6"/>
      <c r="T42" s="30"/>
      <c r="U42" s="6"/>
      <c r="V42" s="75"/>
      <c r="W42" s="128"/>
      <c r="X42" s="4"/>
      <c r="Y42" s="4"/>
    </row>
    <row r="43" spans="1:26" ht="24">
      <c r="A43" s="45" t="s">
        <v>47</v>
      </c>
      <c r="B43" s="55">
        <v>1173</v>
      </c>
      <c r="C43" s="8"/>
      <c r="D43" s="57">
        <v>95</v>
      </c>
      <c r="E43" s="58">
        <v>632</v>
      </c>
      <c r="F43" s="30"/>
      <c r="G43" s="62">
        <v>4</v>
      </c>
      <c r="H43" s="30">
        <f>ROUND(G43/B43*1000,1)</f>
        <v>3.4</v>
      </c>
      <c r="I43" s="62">
        <v>2</v>
      </c>
      <c r="J43" s="31">
        <f>ROUND(I43/B43*1000,1)</f>
        <v>1.7</v>
      </c>
      <c r="K43" s="62">
        <v>17</v>
      </c>
      <c r="L43" s="30">
        <f>ROUND(K43/X43*1000,1)</f>
        <v>13.9</v>
      </c>
      <c r="M43" s="64">
        <v>29</v>
      </c>
      <c r="N43" s="30">
        <f>ROUND(M43/X43*1000,1)</f>
        <v>23.8</v>
      </c>
      <c r="O43" s="62">
        <v>10</v>
      </c>
      <c r="P43" s="30">
        <f>ROUND(O43/Z43*1000,1)</f>
        <v>8.5</v>
      </c>
      <c r="Q43" s="62">
        <v>8</v>
      </c>
      <c r="R43" s="66">
        <f>O43-Q43</f>
        <v>2</v>
      </c>
      <c r="S43" s="6">
        <v>863</v>
      </c>
      <c r="T43" s="30"/>
      <c r="U43" s="6">
        <v>233</v>
      </c>
      <c r="V43" s="75"/>
      <c r="W43" s="128">
        <v>1.4</v>
      </c>
      <c r="X43" s="4">
        <f>B43+K43+M43</f>
        <v>1219</v>
      </c>
      <c r="Y43" s="4"/>
      <c r="Z43">
        <f>B43+Q43</f>
        <v>1181</v>
      </c>
    </row>
    <row r="44" spans="1:26" ht="24">
      <c r="A44" s="45" t="s">
        <v>48</v>
      </c>
      <c r="B44" s="55">
        <v>1302</v>
      </c>
      <c r="C44" s="8"/>
      <c r="D44" s="57">
        <v>127</v>
      </c>
      <c r="E44" s="58">
        <v>1136</v>
      </c>
      <c r="F44" s="30"/>
      <c r="G44" s="62">
        <v>7</v>
      </c>
      <c r="H44" s="30">
        <f>ROUND(G44/B44*1000,1)</f>
        <v>5.4</v>
      </c>
      <c r="I44" s="62">
        <v>5</v>
      </c>
      <c r="J44" s="31">
        <f>ROUND(I44/B44*1000,1)</f>
        <v>3.8</v>
      </c>
      <c r="K44" s="62">
        <v>21</v>
      </c>
      <c r="L44" s="30">
        <f>ROUND(K44/X44*1000,1)</f>
        <v>15.6</v>
      </c>
      <c r="M44" s="64">
        <v>19</v>
      </c>
      <c r="N44" s="30">
        <f>ROUND(M44/X44*1000,1)</f>
        <v>14.2</v>
      </c>
      <c r="O44" s="62">
        <v>9</v>
      </c>
      <c r="P44" s="30">
        <f>ROUND(O44/Z44*1000,1)</f>
        <v>6.9</v>
      </c>
      <c r="Q44" s="62">
        <v>5</v>
      </c>
      <c r="R44" s="66">
        <f>O44-Q44</f>
        <v>4</v>
      </c>
      <c r="S44" s="6">
        <v>877</v>
      </c>
      <c r="T44" s="30"/>
      <c r="U44" s="6">
        <v>304</v>
      </c>
      <c r="V44" s="75"/>
      <c r="W44" s="128">
        <v>1.05</v>
      </c>
      <c r="X44" s="4">
        <f>B44+K44+M44</f>
        <v>1342</v>
      </c>
      <c r="Y44" s="4"/>
      <c r="Z44">
        <f>B44+Q44</f>
        <v>1307</v>
      </c>
    </row>
    <row r="45" spans="1:31" ht="24">
      <c r="A45" s="45" t="s">
        <v>49</v>
      </c>
      <c r="B45" s="55">
        <v>433</v>
      </c>
      <c r="C45" s="8"/>
      <c r="D45" s="57">
        <v>27</v>
      </c>
      <c r="E45" s="58">
        <v>492</v>
      </c>
      <c r="F45" s="30"/>
      <c r="G45" s="62">
        <v>2</v>
      </c>
      <c r="H45" s="30">
        <f>ROUND(G45/B45*1000,1)</f>
        <v>4.6</v>
      </c>
      <c r="I45" s="62">
        <v>2</v>
      </c>
      <c r="J45" s="31">
        <f>ROUND(I45/B45*1000,1)</f>
        <v>4.6</v>
      </c>
      <c r="K45" s="62">
        <v>8</v>
      </c>
      <c r="L45" s="30">
        <f>ROUND(K45/X45*1000,1)</f>
        <v>17.9</v>
      </c>
      <c r="M45" s="64">
        <v>5</v>
      </c>
      <c r="N45" s="30">
        <f>ROUND(M45/X45*1000,1)</f>
        <v>11.2</v>
      </c>
      <c r="O45" s="62">
        <v>5</v>
      </c>
      <c r="P45" s="30">
        <f>ROUND(O45/Z45*1000,1)</f>
        <v>11.4</v>
      </c>
      <c r="Q45" s="62">
        <v>5</v>
      </c>
      <c r="R45" s="66">
        <f>O45-Q45</f>
        <v>0</v>
      </c>
      <c r="S45" s="6">
        <v>349</v>
      </c>
      <c r="T45" s="30"/>
      <c r="U45" s="6">
        <v>164</v>
      </c>
      <c r="V45" s="75"/>
      <c r="W45" s="128">
        <v>1.09</v>
      </c>
      <c r="X45" s="4">
        <f>B45+K45+M45</f>
        <v>446</v>
      </c>
      <c r="Y45" s="4"/>
      <c r="Z45">
        <f>B45+Q45</f>
        <v>438</v>
      </c>
      <c r="AE45" s="30"/>
    </row>
    <row r="46" spans="1:26" ht="24">
      <c r="A46" s="47" t="s">
        <v>50</v>
      </c>
      <c r="B46" s="55">
        <v>236</v>
      </c>
      <c r="C46" s="8"/>
      <c r="D46" s="57">
        <v>23</v>
      </c>
      <c r="E46" s="58">
        <v>349</v>
      </c>
      <c r="F46" s="30"/>
      <c r="G46" s="62">
        <v>1</v>
      </c>
      <c r="H46" s="30">
        <f>ROUND(G46/B46*1000,1)</f>
        <v>4.2</v>
      </c>
      <c r="I46" s="62">
        <v>0</v>
      </c>
      <c r="J46" s="66">
        <v>0</v>
      </c>
      <c r="K46" s="62">
        <v>5</v>
      </c>
      <c r="L46" s="30">
        <f>ROUND(K46/X46*1000,1)</f>
        <v>20.5</v>
      </c>
      <c r="M46" s="64">
        <v>3</v>
      </c>
      <c r="N46" s="30">
        <f>ROUND(M46/X46*1000,1)</f>
        <v>12.3</v>
      </c>
      <c r="O46" s="62">
        <v>1</v>
      </c>
      <c r="P46" s="30">
        <f>ROUND(O46/Z46*1000,1)</f>
        <v>4.2</v>
      </c>
      <c r="Q46" s="62">
        <v>1</v>
      </c>
      <c r="R46" s="66">
        <f>O46-Q46</f>
        <v>0</v>
      </c>
      <c r="S46" s="6">
        <v>155</v>
      </c>
      <c r="T46" s="30"/>
      <c r="U46" s="6">
        <v>74</v>
      </c>
      <c r="V46" s="75"/>
      <c r="W46" s="128">
        <v>1.24</v>
      </c>
      <c r="X46" s="4">
        <f>B46+K46+M46</f>
        <v>244</v>
      </c>
      <c r="Y46" s="4"/>
      <c r="Z46">
        <f>B46+Q46</f>
        <v>237</v>
      </c>
    </row>
    <row r="47" spans="1:26" ht="24">
      <c r="A47" s="45" t="s">
        <v>51</v>
      </c>
      <c r="B47" s="55">
        <v>343</v>
      </c>
      <c r="C47" s="8"/>
      <c r="D47" s="57">
        <v>35</v>
      </c>
      <c r="E47" s="58">
        <v>403</v>
      </c>
      <c r="F47" s="30"/>
      <c r="G47" s="62">
        <v>0</v>
      </c>
      <c r="H47" s="57">
        <v>0</v>
      </c>
      <c r="I47" s="62">
        <v>0</v>
      </c>
      <c r="J47" s="66">
        <v>0</v>
      </c>
      <c r="K47" s="62">
        <v>6</v>
      </c>
      <c r="L47" s="30">
        <f>ROUND(K47/X47*1000,1)</f>
        <v>17</v>
      </c>
      <c r="M47" s="64">
        <v>3</v>
      </c>
      <c r="N47" s="30">
        <f>ROUND(M47/X47*1000,1)</f>
        <v>8.5</v>
      </c>
      <c r="O47" s="62">
        <v>2</v>
      </c>
      <c r="P47" s="30">
        <f>ROUND(O47/Z47*1000,1)</f>
        <v>5.8</v>
      </c>
      <c r="Q47" s="62">
        <v>2</v>
      </c>
      <c r="R47" s="66">
        <f>O47-Q47</f>
        <v>0</v>
      </c>
      <c r="S47" s="6">
        <v>231</v>
      </c>
      <c r="T47" s="30"/>
      <c r="U47" s="6">
        <v>108</v>
      </c>
      <c r="V47" s="75"/>
      <c r="W47" s="128">
        <v>1.3</v>
      </c>
      <c r="X47" s="4">
        <f>B47+K47+M47</f>
        <v>352</v>
      </c>
      <c r="Y47" s="4"/>
      <c r="Z47">
        <f>B47+Q47</f>
        <v>345</v>
      </c>
    </row>
    <row r="48" spans="1:25" ht="15" customHeight="1">
      <c r="A48" s="45"/>
      <c r="B48" s="55"/>
      <c r="C48" s="8"/>
      <c r="D48" s="57"/>
      <c r="E48" s="58"/>
      <c r="F48" s="30"/>
      <c r="G48" s="62"/>
      <c r="H48" s="30"/>
      <c r="I48" s="62"/>
      <c r="J48" s="31" t="s">
        <v>1</v>
      </c>
      <c r="K48" s="62"/>
      <c r="L48" s="30"/>
      <c r="M48" s="64"/>
      <c r="N48" s="30"/>
      <c r="O48" s="62"/>
      <c r="P48" s="30" t="s">
        <v>1</v>
      </c>
      <c r="Q48" s="62"/>
      <c r="R48" s="66" t="s">
        <v>1</v>
      </c>
      <c r="S48" s="6"/>
      <c r="T48" s="30"/>
      <c r="U48" s="6"/>
      <c r="V48" s="75"/>
      <c r="W48" s="128"/>
      <c r="X48" s="4"/>
      <c r="Y48" s="4"/>
    </row>
    <row r="49" spans="1:26" ht="24">
      <c r="A49" s="45" t="s">
        <v>52</v>
      </c>
      <c r="B49" s="55">
        <v>1404</v>
      </c>
      <c r="C49" s="8"/>
      <c r="D49" s="57">
        <v>133</v>
      </c>
      <c r="E49" s="58">
        <v>877</v>
      </c>
      <c r="F49" s="30"/>
      <c r="G49" s="62">
        <v>6</v>
      </c>
      <c r="H49" s="30">
        <f>ROUND(G49/B49*1000,1)</f>
        <v>4.3</v>
      </c>
      <c r="I49" s="62">
        <v>3</v>
      </c>
      <c r="J49" s="31">
        <f>ROUND(I49/B49*1000,1)</f>
        <v>2.1</v>
      </c>
      <c r="K49" s="62">
        <v>34</v>
      </c>
      <c r="L49" s="30">
        <f>ROUND(K49/X49*1000,1)</f>
        <v>23.3</v>
      </c>
      <c r="M49" s="64">
        <v>21</v>
      </c>
      <c r="N49" s="30">
        <f>ROUND(M49/X49*1000,1)</f>
        <v>14.4</v>
      </c>
      <c r="O49" s="62">
        <v>13</v>
      </c>
      <c r="P49" s="30">
        <f>ROUND(O49/Z49*1000,1)</f>
        <v>9.2</v>
      </c>
      <c r="Q49" s="62">
        <v>10</v>
      </c>
      <c r="R49" s="66">
        <f>O49-Q49</f>
        <v>3</v>
      </c>
      <c r="S49" s="6">
        <v>1022</v>
      </c>
      <c r="T49" s="30"/>
      <c r="U49" s="6">
        <v>300</v>
      </c>
      <c r="V49" s="75"/>
      <c r="W49" s="128">
        <v>1.11</v>
      </c>
      <c r="X49" s="4">
        <f>B49+K49+M49</f>
        <v>1459</v>
      </c>
      <c r="Y49" s="4"/>
      <c r="Z49">
        <f>B49+Q49</f>
        <v>1414</v>
      </c>
    </row>
    <row r="50" spans="1:26" ht="24">
      <c r="A50" s="44" t="s">
        <v>53</v>
      </c>
      <c r="B50" s="55">
        <v>2868</v>
      </c>
      <c r="C50" s="8"/>
      <c r="D50" s="57">
        <v>241</v>
      </c>
      <c r="E50" s="59">
        <v>1825</v>
      </c>
      <c r="F50" s="30"/>
      <c r="G50" s="62">
        <v>7</v>
      </c>
      <c r="H50" s="30">
        <f>ROUND(G50/B50*1000,1)</f>
        <v>2.4</v>
      </c>
      <c r="I50" s="62">
        <v>3</v>
      </c>
      <c r="J50" s="31">
        <f>ROUND(I50/B50*1000,1)</f>
        <v>1</v>
      </c>
      <c r="K50" s="62">
        <v>35</v>
      </c>
      <c r="L50" s="30">
        <f>ROUND(K50/X50*1000,1)</f>
        <v>11.9</v>
      </c>
      <c r="M50" s="64">
        <v>32</v>
      </c>
      <c r="N50" s="30">
        <f>ROUND(M50/X50*1000,1)</f>
        <v>10.9</v>
      </c>
      <c r="O50" s="62">
        <v>12</v>
      </c>
      <c r="P50" s="30">
        <f>ROUND(O50/Z50*1000,1)</f>
        <v>4.2</v>
      </c>
      <c r="Q50" s="62">
        <v>11</v>
      </c>
      <c r="R50" s="66">
        <f>O50-Q50</f>
        <v>1</v>
      </c>
      <c r="S50" s="6">
        <v>1890</v>
      </c>
      <c r="T50" s="30"/>
      <c r="U50" s="6">
        <v>641</v>
      </c>
      <c r="V50" s="75"/>
      <c r="W50" s="128">
        <v>1.12</v>
      </c>
      <c r="X50" s="4">
        <f>B50+K50+M50</f>
        <v>2935</v>
      </c>
      <c r="Y50" s="4"/>
      <c r="Z50">
        <f>B50+Q50</f>
        <v>2879</v>
      </c>
    </row>
    <row r="51" spans="1:26" ht="24">
      <c r="A51" s="45" t="s">
        <v>54</v>
      </c>
      <c r="B51" s="55">
        <v>106</v>
      </c>
      <c r="C51" s="8"/>
      <c r="D51" s="57">
        <v>4</v>
      </c>
      <c r="E51" s="58">
        <v>268</v>
      </c>
      <c r="F51" s="30"/>
      <c r="G51" s="62">
        <v>0</v>
      </c>
      <c r="H51" s="30">
        <f>ROUND(G51/B51*1000,1)</f>
        <v>0</v>
      </c>
      <c r="I51" s="62">
        <v>0</v>
      </c>
      <c r="J51" s="77">
        <v>0</v>
      </c>
      <c r="K51" s="62">
        <v>2</v>
      </c>
      <c r="L51" s="30">
        <f>ROUND(K51/X51*1000,1)</f>
        <v>18.3</v>
      </c>
      <c r="M51" s="64">
        <v>1</v>
      </c>
      <c r="N51" s="30">
        <f>ROUND(M51/X51*1000,1)</f>
        <v>9.2</v>
      </c>
      <c r="O51" s="62">
        <v>1</v>
      </c>
      <c r="P51" s="30">
        <f>ROUND(O51/Z51*1000,1)</f>
        <v>9.3</v>
      </c>
      <c r="Q51" s="62">
        <v>1</v>
      </c>
      <c r="R51" s="66">
        <f>O51-Q51</f>
        <v>0</v>
      </c>
      <c r="S51" s="6">
        <v>72</v>
      </c>
      <c r="T51" s="30"/>
      <c r="U51" s="6">
        <v>39</v>
      </c>
      <c r="V51" s="75"/>
      <c r="W51" s="128">
        <v>1.03</v>
      </c>
      <c r="X51" s="4">
        <f>B51+K51+M51</f>
        <v>109</v>
      </c>
      <c r="Y51" s="4"/>
      <c r="Z51">
        <f>B51+Q51</f>
        <v>107</v>
      </c>
    </row>
    <row r="52" spans="1:26" ht="24">
      <c r="A52" s="44" t="s">
        <v>55</v>
      </c>
      <c r="B52" s="55">
        <v>2413</v>
      </c>
      <c r="C52" s="8"/>
      <c r="D52" s="57">
        <v>219</v>
      </c>
      <c r="E52" s="59">
        <v>1790</v>
      </c>
      <c r="F52" s="30"/>
      <c r="G52" s="62">
        <v>10</v>
      </c>
      <c r="H52" s="30">
        <f>ROUND(G52/B52*1000,1)</f>
        <v>4.1</v>
      </c>
      <c r="I52" s="62">
        <v>6</v>
      </c>
      <c r="J52" s="31">
        <f>ROUND(I52/B52*1000,1)</f>
        <v>2.5</v>
      </c>
      <c r="K52" s="62">
        <v>57</v>
      </c>
      <c r="L52" s="30">
        <f>ROUND(K52/X52*1000,1)</f>
        <v>22.7</v>
      </c>
      <c r="M52" s="64">
        <v>46</v>
      </c>
      <c r="N52" s="30">
        <f>ROUND(M52/X52*1000,1)</f>
        <v>18.3</v>
      </c>
      <c r="O52" s="62">
        <v>15</v>
      </c>
      <c r="P52" s="30">
        <f>ROUND(O52/Z52*1000,1)</f>
        <v>6.2</v>
      </c>
      <c r="Q52" s="62">
        <v>13</v>
      </c>
      <c r="R52" s="66">
        <f>O52-Q52</f>
        <v>2</v>
      </c>
      <c r="S52" s="6">
        <v>1628</v>
      </c>
      <c r="T52" s="30"/>
      <c r="U52" s="6">
        <v>661</v>
      </c>
      <c r="V52" s="75"/>
      <c r="W52" s="128">
        <v>1.25</v>
      </c>
      <c r="X52" s="4">
        <f>B52+K52+M52</f>
        <v>2516</v>
      </c>
      <c r="Y52" s="4"/>
      <c r="Z52">
        <f>B52+Q52</f>
        <v>2426</v>
      </c>
    </row>
    <row r="53" spans="1:26" ht="24">
      <c r="A53" s="45" t="s">
        <v>56</v>
      </c>
      <c r="B53" s="55">
        <v>1386</v>
      </c>
      <c r="C53" s="8"/>
      <c r="D53" s="57">
        <v>120</v>
      </c>
      <c r="E53" s="58">
        <v>863</v>
      </c>
      <c r="F53" s="30"/>
      <c r="G53" s="62">
        <v>7</v>
      </c>
      <c r="H53" s="30">
        <f>ROUND(G53/B53*1000,1)</f>
        <v>5.1</v>
      </c>
      <c r="I53" s="62">
        <v>6</v>
      </c>
      <c r="J53" s="31">
        <f>ROUND(I53/B53*1000,1)</f>
        <v>4.3</v>
      </c>
      <c r="K53" s="62">
        <v>31</v>
      </c>
      <c r="L53" s="30">
        <f>ROUND(K53/X53*1000,1)</f>
        <v>21.6</v>
      </c>
      <c r="M53" s="64">
        <v>20</v>
      </c>
      <c r="N53" s="30">
        <f>ROUND(M53/X53*1000,1)</f>
        <v>13.9</v>
      </c>
      <c r="O53" s="62">
        <v>14</v>
      </c>
      <c r="P53" s="30">
        <f>ROUND(O53/Z53*1000,1)</f>
        <v>10</v>
      </c>
      <c r="Q53" s="62">
        <v>9</v>
      </c>
      <c r="R53" s="66">
        <f>O53-Q53</f>
        <v>5</v>
      </c>
      <c r="S53" s="6">
        <v>867</v>
      </c>
      <c r="T53" s="30"/>
      <c r="U53" s="6">
        <v>345</v>
      </c>
      <c r="V53" s="75"/>
      <c r="W53" s="128">
        <v>1.2</v>
      </c>
      <c r="X53" s="4">
        <f>B53+K53+M53</f>
        <v>1437</v>
      </c>
      <c r="Y53" s="4"/>
      <c r="Z53">
        <f>B53+Q53</f>
        <v>1395</v>
      </c>
    </row>
    <row r="54" spans="1:25" ht="15" customHeight="1">
      <c r="A54" s="45"/>
      <c r="B54" s="55"/>
      <c r="C54" s="8"/>
      <c r="D54" s="57"/>
      <c r="E54" s="58"/>
      <c r="F54" s="30"/>
      <c r="G54" s="62"/>
      <c r="H54" s="30"/>
      <c r="I54" s="62"/>
      <c r="J54" s="31" t="s">
        <v>1</v>
      </c>
      <c r="K54" s="62"/>
      <c r="L54" s="30"/>
      <c r="M54" s="64"/>
      <c r="N54" s="30"/>
      <c r="O54" s="62"/>
      <c r="P54" s="30"/>
      <c r="Q54" s="62"/>
      <c r="R54" s="66" t="s">
        <v>1</v>
      </c>
      <c r="S54" s="6"/>
      <c r="T54" s="30"/>
      <c r="U54" s="6"/>
      <c r="V54" s="75"/>
      <c r="W54" s="128"/>
      <c r="X54" s="4"/>
      <c r="Y54" s="4"/>
    </row>
    <row r="55" spans="1:26" ht="24">
      <c r="A55" s="45" t="s">
        <v>57</v>
      </c>
      <c r="B55" s="55">
        <v>1859</v>
      </c>
      <c r="C55" s="8"/>
      <c r="D55" s="57">
        <v>147</v>
      </c>
      <c r="E55" s="58">
        <v>1011</v>
      </c>
      <c r="F55" s="30"/>
      <c r="G55" s="62">
        <v>2</v>
      </c>
      <c r="H55" s="30">
        <f>ROUND(G55/B55*1000,1)</f>
        <v>1.1</v>
      </c>
      <c r="I55" s="62">
        <v>2</v>
      </c>
      <c r="J55" s="31">
        <f>ROUND(I55/B55*1000,1)</f>
        <v>1.1</v>
      </c>
      <c r="K55" s="62">
        <v>19</v>
      </c>
      <c r="L55" s="30">
        <f>ROUND(K55/X55*1000,1)</f>
        <v>10</v>
      </c>
      <c r="M55" s="64">
        <v>20</v>
      </c>
      <c r="N55" s="30">
        <f>ROUND(M55/X55*1000,1)</f>
        <v>10.5</v>
      </c>
      <c r="O55" s="62">
        <v>8</v>
      </c>
      <c r="P55" s="30">
        <f>ROUND(O55/Z55*1000,1)</f>
        <v>4.3</v>
      </c>
      <c r="Q55" s="62">
        <v>7</v>
      </c>
      <c r="R55" s="66">
        <f>O55-Q55</f>
        <v>1</v>
      </c>
      <c r="S55" s="6">
        <v>1081</v>
      </c>
      <c r="T55" s="30"/>
      <c r="U55" s="6">
        <v>416</v>
      </c>
      <c r="V55" s="75"/>
      <c r="W55" s="128">
        <v>1.25</v>
      </c>
      <c r="X55" s="4">
        <f>B55+K55+M55</f>
        <v>1898</v>
      </c>
      <c r="Y55" s="4"/>
      <c r="Z55">
        <f>B55+Q55</f>
        <v>1866</v>
      </c>
    </row>
    <row r="56" spans="1:26" ht="24">
      <c r="A56" s="45" t="s">
        <v>58</v>
      </c>
      <c r="B56" s="55">
        <v>1118</v>
      </c>
      <c r="C56" s="8"/>
      <c r="D56" s="57">
        <v>99</v>
      </c>
      <c r="E56" s="58">
        <v>827</v>
      </c>
      <c r="F56" s="30"/>
      <c r="G56" s="62">
        <v>7</v>
      </c>
      <c r="H56" s="30">
        <f>ROUND(G56/B56*1000,1)</f>
        <v>6.3</v>
      </c>
      <c r="I56" s="62">
        <v>4</v>
      </c>
      <c r="J56" s="31">
        <f>ROUND(I56/B56*1000,1)</f>
        <v>3.6</v>
      </c>
      <c r="K56" s="62">
        <v>13</v>
      </c>
      <c r="L56" s="30">
        <f>ROUND(K56/X56*1000,1)</f>
        <v>11.4</v>
      </c>
      <c r="M56" s="64">
        <v>9</v>
      </c>
      <c r="N56" s="30">
        <f>ROUND(M56/X56*1000,1)</f>
        <v>7.9</v>
      </c>
      <c r="O56" s="62">
        <v>9</v>
      </c>
      <c r="P56" s="30">
        <f>ROUND(O56/Z56*1000,1)</f>
        <v>8</v>
      </c>
      <c r="Q56" s="62">
        <v>5</v>
      </c>
      <c r="R56" s="66">
        <f>O56-Q56</f>
        <v>4</v>
      </c>
      <c r="S56" s="6">
        <v>731</v>
      </c>
      <c r="T56" s="30"/>
      <c r="U56" s="6">
        <v>215</v>
      </c>
      <c r="V56" s="75"/>
      <c r="W56" s="128">
        <v>1.13</v>
      </c>
      <c r="X56" s="4">
        <f>B56+K56+M56</f>
        <v>1140</v>
      </c>
      <c r="Y56" s="4"/>
      <c r="Z56">
        <f>B56+Q56</f>
        <v>1123</v>
      </c>
    </row>
    <row r="57" spans="1:26" ht="24">
      <c r="A57" s="45" t="s">
        <v>59</v>
      </c>
      <c r="B57" s="55">
        <v>215</v>
      </c>
      <c r="C57" s="8"/>
      <c r="D57" s="57">
        <v>27</v>
      </c>
      <c r="E57" s="58">
        <v>369</v>
      </c>
      <c r="F57" s="30"/>
      <c r="G57" s="62">
        <v>0</v>
      </c>
      <c r="H57" s="30">
        <f>ROUND(G57/B57*1000,1)</f>
        <v>0</v>
      </c>
      <c r="I57" s="62">
        <v>0</v>
      </c>
      <c r="J57" s="66">
        <v>0</v>
      </c>
      <c r="K57" s="62">
        <v>5</v>
      </c>
      <c r="L57" s="30">
        <f>ROUND(K57/X57*1000,1)</f>
        <v>22.4</v>
      </c>
      <c r="M57" s="64">
        <v>3</v>
      </c>
      <c r="N57" s="30">
        <f>ROUND(M57/X57*1000,1)</f>
        <v>13.5</v>
      </c>
      <c r="O57" s="62">
        <v>2</v>
      </c>
      <c r="P57" s="30">
        <f>ROUND(O57/Z57*1000,1)</f>
        <v>9.2</v>
      </c>
      <c r="Q57" s="62">
        <v>2</v>
      </c>
      <c r="R57" s="66">
        <f>O57-Q57</f>
        <v>0</v>
      </c>
      <c r="S57" s="6">
        <v>145</v>
      </c>
      <c r="T57" s="30"/>
      <c r="U57" s="6">
        <v>61</v>
      </c>
      <c r="V57" s="75"/>
      <c r="W57" s="128">
        <v>1.13</v>
      </c>
      <c r="X57" s="4">
        <f>B57+K57+M57</f>
        <v>223</v>
      </c>
      <c r="Y57" s="4"/>
      <c r="Z57">
        <f>B57+Q57</f>
        <v>217</v>
      </c>
    </row>
    <row r="58" spans="1:26" ht="24">
      <c r="A58" s="45" t="s">
        <v>60</v>
      </c>
      <c r="B58" s="55">
        <v>952</v>
      </c>
      <c r="C58" s="8"/>
      <c r="D58" s="57">
        <v>81</v>
      </c>
      <c r="E58" s="58">
        <v>637</v>
      </c>
      <c r="F58" s="30"/>
      <c r="G58" s="62">
        <v>3</v>
      </c>
      <c r="H58" s="30">
        <f>ROUND(G58/B58*1000,1)</f>
        <v>3.2</v>
      </c>
      <c r="I58" s="62">
        <v>1</v>
      </c>
      <c r="J58" s="31">
        <f>ROUND(I58/B58*1000,1)</f>
        <v>1.1</v>
      </c>
      <c r="K58" s="62">
        <v>10</v>
      </c>
      <c r="L58" s="30">
        <f>ROUND(K58/X58*1000,1)</f>
        <v>10.3</v>
      </c>
      <c r="M58" s="64">
        <v>9</v>
      </c>
      <c r="N58" s="30">
        <f>ROUND(M58/X58*1000,1)</f>
        <v>9.3</v>
      </c>
      <c r="O58" s="62">
        <v>5</v>
      </c>
      <c r="P58" s="30">
        <f>ROUND(O58/Z58*1000,1)</f>
        <v>5.2</v>
      </c>
      <c r="Q58" s="62">
        <v>4</v>
      </c>
      <c r="R58" s="66">
        <f>O58-Q58</f>
        <v>1</v>
      </c>
      <c r="S58" s="6">
        <v>623</v>
      </c>
      <c r="T58" s="30"/>
      <c r="U58" s="6">
        <v>230</v>
      </c>
      <c r="V58" s="75"/>
      <c r="W58" s="128">
        <v>1.22</v>
      </c>
      <c r="X58" s="4">
        <f>B58+K58+M58</f>
        <v>971</v>
      </c>
      <c r="Y58" s="4"/>
      <c r="Z58">
        <f>B58+Q58</f>
        <v>956</v>
      </c>
    </row>
    <row r="59" spans="1:26" ht="24">
      <c r="A59" s="44" t="s">
        <v>61</v>
      </c>
      <c r="B59" s="55">
        <v>797</v>
      </c>
      <c r="C59" s="8"/>
      <c r="D59" s="57">
        <v>66</v>
      </c>
      <c r="E59" s="59">
        <v>764</v>
      </c>
      <c r="F59" s="30"/>
      <c r="G59" s="62">
        <v>1</v>
      </c>
      <c r="H59" s="30">
        <f>ROUND(G59/B59*1000,1)</f>
        <v>1.3</v>
      </c>
      <c r="I59" s="62">
        <v>0</v>
      </c>
      <c r="J59" s="31">
        <f>ROUND(I59/B59*1000,1)</f>
        <v>0</v>
      </c>
      <c r="K59" s="62">
        <v>13</v>
      </c>
      <c r="L59" s="30">
        <f>ROUND(K59/X59*1000,1)</f>
        <v>15.8</v>
      </c>
      <c r="M59" s="64">
        <v>15</v>
      </c>
      <c r="N59" s="30">
        <f>ROUND(M59/X59*1000,1)</f>
        <v>18.2</v>
      </c>
      <c r="O59" s="62">
        <v>5</v>
      </c>
      <c r="P59" s="30">
        <f>ROUND(O59/Z59*1000,1)</f>
        <v>6.2</v>
      </c>
      <c r="Q59" s="62">
        <v>5</v>
      </c>
      <c r="R59" s="66">
        <f>O59-Q59</f>
        <v>0</v>
      </c>
      <c r="S59" s="6">
        <v>532</v>
      </c>
      <c r="T59" s="30"/>
      <c r="U59" s="6">
        <v>225</v>
      </c>
      <c r="V59" s="75"/>
      <c r="W59" s="128">
        <v>1.32</v>
      </c>
      <c r="X59" s="4">
        <f>B59+K59+M59</f>
        <v>825</v>
      </c>
      <c r="Y59" s="4"/>
      <c r="Z59">
        <f>B59+Q59</f>
        <v>802</v>
      </c>
    </row>
    <row r="60" spans="1:25" ht="15" customHeight="1">
      <c r="A60" s="44"/>
      <c r="B60" s="55"/>
      <c r="C60" s="8"/>
      <c r="D60" s="57"/>
      <c r="E60" s="59"/>
      <c r="F60" s="30"/>
      <c r="G60" s="62"/>
      <c r="H60" s="30"/>
      <c r="I60" s="62"/>
      <c r="J60" s="31" t="s">
        <v>1</v>
      </c>
      <c r="K60" s="62"/>
      <c r="L60" s="30"/>
      <c r="M60" s="64"/>
      <c r="N60" s="30"/>
      <c r="O60" s="62"/>
      <c r="P60" s="30"/>
      <c r="Q60" s="62"/>
      <c r="R60" s="66" t="s">
        <v>1</v>
      </c>
      <c r="S60" s="6"/>
      <c r="T60" s="30"/>
      <c r="U60" s="6"/>
      <c r="V60" s="75"/>
      <c r="W60" s="129"/>
      <c r="X60" s="4"/>
      <c r="Y60" s="4"/>
    </row>
    <row r="61" spans="1:26" ht="24">
      <c r="A61" s="44" t="s">
        <v>62</v>
      </c>
      <c r="B61" s="55">
        <v>300</v>
      </c>
      <c r="C61" s="8"/>
      <c r="D61" s="57">
        <v>31</v>
      </c>
      <c r="E61" s="59">
        <v>595</v>
      </c>
      <c r="F61" s="30"/>
      <c r="G61" s="62">
        <v>1</v>
      </c>
      <c r="H61" s="30">
        <f>ROUND(G61/B61*1000,1)</f>
        <v>3.3</v>
      </c>
      <c r="I61" s="62">
        <v>0</v>
      </c>
      <c r="J61" s="66">
        <v>0</v>
      </c>
      <c r="K61" s="62">
        <v>11</v>
      </c>
      <c r="L61" s="30">
        <f>ROUND(K61/X61*1000,1)</f>
        <v>34.7</v>
      </c>
      <c r="M61" s="64">
        <v>6</v>
      </c>
      <c r="N61" s="30">
        <f>ROUND(M61/X61*1000,1)</f>
        <v>18.9</v>
      </c>
      <c r="O61" s="62">
        <v>4</v>
      </c>
      <c r="P61" s="57">
        <f>ROUND(O61/Z61*1000,1)</f>
        <v>13.2</v>
      </c>
      <c r="Q61" s="62">
        <v>4</v>
      </c>
      <c r="R61" s="66">
        <f>O61-Q61</f>
        <v>0</v>
      </c>
      <c r="S61" s="6">
        <v>240</v>
      </c>
      <c r="T61" s="30"/>
      <c r="U61" s="6">
        <v>102</v>
      </c>
      <c r="V61" s="75"/>
      <c r="W61" s="128">
        <v>1.32</v>
      </c>
      <c r="X61" s="4">
        <f>B61+K61+M61</f>
        <v>317</v>
      </c>
      <c r="Y61" s="4"/>
      <c r="Z61">
        <f>B61+Q61</f>
        <v>304</v>
      </c>
    </row>
    <row r="62" spans="1:26" ht="24">
      <c r="A62" s="45" t="s">
        <v>63</v>
      </c>
      <c r="B62" s="55">
        <v>1595</v>
      </c>
      <c r="C62" s="8"/>
      <c r="D62" s="57">
        <v>126</v>
      </c>
      <c r="E62" s="58">
        <v>538</v>
      </c>
      <c r="F62" s="30"/>
      <c r="G62" s="115" t="s">
        <v>137</v>
      </c>
      <c r="H62" s="116" t="s">
        <v>137</v>
      </c>
      <c r="I62" s="115" t="s">
        <v>137</v>
      </c>
      <c r="J62" s="117" t="s">
        <v>137</v>
      </c>
      <c r="K62" s="62">
        <v>24</v>
      </c>
      <c r="L62" s="30">
        <f>ROUND(K62/X62*1000,1)</f>
        <v>14.6</v>
      </c>
      <c r="M62" s="64">
        <v>22</v>
      </c>
      <c r="N62" s="30">
        <f>ROUND(M62/X62*1000,1)</f>
        <v>13.4</v>
      </c>
      <c r="O62" s="62">
        <v>11</v>
      </c>
      <c r="P62" s="30">
        <f>ROUND(O62/Z62*1000,1)</f>
        <v>6.8</v>
      </c>
      <c r="Q62" s="62">
        <v>11</v>
      </c>
      <c r="R62" s="66">
        <f>O62-Q62</f>
        <v>0</v>
      </c>
      <c r="S62" s="6">
        <v>1238</v>
      </c>
      <c r="T62" s="30"/>
      <c r="U62" s="6">
        <v>324</v>
      </c>
      <c r="V62" s="75"/>
      <c r="W62" s="128">
        <v>1.15</v>
      </c>
      <c r="X62" s="4">
        <f>B62+K62+M62</f>
        <v>1641</v>
      </c>
      <c r="Y62" s="4"/>
      <c r="Z62">
        <f>B62+Q62</f>
        <v>1606</v>
      </c>
    </row>
    <row r="63" spans="1:26" ht="24">
      <c r="A63" s="45" t="s">
        <v>64</v>
      </c>
      <c r="B63" s="55">
        <v>665</v>
      </c>
      <c r="C63" s="8"/>
      <c r="D63" s="57">
        <v>52</v>
      </c>
      <c r="E63" s="58">
        <v>537</v>
      </c>
      <c r="F63" s="30"/>
      <c r="G63" s="62">
        <v>1</v>
      </c>
      <c r="H63" s="30">
        <f>ROUND(G63/B63*1000,1)</f>
        <v>1.5</v>
      </c>
      <c r="I63" s="62">
        <v>1</v>
      </c>
      <c r="J63" s="31">
        <f>ROUND(I63/B63*1000,1)</f>
        <v>1.5</v>
      </c>
      <c r="K63" s="62">
        <v>9</v>
      </c>
      <c r="L63" s="30">
        <f>ROUND(K63/X63*1000,1)</f>
        <v>13.3</v>
      </c>
      <c r="M63" s="64">
        <v>5</v>
      </c>
      <c r="N63" s="30">
        <f>ROUND(M63/X63*1000,1)</f>
        <v>7.4</v>
      </c>
      <c r="O63" s="62">
        <v>4</v>
      </c>
      <c r="P63" s="30">
        <f>ROUND(O63/Z63*1000,1)</f>
        <v>6</v>
      </c>
      <c r="Q63" s="62">
        <v>3</v>
      </c>
      <c r="R63" s="66">
        <f>O63-Q63</f>
        <v>1</v>
      </c>
      <c r="S63" s="6">
        <v>453</v>
      </c>
      <c r="T63" s="30"/>
      <c r="U63" s="6">
        <v>159</v>
      </c>
      <c r="V63" s="75"/>
      <c r="W63" s="128">
        <v>1.07</v>
      </c>
      <c r="X63" s="4">
        <f>B63+K63+M63</f>
        <v>679</v>
      </c>
      <c r="Y63" s="4"/>
      <c r="Z63">
        <f>B63+Q63</f>
        <v>668</v>
      </c>
    </row>
    <row r="64" spans="1:26" ht="24">
      <c r="A64" s="44" t="s">
        <v>65</v>
      </c>
      <c r="B64" s="55">
        <v>532</v>
      </c>
      <c r="C64" s="8"/>
      <c r="D64" s="57">
        <v>59</v>
      </c>
      <c r="E64" s="59">
        <v>403</v>
      </c>
      <c r="F64" s="30"/>
      <c r="G64" s="62">
        <v>0</v>
      </c>
      <c r="H64" s="57">
        <v>0</v>
      </c>
      <c r="I64" s="62">
        <v>0</v>
      </c>
      <c r="J64" s="77">
        <f>ROUND(I64/B64*1000,1)</f>
        <v>0</v>
      </c>
      <c r="K64" s="62">
        <v>9</v>
      </c>
      <c r="L64" s="30">
        <f>ROUND(K64/X64*1000,1)</f>
        <v>16.3</v>
      </c>
      <c r="M64" s="64">
        <v>12</v>
      </c>
      <c r="N64" s="30">
        <f>ROUND(M64/X64*1000,1)</f>
        <v>21.7</v>
      </c>
      <c r="O64" s="62">
        <v>1</v>
      </c>
      <c r="P64" s="30">
        <f>ROUND(O64/Z64*1000,1)</f>
        <v>1.9</v>
      </c>
      <c r="Q64" s="62">
        <v>1</v>
      </c>
      <c r="R64" s="66">
        <f>O64-Q64</f>
        <v>0</v>
      </c>
      <c r="S64" s="6">
        <v>323</v>
      </c>
      <c r="T64" s="30"/>
      <c r="U64" s="6">
        <v>145</v>
      </c>
      <c r="V64" s="75"/>
      <c r="W64" s="128">
        <v>1.27</v>
      </c>
      <c r="X64" s="4">
        <f>B64+K64+M64</f>
        <v>553</v>
      </c>
      <c r="Y64" s="4"/>
      <c r="Z64">
        <f>B64+Q64</f>
        <v>533</v>
      </c>
    </row>
    <row r="65" spans="1:26" ht="24.75" thickBot="1">
      <c r="A65" s="46" t="s">
        <v>66</v>
      </c>
      <c r="B65" s="56">
        <v>578</v>
      </c>
      <c r="C65" s="34"/>
      <c r="D65" s="60">
        <v>39</v>
      </c>
      <c r="E65" s="61">
        <v>530</v>
      </c>
      <c r="F65" s="35"/>
      <c r="G65" s="63">
        <v>4</v>
      </c>
      <c r="H65" s="35">
        <f>ROUND(G65/B65*1000,1)</f>
        <v>6.9</v>
      </c>
      <c r="I65" s="63">
        <v>2</v>
      </c>
      <c r="J65" s="121">
        <f>ROUND(I65/B65*1000,1)</f>
        <v>3.5</v>
      </c>
      <c r="K65" s="63">
        <v>11</v>
      </c>
      <c r="L65" s="35">
        <f>ROUND(K65/X65*1000,1)</f>
        <v>18.2</v>
      </c>
      <c r="M65" s="65">
        <v>16</v>
      </c>
      <c r="N65" s="35">
        <f>ROUND(M65/X65*1000,1)</f>
        <v>26.4</v>
      </c>
      <c r="O65" s="63">
        <v>7</v>
      </c>
      <c r="P65" s="35">
        <f>ROUND(O65/Z65*1000,1)</f>
        <v>12</v>
      </c>
      <c r="Q65" s="63">
        <v>6</v>
      </c>
      <c r="R65" s="67">
        <f>O65-Q65</f>
        <v>1</v>
      </c>
      <c r="S65" s="33">
        <v>400</v>
      </c>
      <c r="T65" s="35"/>
      <c r="U65" s="33">
        <v>263</v>
      </c>
      <c r="V65" s="76"/>
      <c r="W65" s="128">
        <v>1.15</v>
      </c>
      <c r="X65" s="4">
        <f>B65+K65+M65</f>
        <v>605</v>
      </c>
      <c r="Y65" s="4"/>
      <c r="Z65">
        <f>B65+Q65</f>
        <v>584</v>
      </c>
    </row>
    <row r="66" spans="1:25" ht="24">
      <c r="A66" s="54" t="s">
        <v>138</v>
      </c>
      <c r="B66" s="49"/>
      <c r="C66" s="50"/>
      <c r="D66" s="49"/>
      <c r="E66" s="51"/>
      <c r="F66" s="50"/>
      <c r="G66" s="52"/>
      <c r="H66" s="50"/>
      <c r="I66" s="52"/>
      <c r="J66" s="53"/>
      <c r="K66" s="52"/>
      <c r="L66" s="50"/>
      <c r="M66" s="52"/>
      <c r="N66" s="50"/>
      <c r="O66" s="52"/>
      <c r="P66" s="50"/>
      <c r="Q66" s="52"/>
      <c r="R66" s="52"/>
      <c r="S66" s="49"/>
      <c r="T66" s="50"/>
      <c r="U66" s="49"/>
      <c r="V66" s="50"/>
      <c r="W66" s="32"/>
      <c r="X66" s="4"/>
      <c r="Y66" s="4"/>
    </row>
    <row r="67" spans="1:25" ht="24">
      <c r="A67" s="54"/>
      <c r="B67" s="49"/>
      <c r="C67" s="50"/>
      <c r="D67" s="49"/>
      <c r="E67" s="51"/>
      <c r="F67" s="50"/>
      <c r="G67" s="52"/>
      <c r="H67" s="50"/>
      <c r="I67" s="52"/>
      <c r="J67" s="53"/>
      <c r="K67" s="52"/>
      <c r="L67" s="50"/>
      <c r="M67" s="54"/>
      <c r="N67" s="50"/>
      <c r="O67" s="52"/>
      <c r="P67" s="50"/>
      <c r="Q67" s="52"/>
      <c r="R67" s="52"/>
      <c r="S67" s="49"/>
      <c r="T67" s="50"/>
      <c r="U67" s="49"/>
      <c r="V67" s="50"/>
      <c r="W67" s="32"/>
      <c r="X67" s="4"/>
      <c r="Y67" s="4"/>
    </row>
    <row r="68" spans="1:25" ht="24">
      <c r="A68" s="54"/>
      <c r="B68" s="49"/>
      <c r="C68" s="50"/>
      <c r="D68" s="49"/>
      <c r="E68" s="51"/>
      <c r="F68" s="50"/>
      <c r="G68" s="52"/>
      <c r="H68" s="50"/>
      <c r="I68" s="52"/>
      <c r="J68" s="53"/>
      <c r="K68" s="52"/>
      <c r="L68" s="50"/>
      <c r="M68" s="52"/>
      <c r="N68" s="50"/>
      <c r="O68" s="52"/>
      <c r="P68" s="50"/>
      <c r="Q68" s="52"/>
      <c r="R68" s="52"/>
      <c r="S68" s="49"/>
      <c r="T68" s="50"/>
      <c r="U68" s="49"/>
      <c r="V68" s="50"/>
      <c r="W68" s="32"/>
      <c r="X68" s="4"/>
      <c r="Y68" s="4"/>
    </row>
    <row r="69" spans="1:25" ht="24.75" thickBot="1">
      <c r="A69" s="5" t="s">
        <v>67</v>
      </c>
      <c r="B69" s="6"/>
      <c r="C69" s="8"/>
      <c r="D69" s="6"/>
      <c r="E69" s="7"/>
      <c r="F69" s="8"/>
      <c r="G69" s="5"/>
      <c r="H69" s="8"/>
      <c r="I69" s="5"/>
      <c r="J69" s="8"/>
      <c r="K69" s="5"/>
      <c r="L69" s="8"/>
      <c r="M69" s="5"/>
      <c r="N69" s="8"/>
      <c r="O69" s="5"/>
      <c r="P69" s="8"/>
      <c r="Q69" s="5"/>
      <c r="R69" s="5"/>
      <c r="S69" s="6"/>
      <c r="T69" s="8"/>
      <c r="U69" s="6"/>
      <c r="V69" s="8"/>
      <c r="W69" s="6" t="s">
        <v>130</v>
      </c>
      <c r="X69" s="4"/>
      <c r="Y69" s="4"/>
    </row>
    <row r="70" spans="1:25" ht="24">
      <c r="A70" s="9" t="s">
        <v>0</v>
      </c>
      <c r="B70" s="134" t="s">
        <v>115</v>
      </c>
      <c r="C70" s="135"/>
      <c r="D70" s="136"/>
      <c r="E70" s="140" t="s">
        <v>118</v>
      </c>
      <c r="F70" s="141"/>
      <c r="G70" s="144" t="s">
        <v>116</v>
      </c>
      <c r="H70" s="145"/>
      <c r="I70" s="144" t="s">
        <v>117</v>
      </c>
      <c r="J70" s="145"/>
      <c r="K70" s="48" t="s">
        <v>121</v>
      </c>
      <c r="L70" s="39"/>
      <c r="M70" s="11" t="s">
        <v>122</v>
      </c>
      <c r="N70" s="12"/>
      <c r="O70" s="10"/>
      <c r="P70" s="11" t="s">
        <v>2</v>
      </c>
      <c r="Q70" s="11"/>
      <c r="R70" s="11"/>
      <c r="S70" s="134" t="s">
        <v>123</v>
      </c>
      <c r="T70" s="136"/>
      <c r="U70" s="134" t="s">
        <v>124</v>
      </c>
      <c r="V70" s="136"/>
      <c r="W70" s="123"/>
      <c r="X70" s="4"/>
      <c r="Y70" s="4"/>
    </row>
    <row r="71" spans="1:25" ht="50.25" customHeight="1">
      <c r="A71" s="13" t="s">
        <v>3</v>
      </c>
      <c r="B71" s="137"/>
      <c r="C71" s="138"/>
      <c r="D71" s="139"/>
      <c r="E71" s="142"/>
      <c r="F71" s="143"/>
      <c r="G71" s="15" t="s">
        <v>4</v>
      </c>
      <c r="H71" s="14"/>
      <c r="I71" s="15" t="s">
        <v>5</v>
      </c>
      <c r="J71" s="16"/>
      <c r="K71" s="146" t="s">
        <v>119</v>
      </c>
      <c r="L71" s="147"/>
      <c r="M71" s="146" t="s">
        <v>120</v>
      </c>
      <c r="N71" s="147"/>
      <c r="O71" s="40" t="s">
        <v>6</v>
      </c>
      <c r="P71" s="41" t="s">
        <v>7</v>
      </c>
      <c r="Q71" s="17" t="s">
        <v>8</v>
      </c>
      <c r="R71" s="18" t="s">
        <v>9</v>
      </c>
      <c r="S71" s="137"/>
      <c r="T71" s="139"/>
      <c r="U71" s="137"/>
      <c r="V71" s="139"/>
      <c r="W71" s="124" t="s">
        <v>126</v>
      </c>
      <c r="X71" s="4"/>
      <c r="Y71" s="4"/>
    </row>
    <row r="72" spans="1:25" ht="48">
      <c r="A72" s="19" t="s">
        <v>10</v>
      </c>
      <c r="B72" s="132" t="s">
        <v>125</v>
      </c>
      <c r="C72" s="20" t="s">
        <v>11</v>
      </c>
      <c r="D72" s="21" t="s">
        <v>12</v>
      </c>
      <c r="E72" s="132" t="s">
        <v>125</v>
      </c>
      <c r="F72" s="20" t="s">
        <v>11</v>
      </c>
      <c r="G72" s="132" t="s">
        <v>125</v>
      </c>
      <c r="H72" s="20" t="s">
        <v>11</v>
      </c>
      <c r="I72" s="132" t="s">
        <v>125</v>
      </c>
      <c r="J72" s="20" t="s">
        <v>11</v>
      </c>
      <c r="K72" s="132" t="s">
        <v>125</v>
      </c>
      <c r="L72" s="42" t="s">
        <v>11</v>
      </c>
      <c r="M72" s="132" t="s">
        <v>125</v>
      </c>
      <c r="N72" s="20" t="s">
        <v>11</v>
      </c>
      <c r="O72" s="132" t="s">
        <v>125</v>
      </c>
      <c r="P72" s="20" t="s">
        <v>11</v>
      </c>
      <c r="Q72" s="22" t="s">
        <v>13</v>
      </c>
      <c r="R72" s="23" t="s">
        <v>14</v>
      </c>
      <c r="S72" s="132" t="s">
        <v>125</v>
      </c>
      <c r="T72" s="43" t="s">
        <v>11</v>
      </c>
      <c r="U72" s="132" t="s">
        <v>125</v>
      </c>
      <c r="V72" s="71" t="s">
        <v>11</v>
      </c>
      <c r="W72" s="124" t="s">
        <v>127</v>
      </c>
      <c r="X72" s="4"/>
      <c r="Y72" s="4"/>
    </row>
    <row r="73" spans="1:25" ht="48">
      <c r="A73" s="14" t="s">
        <v>1</v>
      </c>
      <c r="B73" s="133"/>
      <c r="C73" s="24" t="s">
        <v>15</v>
      </c>
      <c r="D73" s="25" t="s">
        <v>16</v>
      </c>
      <c r="E73" s="133"/>
      <c r="F73" s="24" t="s">
        <v>15</v>
      </c>
      <c r="G73" s="133"/>
      <c r="H73" s="26" t="s">
        <v>17</v>
      </c>
      <c r="I73" s="133"/>
      <c r="J73" s="24" t="s">
        <v>17</v>
      </c>
      <c r="K73" s="133"/>
      <c r="L73" s="27" t="s">
        <v>18</v>
      </c>
      <c r="M73" s="133"/>
      <c r="N73" s="26" t="s">
        <v>18</v>
      </c>
      <c r="O73" s="133"/>
      <c r="P73" s="26" t="s">
        <v>18</v>
      </c>
      <c r="Q73" s="28" t="s">
        <v>19</v>
      </c>
      <c r="R73" s="28" t="s">
        <v>20</v>
      </c>
      <c r="S73" s="133"/>
      <c r="T73" s="24" t="s">
        <v>15</v>
      </c>
      <c r="U73" s="133"/>
      <c r="V73" s="72" t="s">
        <v>15</v>
      </c>
      <c r="W73" s="125"/>
      <c r="X73" s="4"/>
      <c r="Y73" s="4"/>
    </row>
    <row r="74" spans="1:26" ht="24">
      <c r="A74" s="45" t="s">
        <v>68</v>
      </c>
      <c r="B74" s="55">
        <v>385</v>
      </c>
      <c r="C74" s="8"/>
      <c r="D74" s="57">
        <v>34</v>
      </c>
      <c r="E74" s="58">
        <v>323</v>
      </c>
      <c r="F74" s="30"/>
      <c r="G74" s="62">
        <v>1</v>
      </c>
      <c r="H74" s="30">
        <f>ROUND(G74/B74*1000,1)</f>
        <v>2.6</v>
      </c>
      <c r="I74" s="62">
        <v>1</v>
      </c>
      <c r="J74" s="30">
        <f>ROUND(I74/B74*1000,1)</f>
        <v>2.6</v>
      </c>
      <c r="K74" s="62">
        <v>4</v>
      </c>
      <c r="L74" s="70">
        <f>ROUND(K74/X74*1000,1)</f>
        <v>10.1</v>
      </c>
      <c r="M74" s="78">
        <v>8</v>
      </c>
      <c r="N74" s="70">
        <f>ROUND(M74/X74*1000,1)</f>
        <v>20.2</v>
      </c>
      <c r="O74" s="62">
        <v>1</v>
      </c>
      <c r="P74" s="70">
        <f>ROUND(O74/Z74*1000,1)</f>
        <v>2.6</v>
      </c>
      <c r="Q74" s="62">
        <v>0</v>
      </c>
      <c r="R74" s="66">
        <f>O74-Q74</f>
        <v>1</v>
      </c>
      <c r="S74" s="55">
        <v>215</v>
      </c>
      <c r="T74" s="30"/>
      <c r="U74" s="55">
        <v>117</v>
      </c>
      <c r="V74" s="73"/>
      <c r="W74" s="128">
        <v>1.08</v>
      </c>
      <c r="X74" s="4">
        <f>B74+K74+M74</f>
        <v>397</v>
      </c>
      <c r="Y74" s="4"/>
      <c r="Z74">
        <f>B74+Q74</f>
        <v>385</v>
      </c>
    </row>
    <row r="75" spans="1:26" ht="24">
      <c r="A75" s="45" t="s">
        <v>136</v>
      </c>
      <c r="B75" s="55">
        <v>352</v>
      </c>
      <c r="C75" s="8"/>
      <c r="D75" s="57">
        <v>29</v>
      </c>
      <c r="E75" s="58">
        <v>302</v>
      </c>
      <c r="F75" s="30"/>
      <c r="G75" s="62">
        <v>0</v>
      </c>
      <c r="H75" s="30">
        <f>ROUND(G75/B75*1000,1)</f>
        <v>0</v>
      </c>
      <c r="I75" s="62">
        <v>0</v>
      </c>
      <c r="J75" s="30">
        <f>ROUND(I75/B75*1000,1)</f>
        <v>0</v>
      </c>
      <c r="K75" s="62">
        <v>9</v>
      </c>
      <c r="L75" s="30">
        <f>ROUND(K75/X75*1000,1)</f>
        <v>24.6</v>
      </c>
      <c r="M75" s="78">
        <v>5</v>
      </c>
      <c r="N75" s="30">
        <f>ROUND(M75/X75*1000,1)</f>
        <v>13.7</v>
      </c>
      <c r="O75" s="62">
        <v>2</v>
      </c>
      <c r="P75" s="30">
        <f>ROUND(O75/Z75*1000,1)</f>
        <v>5.6</v>
      </c>
      <c r="Q75" s="62">
        <v>2</v>
      </c>
      <c r="R75" s="66">
        <f>O75-Q75</f>
        <v>0</v>
      </c>
      <c r="S75" s="55">
        <v>250</v>
      </c>
      <c r="T75" s="30"/>
      <c r="U75" s="55">
        <v>91</v>
      </c>
      <c r="V75" s="73"/>
      <c r="W75" s="128">
        <v>1</v>
      </c>
      <c r="X75" s="4">
        <f>B75+K75+M75</f>
        <v>366</v>
      </c>
      <c r="Y75" s="4"/>
      <c r="Z75">
        <f>B75+Q75</f>
        <v>354</v>
      </c>
    </row>
    <row r="76" spans="1:26" ht="24">
      <c r="A76" s="45" t="s">
        <v>135</v>
      </c>
      <c r="B76" s="55">
        <v>421</v>
      </c>
      <c r="C76" s="8"/>
      <c r="D76" s="57">
        <v>48</v>
      </c>
      <c r="E76" s="58">
        <v>301</v>
      </c>
      <c r="F76" s="30"/>
      <c r="G76" s="62">
        <v>1</v>
      </c>
      <c r="H76" s="30">
        <f>ROUND(G76/B76*1000,1)</f>
        <v>2.4</v>
      </c>
      <c r="I76" s="62">
        <v>1</v>
      </c>
      <c r="J76" s="30">
        <f>ROUND(I76/B76*1000,1)</f>
        <v>2.4</v>
      </c>
      <c r="K76" s="62">
        <v>2</v>
      </c>
      <c r="L76" s="30">
        <f>ROUND(K76/X76*1000,1)</f>
        <v>4.5</v>
      </c>
      <c r="M76" s="64">
        <v>17</v>
      </c>
      <c r="N76" s="30">
        <f>ROUND(M76/X76*1000,1)</f>
        <v>38.6</v>
      </c>
      <c r="O76" s="62">
        <v>1</v>
      </c>
      <c r="P76" s="30">
        <f>ROUND(O76/Z76*1000,1)</f>
        <v>2.4</v>
      </c>
      <c r="Q76" s="62">
        <v>0</v>
      </c>
      <c r="R76" s="66">
        <f>O76-Q76</f>
        <v>1</v>
      </c>
      <c r="S76" s="55">
        <v>329</v>
      </c>
      <c r="T76" s="30"/>
      <c r="U76" s="55">
        <v>168</v>
      </c>
      <c r="V76" s="73"/>
      <c r="W76" s="128">
        <v>1.2</v>
      </c>
      <c r="X76" s="4">
        <f>B76+K76+M76</f>
        <v>440</v>
      </c>
      <c r="Y76" s="4"/>
      <c r="Z76">
        <f>B76+Q76</f>
        <v>421</v>
      </c>
    </row>
    <row r="77" spans="1:26" ht="24">
      <c r="A77" s="44" t="s">
        <v>69</v>
      </c>
      <c r="B77" s="55">
        <v>356</v>
      </c>
      <c r="C77" s="8"/>
      <c r="D77" s="57">
        <v>35</v>
      </c>
      <c r="E77" s="59">
        <v>306</v>
      </c>
      <c r="F77" s="30"/>
      <c r="G77" s="62">
        <v>0</v>
      </c>
      <c r="H77" s="30">
        <f>ROUND(G77/B77*1000,1)</f>
        <v>0</v>
      </c>
      <c r="I77" s="62">
        <v>0</v>
      </c>
      <c r="J77" s="57">
        <f aca="true" t="shared" si="7" ref="J77:J103">ROUND(I77/B77*1000,1)</f>
        <v>0</v>
      </c>
      <c r="K77" s="62">
        <v>4</v>
      </c>
      <c r="L77" s="30">
        <f>ROUND(K77/X77*1000,1)</f>
        <v>11</v>
      </c>
      <c r="M77" s="64">
        <v>5</v>
      </c>
      <c r="N77" s="30">
        <f>ROUND(M77/X77*1000,1)</f>
        <v>13.7</v>
      </c>
      <c r="O77" s="62">
        <v>1</v>
      </c>
      <c r="P77" s="30">
        <f>ROUND(O77/Z77*1000,1)</f>
        <v>2.8</v>
      </c>
      <c r="Q77" s="62">
        <v>1</v>
      </c>
      <c r="R77" s="66">
        <f>O77-Q77</f>
        <v>0</v>
      </c>
      <c r="S77" s="55">
        <v>225</v>
      </c>
      <c r="T77" s="30"/>
      <c r="U77" s="55">
        <v>89</v>
      </c>
      <c r="V77" s="73"/>
      <c r="W77" s="128">
        <v>1.1</v>
      </c>
      <c r="X77" s="4">
        <f>B77+K77+M77</f>
        <v>365</v>
      </c>
      <c r="Y77" s="4"/>
      <c r="Z77">
        <f>B77+Q77</f>
        <v>357</v>
      </c>
    </row>
    <row r="78" spans="1:26" ht="24">
      <c r="A78" s="44" t="s">
        <v>70</v>
      </c>
      <c r="B78" s="55">
        <v>159</v>
      </c>
      <c r="C78" s="8"/>
      <c r="D78" s="57">
        <v>19</v>
      </c>
      <c r="E78" s="59">
        <v>136</v>
      </c>
      <c r="F78" s="30"/>
      <c r="G78" s="62">
        <v>1</v>
      </c>
      <c r="H78" s="118">
        <f>ROUND(G78/B78*1000,1)</f>
        <v>6.3</v>
      </c>
      <c r="I78" s="62">
        <v>0</v>
      </c>
      <c r="J78" s="57">
        <f t="shared" si="7"/>
        <v>0</v>
      </c>
      <c r="K78" s="62">
        <v>2</v>
      </c>
      <c r="L78" s="30">
        <f>ROUND(K78/X78*1000,1)</f>
        <v>12.1</v>
      </c>
      <c r="M78" s="64">
        <v>4</v>
      </c>
      <c r="N78" s="30">
        <f>ROUND(M78/X78*1000,1)</f>
        <v>24.2</v>
      </c>
      <c r="O78" s="62">
        <v>1</v>
      </c>
      <c r="P78" s="30">
        <f>ROUND(O78/Z78*1000,1)</f>
        <v>6.3</v>
      </c>
      <c r="Q78" s="62">
        <v>1</v>
      </c>
      <c r="R78" s="66">
        <f>O78-Q78</f>
        <v>0</v>
      </c>
      <c r="S78" s="55">
        <v>119</v>
      </c>
      <c r="T78" s="30"/>
      <c r="U78" s="55">
        <v>50</v>
      </c>
      <c r="V78" s="73"/>
      <c r="W78" s="128">
        <v>1.03</v>
      </c>
      <c r="X78" s="4">
        <f>B78+K78+M78</f>
        <v>165</v>
      </c>
      <c r="Y78" s="4"/>
      <c r="Z78">
        <f>B78+Q78</f>
        <v>160</v>
      </c>
    </row>
    <row r="79" spans="1:25" ht="15" customHeight="1">
      <c r="A79" s="45"/>
      <c r="B79" s="55"/>
      <c r="C79" s="8"/>
      <c r="D79" s="57"/>
      <c r="E79" s="58"/>
      <c r="F79" s="30"/>
      <c r="G79" s="62"/>
      <c r="H79" s="30" t="s">
        <v>1</v>
      </c>
      <c r="I79" s="62"/>
      <c r="J79" s="30"/>
      <c r="K79" s="62"/>
      <c r="L79" s="30"/>
      <c r="M79" s="64"/>
      <c r="N79" s="30" t="s">
        <v>1</v>
      </c>
      <c r="O79" s="62"/>
      <c r="P79" s="30" t="s">
        <v>1</v>
      </c>
      <c r="Q79" s="62"/>
      <c r="R79" s="66" t="s">
        <v>1</v>
      </c>
      <c r="S79" s="55"/>
      <c r="T79" s="30"/>
      <c r="U79" s="55"/>
      <c r="V79" s="73"/>
      <c r="W79" s="128"/>
      <c r="X79" s="4"/>
      <c r="Y79" s="4"/>
    </row>
    <row r="80" spans="1:26" ht="24">
      <c r="A80" s="44" t="s">
        <v>71</v>
      </c>
      <c r="B80" s="55">
        <v>84</v>
      </c>
      <c r="C80" s="8"/>
      <c r="D80" s="57">
        <v>7</v>
      </c>
      <c r="E80" s="59">
        <v>84</v>
      </c>
      <c r="F80" s="30"/>
      <c r="G80" s="62">
        <v>0</v>
      </c>
      <c r="H80" s="66">
        <v>0</v>
      </c>
      <c r="I80" s="62">
        <v>0</v>
      </c>
      <c r="J80" s="57">
        <f t="shared" si="7"/>
        <v>0</v>
      </c>
      <c r="K80" s="62">
        <v>1</v>
      </c>
      <c r="L80" s="30">
        <f>ROUND(K80/X80*1000,1)</f>
        <v>11.5</v>
      </c>
      <c r="M80" s="64">
        <v>2</v>
      </c>
      <c r="N80" s="30">
        <f>ROUND(M80/X80*1000,1)</f>
        <v>23</v>
      </c>
      <c r="O80" s="62">
        <v>0</v>
      </c>
      <c r="P80" s="66">
        <v>0</v>
      </c>
      <c r="Q80" s="62">
        <v>0</v>
      </c>
      <c r="R80" s="66">
        <f>O80-Q80</f>
        <v>0</v>
      </c>
      <c r="S80" s="55">
        <v>36</v>
      </c>
      <c r="T80" s="30"/>
      <c r="U80" s="55">
        <v>17</v>
      </c>
      <c r="V80" s="73"/>
      <c r="W80" s="128">
        <v>1.12</v>
      </c>
      <c r="X80" s="4">
        <f>B80+K80+M80</f>
        <v>87</v>
      </c>
      <c r="Y80" s="4"/>
      <c r="Z80">
        <f>B80+Q80</f>
        <v>84</v>
      </c>
    </row>
    <row r="81" spans="1:26" ht="24">
      <c r="A81" s="44" t="s">
        <v>72</v>
      </c>
      <c r="B81" s="55">
        <v>68</v>
      </c>
      <c r="C81" s="8"/>
      <c r="D81" s="57">
        <v>6</v>
      </c>
      <c r="E81" s="59">
        <v>80</v>
      </c>
      <c r="F81" s="30"/>
      <c r="G81" s="62">
        <v>0</v>
      </c>
      <c r="H81" s="57">
        <v>0</v>
      </c>
      <c r="I81" s="62">
        <v>0</v>
      </c>
      <c r="J81" s="57">
        <f t="shared" si="7"/>
        <v>0</v>
      </c>
      <c r="K81" s="62">
        <v>0</v>
      </c>
      <c r="L81" s="30">
        <f>ROUND(K81/X81*1000,1)</f>
        <v>0</v>
      </c>
      <c r="M81" s="64">
        <v>2</v>
      </c>
      <c r="N81" s="66">
        <v>0</v>
      </c>
      <c r="O81" s="62">
        <v>0</v>
      </c>
      <c r="P81" s="57">
        <f>ROUND(O81/Z81*1000,1)</f>
        <v>0</v>
      </c>
      <c r="Q81" s="62">
        <v>0</v>
      </c>
      <c r="R81" s="66">
        <f>O81-Q81</f>
        <v>0</v>
      </c>
      <c r="S81" s="55">
        <v>31</v>
      </c>
      <c r="T81" s="30"/>
      <c r="U81" s="55">
        <v>14</v>
      </c>
      <c r="V81" s="73"/>
      <c r="W81" s="128">
        <v>1.25</v>
      </c>
      <c r="X81" s="4">
        <f>B81+K81+M81</f>
        <v>70</v>
      </c>
      <c r="Y81" s="4"/>
      <c r="Z81">
        <f>B81+Q81</f>
        <v>68</v>
      </c>
    </row>
    <row r="82" spans="1:26" ht="24">
      <c r="A82" s="44" t="s">
        <v>73</v>
      </c>
      <c r="B82" s="55">
        <v>146</v>
      </c>
      <c r="C82" s="8"/>
      <c r="D82" s="57">
        <v>15</v>
      </c>
      <c r="E82" s="59">
        <v>164</v>
      </c>
      <c r="F82" s="30"/>
      <c r="G82" s="62">
        <v>0</v>
      </c>
      <c r="H82" s="30">
        <f>ROUND(G82/B82*1000,1)</f>
        <v>0</v>
      </c>
      <c r="I82" s="62">
        <v>0</v>
      </c>
      <c r="J82" s="57">
        <f t="shared" si="7"/>
        <v>0</v>
      </c>
      <c r="K82" s="62">
        <v>5</v>
      </c>
      <c r="L82" s="30">
        <f>ROUND(K82/X82*1000,1)</f>
        <v>32.5</v>
      </c>
      <c r="M82" s="64">
        <v>3</v>
      </c>
      <c r="N82" s="30">
        <f>ROUND(M82/X82*1000,1)</f>
        <v>19.5</v>
      </c>
      <c r="O82" s="62">
        <v>1</v>
      </c>
      <c r="P82" s="30">
        <f>ROUND(O82/Z82*1000,1)</f>
        <v>6.8</v>
      </c>
      <c r="Q82" s="62">
        <v>1</v>
      </c>
      <c r="R82" s="66">
        <f>O82-Q82</f>
        <v>0</v>
      </c>
      <c r="S82" s="55">
        <v>105</v>
      </c>
      <c r="T82" s="30"/>
      <c r="U82" s="55">
        <v>39</v>
      </c>
      <c r="V82" s="73"/>
      <c r="W82" s="128">
        <v>1.02</v>
      </c>
      <c r="X82" s="4">
        <f>B82+K82+M82</f>
        <v>154</v>
      </c>
      <c r="Y82" s="4"/>
      <c r="Z82">
        <f>B82+Q82</f>
        <v>147</v>
      </c>
    </row>
    <row r="83" spans="1:26" ht="24">
      <c r="A83" s="44" t="s">
        <v>74</v>
      </c>
      <c r="B83" s="55">
        <v>47</v>
      </c>
      <c r="C83" s="8"/>
      <c r="D83" s="57">
        <v>7</v>
      </c>
      <c r="E83" s="59">
        <v>85</v>
      </c>
      <c r="F83" s="30"/>
      <c r="G83" s="62">
        <v>0</v>
      </c>
      <c r="H83" s="57">
        <f aca="true" t="shared" si="8" ref="H83:H95">ROUND(G83/B83*1000,1)</f>
        <v>0</v>
      </c>
      <c r="I83" s="62">
        <v>0</v>
      </c>
      <c r="J83" s="57">
        <f t="shared" si="7"/>
        <v>0</v>
      </c>
      <c r="K83" s="62">
        <v>2</v>
      </c>
      <c r="L83" s="57">
        <f>ROUND(K83/X83*1000,1)</f>
        <v>38.5</v>
      </c>
      <c r="M83" s="64">
        <v>3</v>
      </c>
      <c r="N83" s="30">
        <f>ROUND(M83/X83*1000,1)</f>
        <v>57.7</v>
      </c>
      <c r="O83" s="62">
        <v>0</v>
      </c>
      <c r="P83" s="57">
        <f>ROUND(O83/Z83*1000,1)</f>
        <v>0</v>
      </c>
      <c r="Q83" s="62">
        <v>0</v>
      </c>
      <c r="R83" s="66">
        <f>O83-Q83</f>
        <v>0</v>
      </c>
      <c r="S83" s="55">
        <v>39</v>
      </c>
      <c r="T83" s="30"/>
      <c r="U83" s="55">
        <v>18</v>
      </c>
      <c r="V83" s="73"/>
      <c r="W83" s="128">
        <v>1.17</v>
      </c>
      <c r="X83" s="4">
        <f>B83+K83+M83</f>
        <v>52</v>
      </c>
      <c r="Y83" s="4"/>
      <c r="Z83">
        <f>B83+Q83</f>
        <v>47</v>
      </c>
    </row>
    <row r="84" spans="1:25" ht="15" customHeight="1">
      <c r="A84" s="44"/>
      <c r="B84" s="55"/>
      <c r="C84" s="8"/>
      <c r="D84" s="57"/>
      <c r="E84" s="59"/>
      <c r="F84" s="30"/>
      <c r="G84" s="62" t="s">
        <v>1</v>
      </c>
      <c r="H84" s="57"/>
      <c r="I84" s="62"/>
      <c r="J84" s="57"/>
      <c r="K84" s="62"/>
      <c r="L84" s="30" t="s">
        <v>1</v>
      </c>
      <c r="M84" s="64"/>
      <c r="N84" s="30" t="s">
        <v>1</v>
      </c>
      <c r="O84" s="62"/>
      <c r="P84" s="30" t="s">
        <v>1</v>
      </c>
      <c r="Q84" s="62"/>
      <c r="R84" s="66" t="s">
        <v>1</v>
      </c>
      <c r="S84" s="55"/>
      <c r="T84" s="30"/>
      <c r="U84" s="55"/>
      <c r="V84" s="73"/>
      <c r="W84" s="128"/>
      <c r="X84" s="4"/>
      <c r="Y84" s="4"/>
    </row>
    <row r="85" spans="1:26" ht="24">
      <c r="A85" s="45" t="s">
        <v>75</v>
      </c>
      <c r="B85" s="55">
        <v>38</v>
      </c>
      <c r="C85" s="8"/>
      <c r="D85" s="57">
        <v>6</v>
      </c>
      <c r="E85" s="58">
        <v>59</v>
      </c>
      <c r="F85" s="30"/>
      <c r="G85" s="62">
        <v>1</v>
      </c>
      <c r="H85" s="118">
        <f t="shared" si="8"/>
        <v>26.3</v>
      </c>
      <c r="I85" s="62">
        <v>1</v>
      </c>
      <c r="J85" s="118">
        <f t="shared" si="7"/>
        <v>26.3</v>
      </c>
      <c r="K85" s="62">
        <v>0</v>
      </c>
      <c r="L85" s="66">
        <v>0</v>
      </c>
      <c r="M85" s="64">
        <v>2</v>
      </c>
      <c r="N85" s="30">
        <f>ROUND(M85/X85*1000,1)</f>
        <v>50</v>
      </c>
      <c r="O85" s="62">
        <v>1</v>
      </c>
      <c r="P85" s="30">
        <f>ROUND(O85/Z85*1000,1)</f>
        <v>26.3</v>
      </c>
      <c r="Q85" s="62">
        <v>0</v>
      </c>
      <c r="R85" s="66">
        <f>O85-Q85</f>
        <v>1</v>
      </c>
      <c r="S85" s="55">
        <v>23</v>
      </c>
      <c r="T85" s="30"/>
      <c r="U85" s="55">
        <v>13</v>
      </c>
      <c r="V85" s="73"/>
      <c r="W85" s="128">
        <v>1.03</v>
      </c>
      <c r="X85" s="4">
        <f>B85+K85+M85</f>
        <v>40</v>
      </c>
      <c r="Y85" s="4"/>
      <c r="Z85">
        <f>B85+Q85</f>
        <v>38</v>
      </c>
    </row>
    <row r="86" spans="1:26" ht="24">
      <c r="A86" s="44" t="s">
        <v>76</v>
      </c>
      <c r="B86" s="55">
        <v>95</v>
      </c>
      <c r="C86" s="8"/>
      <c r="D86" s="57">
        <v>13</v>
      </c>
      <c r="E86" s="59">
        <v>126</v>
      </c>
      <c r="F86" s="30"/>
      <c r="G86" s="62">
        <v>0</v>
      </c>
      <c r="H86" s="57">
        <f t="shared" si="8"/>
        <v>0</v>
      </c>
      <c r="I86" s="62">
        <v>0</v>
      </c>
      <c r="J86" s="57">
        <f t="shared" si="7"/>
        <v>0</v>
      </c>
      <c r="K86" s="62">
        <v>5</v>
      </c>
      <c r="L86" s="30">
        <f>ROUND(K86/X86*1000,1)</f>
        <v>49</v>
      </c>
      <c r="M86" s="64">
        <v>2</v>
      </c>
      <c r="N86" s="30">
        <f>ROUND(M86/X86*1000,1)</f>
        <v>19.6</v>
      </c>
      <c r="O86" s="62">
        <v>1</v>
      </c>
      <c r="P86" s="30">
        <f>ROUND(O86/Z86*1000,1)</f>
        <v>10.4</v>
      </c>
      <c r="Q86" s="62">
        <v>1</v>
      </c>
      <c r="R86" s="66">
        <f>O86-Q86</f>
        <v>0</v>
      </c>
      <c r="S86" s="55">
        <v>68</v>
      </c>
      <c r="T86" s="30"/>
      <c r="U86" s="55">
        <v>21</v>
      </c>
      <c r="V86" s="73"/>
      <c r="W86" s="128">
        <v>1.28</v>
      </c>
      <c r="X86" s="4">
        <f>B86+K86+M86</f>
        <v>102</v>
      </c>
      <c r="Y86" s="4"/>
      <c r="Z86">
        <f>B86+Q86</f>
        <v>96</v>
      </c>
    </row>
    <row r="87" spans="1:26" ht="24">
      <c r="A87" s="44" t="s">
        <v>77</v>
      </c>
      <c r="B87" s="55">
        <v>194</v>
      </c>
      <c r="C87" s="8"/>
      <c r="D87" s="57">
        <v>14</v>
      </c>
      <c r="E87" s="59">
        <v>261</v>
      </c>
      <c r="F87" s="30"/>
      <c r="G87" s="62">
        <v>0</v>
      </c>
      <c r="H87" s="57">
        <f t="shared" si="8"/>
        <v>0</v>
      </c>
      <c r="I87" s="62">
        <v>0</v>
      </c>
      <c r="J87" s="57">
        <f t="shared" si="7"/>
        <v>0</v>
      </c>
      <c r="K87" s="62">
        <v>3</v>
      </c>
      <c r="L87" s="30">
        <f>ROUND(K87/X87*1000,1)</f>
        <v>14.9</v>
      </c>
      <c r="M87" s="64">
        <v>4</v>
      </c>
      <c r="N87" s="30">
        <f>ROUND(M87/X87*1000,1)</f>
        <v>19.9</v>
      </c>
      <c r="O87" s="62">
        <v>2</v>
      </c>
      <c r="P87" s="118">
        <f>ROUND(O87/Z87*1000,1)</f>
        <v>10.2</v>
      </c>
      <c r="Q87" s="62">
        <v>2</v>
      </c>
      <c r="R87" s="66">
        <f>O87-Q87</f>
        <v>0</v>
      </c>
      <c r="S87" s="55">
        <v>121</v>
      </c>
      <c r="T87" s="30"/>
      <c r="U87" s="55">
        <v>45</v>
      </c>
      <c r="V87" s="73"/>
      <c r="W87" s="128">
        <v>1.18</v>
      </c>
      <c r="X87" s="4">
        <f>B87+K87+M87</f>
        <v>201</v>
      </c>
      <c r="Y87" s="4"/>
      <c r="Z87">
        <f>B87+Q87</f>
        <v>196</v>
      </c>
    </row>
    <row r="88" spans="1:26" ht="24">
      <c r="A88" s="45" t="s">
        <v>78</v>
      </c>
      <c r="B88" s="55">
        <v>71</v>
      </c>
      <c r="C88" s="8"/>
      <c r="D88" s="57">
        <v>7</v>
      </c>
      <c r="E88" s="58">
        <v>117</v>
      </c>
      <c r="F88" s="30"/>
      <c r="G88" s="62">
        <v>0</v>
      </c>
      <c r="H88" s="57">
        <f t="shared" si="8"/>
        <v>0</v>
      </c>
      <c r="I88" s="62">
        <v>0</v>
      </c>
      <c r="J88" s="57">
        <f t="shared" si="7"/>
        <v>0</v>
      </c>
      <c r="K88" s="62">
        <v>1</v>
      </c>
      <c r="L88" s="30">
        <f>ROUND(K88/X88*1000,1)</f>
        <v>13.9</v>
      </c>
      <c r="M88" s="64">
        <v>0</v>
      </c>
      <c r="N88" s="30">
        <f>ROUND(M88/X88*1000,1)</f>
        <v>0</v>
      </c>
      <c r="O88" s="62">
        <v>0</v>
      </c>
      <c r="P88" s="57">
        <f>ROUND(O88/Z88*1000,1)</f>
        <v>0</v>
      </c>
      <c r="Q88" s="62">
        <v>0</v>
      </c>
      <c r="R88" s="66">
        <f>O88-Q88</f>
        <v>0</v>
      </c>
      <c r="S88" s="55">
        <v>46</v>
      </c>
      <c r="T88" s="30"/>
      <c r="U88" s="55">
        <v>18</v>
      </c>
      <c r="V88" s="73"/>
      <c r="W88" s="128">
        <v>1.16</v>
      </c>
      <c r="X88" s="4">
        <f>B88+K88+M88</f>
        <v>72</v>
      </c>
      <c r="Y88" s="4"/>
      <c r="Z88">
        <f>B88+Q88</f>
        <v>71</v>
      </c>
    </row>
    <row r="89" spans="1:26" ht="24">
      <c r="A89" s="45" t="s">
        <v>79</v>
      </c>
      <c r="B89" s="55">
        <v>22</v>
      </c>
      <c r="C89" s="8"/>
      <c r="D89" s="57">
        <v>2</v>
      </c>
      <c r="E89" s="58">
        <v>46</v>
      </c>
      <c r="F89" s="30"/>
      <c r="G89" s="62">
        <v>0</v>
      </c>
      <c r="H89" s="57">
        <f t="shared" si="8"/>
        <v>0</v>
      </c>
      <c r="I89" s="62">
        <v>0</v>
      </c>
      <c r="J89" s="57">
        <f t="shared" si="7"/>
        <v>0</v>
      </c>
      <c r="K89" s="62">
        <v>0</v>
      </c>
      <c r="L89" s="30">
        <f>ROUND(K89/X89*1000,1)</f>
        <v>0</v>
      </c>
      <c r="M89" s="64">
        <v>2</v>
      </c>
      <c r="N89" s="118">
        <f>ROUND(M89/X89*1000,1)</f>
        <v>83.3</v>
      </c>
      <c r="O89" s="62">
        <v>0</v>
      </c>
      <c r="P89" s="57">
        <f>ROUND(O89/Z89*1000,1)</f>
        <v>0</v>
      </c>
      <c r="Q89" s="62">
        <v>0</v>
      </c>
      <c r="R89" s="66">
        <f>O89-Q89</f>
        <v>0</v>
      </c>
      <c r="S89" s="55">
        <v>16</v>
      </c>
      <c r="T89" s="30"/>
      <c r="U89" s="55">
        <v>7</v>
      </c>
      <c r="V89" s="73"/>
      <c r="W89" s="128">
        <v>0.84</v>
      </c>
      <c r="X89" s="4">
        <f>B89+K89+M89</f>
        <v>24</v>
      </c>
      <c r="Y89" s="4"/>
      <c r="Z89">
        <f>B89+Q89</f>
        <v>22</v>
      </c>
    </row>
    <row r="90" spans="1:25" ht="15" customHeight="1">
      <c r="A90" s="45"/>
      <c r="B90" s="55"/>
      <c r="C90" s="8"/>
      <c r="D90" s="57"/>
      <c r="E90" s="58"/>
      <c r="F90" s="30"/>
      <c r="G90" s="62"/>
      <c r="H90" s="57"/>
      <c r="I90" s="62"/>
      <c r="J90" s="57"/>
      <c r="K90" s="62"/>
      <c r="L90" s="30" t="s">
        <v>1</v>
      </c>
      <c r="M90" s="64"/>
      <c r="N90" s="30" t="s">
        <v>1</v>
      </c>
      <c r="O90" s="62"/>
      <c r="P90" s="30" t="s">
        <v>1</v>
      </c>
      <c r="Q90" s="62"/>
      <c r="R90" s="66" t="s">
        <v>1</v>
      </c>
      <c r="S90" s="55"/>
      <c r="T90" s="30"/>
      <c r="U90" s="55"/>
      <c r="V90" s="73"/>
      <c r="W90" s="128"/>
      <c r="X90" s="4"/>
      <c r="Y90" s="4"/>
    </row>
    <row r="91" spans="1:26" ht="24">
      <c r="A91" s="45" t="s">
        <v>80</v>
      </c>
      <c r="B91" s="55">
        <v>104</v>
      </c>
      <c r="C91" s="8"/>
      <c r="D91" s="57">
        <v>8</v>
      </c>
      <c r="E91" s="58">
        <v>185</v>
      </c>
      <c r="F91" s="30"/>
      <c r="G91" s="62">
        <v>0</v>
      </c>
      <c r="H91" s="57">
        <f t="shared" si="8"/>
        <v>0</v>
      </c>
      <c r="I91" s="62">
        <v>0</v>
      </c>
      <c r="J91" s="57">
        <f t="shared" si="7"/>
        <v>0</v>
      </c>
      <c r="K91" s="62">
        <v>5</v>
      </c>
      <c r="L91" s="30">
        <f>ROUND(K91/X91*1000,1)</f>
        <v>45.9</v>
      </c>
      <c r="M91" s="64">
        <v>0</v>
      </c>
      <c r="N91" s="30">
        <f>ROUND(M91/X91*1000,1)</f>
        <v>0</v>
      </c>
      <c r="O91" s="62">
        <v>1</v>
      </c>
      <c r="P91" s="30">
        <f>ROUND(O91/Z91*1000,1)</f>
        <v>9.5</v>
      </c>
      <c r="Q91" s="62">
        <v>1</v>
      </c>
      <c r="R91" s="66">
        <f>O91-Q91</f>
        <v>0</v>
      </c>
      <c r="S91" s="55">
        <v>68</v>
      </c>
      <c r="T91" s="30"/>
      <c r="U91" s="55">
        <v>29</v>
      </c>
      <c r="V91" s="73"/>
      <c r="W91" s="128">
        <v>1.13</v>
      </c>
      <c r="X91" s="4">
        <f>B91+K91+M91</f>
        <v>109</v>
      </c>
      <c r="Y91" s="4"/>
      <c r="Z91">
        <f>B91+Q91</f>
        <v>105</v>
      </c>
    </row>
    <row r="92" spans="1:26" ht="24">
      <c r="A92" s="45" t="s">
        <v>81</v>
      </c>
      <c r="B92" s="55">
        <v>62</v>
      </c>
      <c r="C92" s="8"/>
      <c r="D92" s="57">
        <v>8</v>
      </c>
      <c r="E92" s="58">
        <v>103</v>
      </c>
      <c r="F92" s="30"/>
      <c r="G92" s="62">
        <v>2</v>
      </c>
      <c r="H92" s="118">
        <f t="shared" si="8"/>
        <v>32.3</v>
      </c>
      <c r="I92" s="62">
        <v>0</v>
      </c>
      <c r="J92" s="57">
        <f t="shared" si="7"/>
        <v>0</v>
      </c>
      <c r="K92" s="62">
        <v>0</v>
      </c>
      <c r="L92" s="30">
        <f>ROUND(K92/X92*1000,1)</f>
        <v>0</v>
      </c>
      <c r="M92" s="64">
        <v>0</v>
      </c>
      <c r="N92" s="30">
        <f>ROUND(M92/X92*1000,1)</f>
        <v>0</v>
      </c>
      <c r="O92" s="62">
        <v>0</v>
      </c>
      <c r="P92" s="57">
        <f>ROUND(O92/Z92*1000,1)</f>
        <v>0</v>
      </c>
      <c r="Q92" s="62">
        <v>0</v>
      </c>
      <c r="R92" s="66">
        <f>O92-Q92</f>
        <v>0</v>
      </c>
      <c r="S92" s="55">
        <v>40</v>
      </c>
      <c r="T92" s="30"/>
      <c r="U92" s="55">
        <v>14</v>
      </c>
      <c r="V92" s="73"/>
      <c r="W92" s="128">
        <v>1.42</v>
      </c>
      <c r="X92" s="4">
        <f>B92+K92+M92</f>
        <v>62</v>
      </c>
      <c r="Y92" s="4"/>
      <c r="Z92">
        <f>B92+Q92</f>
        <v>62</v>
      </c>
    </row>
    <row r="93" spans="1:26" ht="24">
      <c r="A93" s="45" t="s">
        <v>82</v>
      </c>
      <c r="B93" s="55">
        <v>115</v>
      </c>
      <c r="C93" s="8"/>
      <c r="D93" s="57">
        <v>16</v>
      </c>
      <c r="E93" s="58">
        <v>169</v>
      </c>
      <c r="F93" s="30"/>
      <c r="G93" s="62">
        <v>1</v>
      </c>
      <c r="H93" s="30">
        <f t="shared" si="8"/>
        <v>8.7</v>
      </c>
      <c r="I93" s="62">
        <v>1</v>
      </c>
      <c r="J93" s="118">
        <f t="shared" si="7"/>
        <v>8.7</v>
      </c>
      <c r="K93" s="62">
        <v>2</v>
      </c>
      <c r="L93" s="30">
        <f>ROUND(K93/X93*1000,1)</f>
        <v>16.7</v>
      </c>
      <c r="M93" s="64">
        <v>3</v>
      </c>
      <c r="N93" s="30">
        <f>ROUND(M93/X93*1000,1)</f>
        <v>25</v>
      </c>
      <c r="O93" s="62">
        <v>2</v>
      </c>
      <c r="P93" s="30">
        <f>ROUND(O93/Z93*1000,1)</f>
        <v>17.2</v>
      </c>
      <c r="Q93" s="62">
        <v>1</v>
      </c>
      <c r="R93" s="66">
        <f>O93-Q93</f>
        <v>1</v>
      </c>
      <c r="S93" s="55">
        <v>88</v>
      </c>
      <c r="T93" s="30"/>
      <c r="U93" s="55">
        <v>21</v>
      </c>
      <c r="V93" s="73"/>
      <c r="W93" s="128">
        <v>1.19</v>
      </c>
      <c r="X93" s="4">
        <f>B93+K93+M93</f>
        <v>120</v>
      </c>
      <c r="Y93" s="4"/>
      <c r="Z93">
        <f>B93+Q93</f>
        <v>116</v>
      </c>
    </row>
    <row r="94" spans="1:26" ht="24">
      <c r="A94" s="45" t="s">
        <v>83</v>
      </c>
      <c r="B94" s="55">
        <v>113</v>
      </c>
      <c r="C94" s="8"/>
      <c r="D94" s="57">
        <v>7</v>
      </c>
      <c r="E94" s="58">
        <v>113</v>
      </c>
      <c r="F94" s="30"/>
      <c r="G94" s="62">
        <v>2</v>
      </c>
      <c r="H94" s="30">
        <f t="shared" si="8"/>
        <v>17.7</v>
      </c>
      <c r="I94" s="62">
        <v>2</v>
      </c>
      <c r="J94" s="118">
        <f t="shared" si="7"/>
        <v>17.7</v>
      </c>
      <c r="K94" s="62">
        <v>1</v>
      </c>
      <c r="L94" s="30">
        <f>ROUND(K94/X94*1000,1)</f>
        <v>8.7</v>
      </c>
      <c r="M94" s="64">
        <v>1</v>
      </c>
      <c r="N94" s="30">
        <f>ROUND(M94/X94*1000,1)</f>
        <v>8.7</v>
      </c>
      <c r="O94" s="62">
        <v>0</v>
      </c>
      <c r="P94" s="57">
        <f>ROUND(O94/Z94*1000,1)</f>
        <v>0</v>
      </c>
      <c r="Q94" s="62">
        <v>0</v>
      </c>
      <c r="R94" s="66">
        <f>O94-Q94</f>
        <v>0</v>
      </c>
      <c r="S94" s="55">
        <v>59</v>
      </c>
      <c r="T94" s="30"/>
      <c r="U94" s="55">
        <v>26</v>
      </c>
      <c r="V94" s="73"/>
      <c r="W94" s="128">
        <v>1.68</v>
      </c>
      <c r="X94" s="4">
        <f>B94+K94+M94</f>
        <v>115</v>
      </c>
      <c r="Y94" s="4"/>
      <c r="Z94">
        <f>B94+Q94</f>
        <v>113</v>
      </c>
    </row>
    <row r="95" spans="1:26" ht="24">
      <c r="A95" s="45" t="s">
        <v>84</v>
      </c>
      <c r="B95" s="55">
        <v>68</v>
      </c>
      <c r="C95" s="8"/>
      <c r="D95" s="57">
        <v>9</v>
      </c>
      <c r="E95" s="58">
        <v>106</v>
      </c>
      <c r="F95" s="30"/>
      <c r="G95" s="62">
        <v>1</v>
      </c>
      <c r="H95" s="30">
        <f t="shared" si="8"/>
        <v>14.7</v>
      </c>
      <c r="I95" s="62">
        <v>1</v>
      </c>
      <c r="J95" s="118">
        <f t="shared" si="7"/>
        <v>14.7</v>
      </c>
      <c r="K95" s="62">
        <v>3</v>
      </c>
      <c r="L95" s="30">
        <f>ROUND(K95/X95*1000,1)</f>
        <v>41.7</v>
      </c>
      <c r="M95" s="64">
        <v>1</v>
      </c>
      <c r="N95" s="30">
        <f>ROUND(M95/X95*1000,1)</f>
        <v>13.9</v>
      </c>
      <c r="O95" s="62">
        <v>1</v>
      </c>
      <c r="P95" s="30">
        <f>ROUND(O95/Z95*1000,1)</f>
        <v>14.7</v>
      </c>
      <c r="Q95" s="62">
        <v>0</v>
      </c>
      <c r="R95" s="66">
        <f>O95-Q95</f>
        <v>1</v>
      </c>
      <c r="S95" s="55">
        <v>48</v>
      </c>
      <c r="T95" s="30"/>
      <c r="U95" s="55">
        <v>21</v>
      </c>
      <c r="V95" s="73"/>
      <c r="W95" s="128">
        <v>1.12</v>
      </c>
      <c r="X95" s="4">
        <f>B95+K95+M95</f>
        <v>72</v>
      </c>
      <c r="Y95" s="4"/>
      <c r="Z95">
        <f>B95+Q95</f>
        <v>68</v>
      </c>
    </row>
    <row r="96" spans="1:25" ht="15" customHeight="1">
      <c r="A96" s="45"/>
      <c r="B96" s="55"/>
      <c r="C96" s="8"/>
      <c r="D96" s="57"/>
      <c r="E96" s="58"/>
      <c r="F96" s="30"/>
      <c r="G96" s="62"/>
      <c r="H96" s="30" t="s">
        <v>1</v>
      </c>
      <c r="I96" s="62"/>
      <c r="J96" s="57"/>
      <c r="K96" s="62"/>
      <c r="L96" s="30" t="s">
        <v>1</v>
      </c>
      <c r="M96" s="64"/>
      <c r="N96" s="30" t="s">
        <v>1</v>
      </c>
      <c r="O96" s="62" t="s">
        <v>1</v>
      </c>
      <c r="P96" s="30"/>
      <c r="Q96" s="62"/>
      <c r="R96" s="66" t="s">
        <v>1</v>
      </c>
      <c r="S96" s="55"/>
      <c r="T96" s="30"/>
      <c r="U96" s="55"/>
      <c r="V96" s="73"/>
      <c r="W96" s="130"/>
      <c r="X96" s="4"/>
      <c r="Y96" s="4"/>
    </row>
    <row r="97" spans="1:26" ht="24">
      <c r="A97" s="45" t="s">
        <v>85</v>
      </c>
      <c r="B97" s="55">
        <v>81</v>
      </c>
      <c r="C97" s="8"/>
      <c r="D97" s="57">
        <v>5</v>
      </c>
      <c r="E97" s="58">
        <v>145</v>
      </c>
      <c r="F97" s="30"/>
      <c r="G97" s="62">
        <v>0</v>
      </c>
      <c r="H97" s="57">
        <v>0</v>
      </c>
      <c r="I97" s="62">
        <v>0</v>
      </c>
      <c r="J97" s="57">
        <f t="shared" si="7"/>
        <v>0</v>
      </c>
      <c r="K97" s="62">
        <v>2</v>
      </c>
      <c r="L97" s="30">
        <f>ROUND(K97/X97*1000,1)</f>
        <v>24.1</v>
      </c>
      <c r="M97" s="64">
        <v>0</v>
      </c>
      <c r="N97" s="30">
        <v>0</v>
      </c>
      <c r="O97" s="62">
        <v>0</v>
      </c>
      <c r="P97" s="30">
        <f>ROUND(O97/Z97*1000,1)</f>
        <v>0</v>
      </c>
      <c r="Q97" s="62">
        <v>0</v>
      </c>
      <c r="R97" s="66">
        <f>O97-Q97</f>
        <v>0</v>
      </c>
      <c r="S97" s="55">
        <v>51</v>
      </c>
      <c r="T97" s="30"/>
      <c r="U97" s="55">
        <v>27</v>
      </c>
      <c r="V97" s="73"/>
      <c r="W97" s="128">
        <v>1.17</v>
      </c>
      <c r="X97" s="4">
        <f>B97+K97+M97</f>
        <v>83</v>
      </c>
      <c r="Y97" s="4"/>
      <c r="Z97">
        <f>B97+Q97</f>
        <v>81</v>
      </c>
    </row>
    <row r="98" spans="1:26" ht="24">
      <c r="A98" s="45" t="s">
        <v>86</v>
      </c>
      <c r="B98" s="55">
        <v>71</v>
      </c>
      <c r="C98" s="8"/>
      <c r="D98" s="57">
        <v>4</v>
      </c>
      <c r="E98" s="58">
        <v>99</v>
      </c>
      <c r="F98" s="30"/>
      <c r="G98" s="62">
        <v>0</v>
      </c>
      <c r="H98" s="30">
        <f>ROUND(G98/B98*1000,1)</f>
        <v>0</v>
      </c>
      <c r="I98" s="62">
        <v>0</v>
      </c>
      <c r="J98" s="30">
        <f t="shared" si="7"/>
        <v>0</v>
      </c>
      <c r="K98" s="62">
        <v>2</v>
      </c>
      <c r="L98" s="57">
        <f>ROUND(K98/X98*1000,1)</f>
        <v>27.4</v>
      </c>
      <c r="M98" s="64">
        <v>0</v>
      </c>
      <c r="N98" s="57">
        <f>ROUND(M98/X98*1000,1)</f>
        <v>0</v>
      </c>
      <c r="O98" s="62">
        <v>0</v>
      </c>
      <c r="P98" s="30">
        <f>ROUND(O98/Z98*1000,1)</f>
        <v>0</v>
      </c>
      <c r="Q98" s="62">
        <v>0</v>
      </c>
      <c r="R98" s="66">
        <f>O98-Q98</f>
        <v>0</v>
      </c>
      <c r="S98" s="55">
        <v>42</v>
      </c>
      <c r="T98" s="30"/>
      <c r="U98" s="55">
        <v>11</v>
      </c>
      <c r="V98" s="73"/>
      <c r="W98" s="128">
        <v>1.31</v>
      </c>
      <c r="X98" s="4">
        <f>B98+K98+M98</f>
        <v>73</v>
      </c>
      <c r="Y98" s="4"/>
      <c r="Z98">
        <f>B98+Q98</f>
        <v>71</v>
      </c>
    </row>
    <row r="99" spans="1:26" ht="24">
      <c r="A99" s="68" t="s">
        <v>87</v>
      </c>
      <c r="B99" s="55">
        <v>326</v>
      </c>
      <c r="C99" s="8"/>
      <c r="D99" s="57">
        <v>35</v>
      </c>
      <c r="E99" s="58">
        <v>376</v>
      </c>
      <c r="F99" s="30"/>
      <c r="G99" s="62">
        <v>0</v>
      </c>
      <c r="H99" s="57">
        <v>0</v>
      </c>
      <c r="I99" s="62">
        <v>0</v>
      </c>
      <c r="J99" s="57">
        <f t="shared" si="7"/>
        <v>0</v>
      </c>
      <c r="K99" s="62">
        <v>9</v>
      </c>
      <c r="L99" s="30">
        <f>ROUND(K99/X99*1000,1)</f>
        <v>26.5</v>
      </c>
      <c r="M99" s="64">
        <v>5</v>
      </c>
      <c r="N99" s="30">
        <f>ROUND(M99/X99*1000,1)</f>
        <v>14.7</v>
      </c>
      <c r="O99" s="62">
        <v>5</v>
      </c>
      <c r="P99" s="30">
        <f>ROUND(O99/Z99*1000,1)</f>
        <v>15.1</v>
      </c>
      <c r="Q99" s="62">
        <v>5</v>
      </c>
      <c r="R99" s="66">
        <f>O99-Q99</f>
        <v>0</v>
      </c>
      <c r="S99" s="55">
        <v>221</v>
      </c>
      <c r="T99" s="30"/>
      <c r="U99" s="55">
        <v>120</v>
      </c>
      <c r="V99" s="73"/>
      <c r="W99" s="128">
        <v>1.1</v>
      </c>
      <c r="X99" s="4">
        <f>B99+K99+M99</f>
        <v>340</v>
      </c>
      <c r="Y99" s="4"/>
      <c r="Z99">
        <f>B99+Q99</f>
        <v>331</v>
      </c>
    </row>
    <row r="100" spans="1:26" ht="24">
      <c r="A100" s="68" t="s">
        <v>88</v>
      </c>
      <c r="B100" s="55">
        <v>127</v>
      </c>
      <c r="C100" s="8"/>
      <c r="D100" s="57">
        <v>6</v>
      </c>
      <c r="E100" s="58">
        <v>238</v>
      </c>
      <c r="F100" s="30"/>
      <c r="G100" s="62">
        <v>1</v>
      </c>
      <c r="H100" s="30">
        <f>ROUND(G100/B100*1000,1)</f>
        <v>7.9</v>
      </c>
      <c r="I100" s="62">
        <v>1</v>
      </c>
      <c r="J100" s="118">
        <f t="shared" si="7"/>
        <v>7.9</v>
      </c>
      <c r="K100" s="62">
        <v>3</v>
      </c>
      <c r="L100" s="30">
        <f>ROUND(K100/X100*1000,1)</f>
        <v>22.9</v>
      </c>
      <c r="M100" s="64">
        <v>1</v>
      </c>
      <c r="N100" s="30">
        <f>ROUND(M100/X100*1000,1)</f>
        <v>7.6</v>
      </c>
      <c r="O100" s="62">
        <v>2</v>
      </c>
      <c r="P100" s="30">
        <f>ROUND(O100/Z100*1000,1)</f>
        <v>15.6</v>
      </c>
      <c r="Q100" s="62">
        <v>1</v>
      </c>
      <c r="R100" s="66">
        <f>O100-Q100</f>
        <v>1</v>
      </c>
      <c r="S100" s="55">
        <v>107</v>
      </c>
      <c r="T100" s="30"/>
      <c r="U100" s="55">
        <v>47</v>
      </c>
      <c r="V100" s="73"/>
      <c r="W100" s="128">
        <v>1.11</v>
      </c>
      <c r="X100" s="4">
        <f>B100+K100+M100</f>
        <v>131</v>
      </c>
      <c r="Y100" s="4"/>
      <c r="Z100">
        <f>B100+Q100</f>
        <v>128</v>
      </c>
    </row>
    <row r="101" spans="1:26" ht="24">
      <c r="A101" s="44" t="s">
        <v>89</v>
      </c>
      <c r="B101" s="55">
        <v>169</v>
      </c>
      <c r="C101" s="8"/>
      <c r="D101" s="57">
        <v>16</v>
      </c>
      <c r="E101" s="59">
        <v>238</v>
      </c>
      <c r="F101" s="30"/>
      <c r="G101" s="62">
        <v>1</v>
      </c>
      <c r="H101" s="30">
        <f>ROUND(G101/B101*1000,1)</f>
        <v>5.9</v>
      </c>
      <c r="I101" s="62">
        <v>0</v>
      </c>
      <c r="J101" s="57">
        <f t="shared" si="7"/>
        <v>0</v>
      </c>
      <c r="K101" s="62">
        <v>4</v>
      </c>
      <c r="L101" s="30">
        <f>ROUND(K101/X101*1000,1)</f>
        <v>22.7</v>
      </c>
      <c r="M101" s="64">
        <v>3</v>
      </c>
      <c r="N101" s="30">
        <f>ROUND(M101/X101*1000,1)</f>
        <v>17</v>
      </c>
      <c r="O101" s="62">
        <v>0</v>
      </c>
      <c r="P101" s="30">
        <f>ROUND(O101/Z101*1000,1)</f>
        <v>0</v>
      </c>
      <c r="Q101" s="62">
        <v>0</v>
      </c>
      <c r="R101" s="66">
        <f>O101-Q101</f>
        <v>0</v>
      </c>
      <c r="S101" s="55">
        <v>137</v>
      </c>
      <c r="T101" s="30"/>
      <c r="U101" s="55">
        <v>60</v>
      </c>
      <c r="V101" s="73"/>
      <c r="W101" s="128">
        <v>1.13</v>
      </c>
      <c r="X101" s="4">
        <f>B101+K101+M101</f>
        <v>176</v>
      </c>
      <c r="Y101" s="4"/>
      <c r="Z101">
        <f>B101+Q101</f>
        <v>169</v>
      </c>
    </row>
    <row r="102" spans="1:25" ht="15" customHeight="1">
      <c r="A102" s="44"/>
      <c r="B102" s="55"/>
      <c r="C102" s="8"/>
      <c r="D102" s="57"/>
      <c r="E102" s="59"/>
      <c r="F102" s="30"/>
      <c r="G102" s="62"/>
      <c r="H102" s="30" t="s">
        <v>1</v>
      </c>
      <c r="I102" s="62"/>
      <c r="J102" s="30"/>
      <c r="K102" s="62"/>
      <c r="L102" s="30" t="s">
        <v>1</v>
      </c>
      <c r="M102" s="64"/>
      <c r="N102" s="30" t="s">
        <v>1</v>
      </c>
      <c r="O102" s="62"/>
      <c r="P102" s="30" t="s">
        <v>1</v>
      </c>
      <c r="Q102" s="62"/>
      <c r="R102" s="66" t="s">
        <v>1</v>
      </c>
      <c r="S102" s="55"/>
      <c r="T102" s="30"/>
      <c r="U102" s="55"/>
      <c r="V102" s="73"/>
      <c r="W102" s="128"/>
      <c r="X102" s="4"/>
      <c r="Y102" s="4"/>
    </row>
    <row r="103" spans="1:26" ht="24">
      <c r="A103" s="44" t="s">
        <v>90</v>
      </c>
      <c r="B103" s="55">
        <v>110</v>
      </c>
      <c r="C103" s="8"/>
      <c r="D103" s="57">
        <v>8</v>
      </c>
      <c r="E103" s="59">
        <v>161</v>
      </c>
      <c r="F103" s="30"/>
      <c r="G103" s="62">
        <v>0</v>
      </c>
      <c r="H103" s="30">
        <f>ROUND(G103/B103*1000,1)</f>
        <v>0</v>
      </c>
      <c r="I103" s="62">
        <v>0</v>
      </c>
      <c r="J103" s="30">
        <f t="shared" si="7"/>
        <v>0</v>
      </c>
      <c r="K103" s="62">
        <v>4</v>
      </c>
      <c r="L103" s="30">
        <f>ROUND(K103/X103*1000,1)</f>
        <v>34.2</v>
      </c>
      <c r="M103" s="64">
        <v>3</v>
      </c>
      <c r="N103" s="30">
        <f>ROUND(M103/X103*1000,1)</f>
        <v>25.6</v>
      </c>
      <c r="O103" s="62">
        <v>1</v>
      </c>
      <c r="P103" s="30">
        <f>ROUND(O103/Z103*1000,1)</f>
        <v>9</v>
      </c>
      <c r="Q103" s="62">
        <v>1</v>
      </c>
      <c r="R103" s="66">
        <f>O103-Q103</f>
        <v>0</v>
      </c>
      <c r="S103" s="55">
        <v>104</v>
      </c>
      <c r="T103" s="30"/>
      <c r="U103" s="55">
        <v>72</v>
      </c>
      <c r="V103" s="73"/>
      <c r="W103" s="128">
        <v>0.96</v>
      </c>
      <c r="X103" s="4">
        <f>B103+K103+M103</f>
        <v>117</v>
      </c>
      <c r="Y103" s="4"/>
      <c r="Z103">
        <f>B103+Q103</f>
        <v>111</v>
      </c>
    </row>
    <row r="104" spans="1:26" ht="24">
      <c r="A104" s="44" t="s">
        <v>91</v>
      </c>
      <c r="B104" s="55">
        <v>37</v>
      </c>
      <c r="C104" s="8"/>
      <c r="D104" s="57">
        <v>4</v>
      </c>
      <c r="E104" s="59">
        <v>48</v>
      </c>
      <c r="F104" s="30"/>
      <c r="G104" s="62">
        <v>0</v>
      </c>
      <c r="H104" s="57">
        <v>0</v>
      </c>
      <c r="I104" s="62">
        <v>0</v>
      </c>
      <c r="J104" s="66">
        <v>0</v>
      </c>
      <c r="K104" s="62">
        <v>1</v>
      </c>
      <c r="L104" s="30">
        <f>ROUND(K104/X104*1000,1)</f>
        <v>26.3</v>
      </c>
      <c r="M104" s="64">
        <v>0</v>
      </c>
      <c r="N104" s="66">
        <v>0</v>
      </c>
      <c r="O104" s="62">
        <v>1</v>
      </c>
      <c r="P104" s="30">
        <f>ROUND(O104/Z104*1000,1)</f>
        <v>26.3</v>
      </c>
      <c r="Q104" s="62">
        <v>1</v>
      </c>
      <c r="R104" s="66">
        <f>O104-Q104</f>
        <v>0</v>
      </c>
      <c r="S104" s="55">
        <v>24</v>
      </c>
      <c r="T104" s="30"/>
      <c r="U104" s="55">
        <v>9</v>
      </c>
      <c r="V104" s="73"/>
      <c r="W104" s="128">
        <v>1.32</v>
      </c>
      <c r="X104" s="4">
        <f>B104+K104+M104</f>
        <v>38</v>
      </c>
      <c r="Y104" s="4"/>
      <c r="Z104">
        <f>B104+Q104</f>
        <v>38</v>
      </c>
    </row>
    <row r="105" spans="1:26" ht="24">
      <c r="A105" s="44" t="s">
        <v>92</v>
      </c>
      <c r="B105" s="55">
        <v>76</v>
      </c>
      <c r="C105" s="8"/>
      <c r="D105" s="57">
        <v>8</v>
      </c>
      <c r="E105" s="59">
        <v>126</v>
      </c>
      <c r="F105" s="30"/>
      <c r="G105" s="62">
        <v>0</v>
      </c>
      <c r="H105" s="57">
        <v>0</v>
      </c>
      <c r="I105" s="62">
        <v>0</v>
      </c>
      <c r="J105" s="66">
        <v>0</v>
      </c>
      <c r="K105" s="62">
        <v>0</v>
      </c>
      <c r="L105" s="30">
        <f>ROUND(K105/X105*1000,1)</f>
        <v>0</v>
      </c>
      <c r="M105" s="64">
        <v>1</v>
      </c>
      <c r="N105" s="30">
        <f>ROUND(M105/X105*1000,1)</f>
        <v>13</v>
      </c>
      <c r="O105" s="62">
        <v>0</v>
      </c>
      <c r="P105" s="30">
        <f>ROUND(O105/Z105*1000,1)</f>
        <v>0</v>
      </c>
      <c r="Q105" s="62">
        <v>0</v>
      </c>
      <c r="R105" s="66">
        <f>O105-Q105</f>
        <v>0</v>
      </c>
      <c r="S105" s="55">
        <v>53</v>
      </c>
      <c r="T105" s="30"/>
      <c r="U105" s="55">
        <v>18</v>
      </c>
      <c r="V105" s="73"/>
      <c r="W105" s="128">
        <v>1.18</v>
      </c>
      <c r="X105" s="4">
        <f>B105+K105+M105</f>
        <v>77</v>
      </c>
      <c r="Y105" s="4"/>
      <c r="Z105">
        <f>B105+Q105</f>
        <v>76</v>
      </c>
    </row>
    <row r="106" spans="1:26" ht="24">
      <c r="A106" s="45" t="s">
        <v>93</v>
      </c>
      <c r="B106" s="55">
        <v>80</v>
      </c>
      <c r="C106" s="8"/>
      <c r="D106" s="57">
        <v>6</v>
      </c>
      <c r="E106" s="58">
        <v>123</v>
      </c>
      <c r="F106" s="30"/>
      <c r="G106" s="62">
        <v>0</v>
      </c>
      <c r="H106" s="57">
        <v>0</v>
      </c>
      <c r="I106" s="62">
        <v>0</v>
      </c>
      <c r="J106" s="66">
        <v>0</v>
      </c>
      <c r="K106" s="62">
        <v>2</v>
      </c>
      <c r="L106" s="30">
        <f>ROUND(K106/X106*1000,1)</f>
        <v>24.4</v>
      </c>
      <c r="M106" s="64">
        <v>0</v>
      </c>
      <c r="N106" s="30">
        <f>ROUND(M106/X106*1000,1)</f>
        <v>0</v>
      </c>
      <c r="O106" s="62">
        <v>1</v>
      </c>
      <c r="P106" s="30">
        <f>ROUND(O106/Z106*1000,1)</f>
        <v>12.3</v>
      </c>
      <c r="Q106" s="62">
        <v>1</v>
      </c>
      <c r="R106" s="66">
        <f>O106-Q106</f>
        <v>0</v>
      </c>
      <c r="S106" s="55">
        <v>57</v>
      </c>
      <c r="T106" s="30"/>
      <c r="U106" s="55">
        <v>33</v>
      </c>
      <c r="V106" s="73"/>
      <c r="W106" s="128">
        <v>0.93</v>
      </c>
      <c r="X106" s="4">
        <f>B106+K106+M106</f>
        <v>82</v>
      </c>
      <c r="Y106" s="4"/>
      <c r="Z106">
        <f>B106+Q106</f>
        <v>81</v>
      </c>
    </row>
    <row r="107" spans="1:26" ht="24">
      <c r="A107" s="44" t="s">
        <v>94</v>
      </c>
      <c r="B107" s="55">
        <v>56</v>
      </c>
      <c r="C107" s="8"/>
      <c r="D107" s="57">
        <v>2</v>
      </c>
      <c r="E107" s="59">
        <v>116</v>
      </c>
      <c r="F107" s="30"/>
      <c r="G107" s="62">
        <v>0</v>
      </c>
      <c r="H107" s="57">
        <v>0</v>
      </c>
      <c r="I107" s="62">
        <v>0</v>
      </c>
      <c r="J107" s="66">
        <v>0</v>
      </c>
      <c r="K107" s="62">
        <v>0</v>
      </c>
      <c r="L107" s="57">
        <f>ROUND(K107/X107*1000,1)</f>
        <v>0</v>
      </c>
      <c r="M107" s="64">
        <v>0</v>
      </c>
      <c r="N107" s="30">
        <f>ROUND(M107/X107*1000,1)</f>
        <v>0</v>
      </c>
      <c r="O107" s="62">
        <v>0</v>
      </c>
      <c r="P107" s="57">
        <f>ROUND(O107/Z107*1000,1)</f>
        <v>0</v>
      </c>
      <c r="Q107" s="62">
        <v>0</v>
      </c>
      <c r="R107" s="66">
        <f>O107-Q107</f>
        <v>0</v>
      </c>
      <c r="S107" s="55">
        <v>41</v>
      </c>
      <c r="T107" s="30"/>
      <c r="U107" s="55">
        <v>19</v>
      </c>
      <c r="V107" s="73"/>
      <c r="W107" s="128">
        <v>1.14</v>
      </c>
      <c r="X107" s="4">
        <f>B107+K107+M107</f>
        <v>56</v>
      </c>
      <c r="Y107" s="4"/>
      <c r="Z107">
        <f>B107+Q107</f>
        <v>56</v>
      </c>
    </row>
    <row r="108" spans="1:25" ht="15" customHeight="1">
      <c r="A108" s="44"/>
      <c r="B108" s="55"/>
      <c r="C108" s="8"/>
      <c r="D108" s="57"/>
      <c r="E108" s="59"/>
      <c r="F108" s="30"/>
      <c r="G108" s="62"/>
      <c r="H108" s="30" t="s">
        <v>1</v>
      </c>
      <c r="I108" s="62"/>
      <c r="J108" s="66"/>
      <c r="K108" s="62"/>
      <c r="L108" s="30" t="s">
        <v>1</v>
      </c>
      <c r="M108" s="64"/>
      <c r="N108" s="30"/>
      <c r="O108" s="62"/>
      <c r="P108" s="57"/>
      <c r="Q108" s="62"/>
      <c r="R108" s="66" t="s">
        <v>1</v>
      </c>
      <c r="S108" s="55"/>
      <c r="T108" s="30"/>
      <c r="U108" s="55"/>
      <c r="V108" s="73"/>
      <c r="W108" s="128"/>
      <c r="X108" s="4"/>
      <c r="Y108" s="4"/>
    </row>
    <row r="109" spans="1:26" ht="24">
      <c r="A109" s="44" t="s">
        <v>95</v>
      </c>
      <c r="B109" s="55">
        <v>74</v>
      </c>
      <c r="C109" s="8"/>
      <c r="D109" s="57">
        <v>8</v>
      </c>
      <c r="E109" s="59">
        <v>129</v>
      </c>
      <c r="F109" s="30"/>
      <c r="G109" s="62">
        <v>0</v>
      </c>
      <c r="H109" s="66">
        <v>0</v>
      </c>
      <c r="I109" s="62">
        <v>0</v>
      </c>
      <c r="J109" s="66">
        <v>0</v>
      </c>
      <c r="K109" s="62">
        <v>2</v>
      </c>
      <c r="L109" s="57">
        <f>ROUND(K109/X109*1000,1)</f>
        <v>25.6</v>
      </c>
      <c r="M109" s="64">
        <v>2</v>
      </c>
      <c r="N109" s="30">
        <f>ROUND(M109/X109*1000,1)</f>
        <v>25.6</v>
      </c>
      <c r="O109" s="78">
        <v>0</v>
      </c>
      <c r="P109" s="57">
        <f>ROUND(O109/Z109*1000,1)</f>
        <v>0</v>
      </c>
      <c r="Q109" s="62">
        <v>0</v>
      </c>
      <c r="R109" s="66">
        <f>O109-Q109</f>
        <v>0</v>
      </c>
      <c r="S109" s="55">
        <v>50</v>
      </c>
      <c r="T109" s="30"/>
      <c r="U109" s="55">
        <v>25</v>
      </c>
      <c r="V109" s="73"/>
      <c r="W109" s="128">
        <v>1.07</v>
      </c>
      <c r="X109" s="4">
        <f>B109+K109+M109</f>
        <v>78</v>
      </c>
      <c r="Y109" s="4"/>
      <c r="Z109">
        <f>B109+Q109</f>
        <v>74</v>
      </c>
    </row>
    <row r="110" spans="1:26" ht="24">
      <c r="A110" s="44" t="s">
        <v>96</v>
      </c>
      <c r="B110" s="55">
        <v>44</v>
      </c>
      <c r="C110" s="8"/>
      <c r="D110" s="57">
        <v>4</v>
      </c>
      <c r="E110" s="59">
        <v>98</v>
      </c>
      <c r="F110" s="30"/>
      <c r="G110" s="62">
        <v>0</v>
      </c>
      <c r="H110" s="66">
        <v>0</v>
      </c>
      <c r="I110" s="62">
        <v>0</v>
      </c>
      <c r="J110" s="66">
        <v>0</v>
      </c>
      <c r="K110" s="62">
        <v>1</v>
      </c>
      <c r="L110" s="57">
        <f>ROUND(K110/X110*1000,1)</f>
        <v>21.7</v>
      </c>
      <c r="M110" s="64">
        <v>1</v>
      </c>
      <c r="N110" s="30">
        <f>ROUND(M110/X110*1000,1)</f>
        <v>21.7</v>
      </c>
      <c r="O110" s="78">
        <v>0</v>
      </c>
      <c r="P110" s="57">
        <f>ROUND(O110/Z110*1000,1)</f>
        <v>0</v>
      </c>
      <c r="Q110" s="62">
        <v>0</v>
      </c>
      <c r="R110" s="66">
        <f>O110-Q110</f>
        <v>0</v>
      </c>
      <c r="S110" s="55">
        <v>40</v>
      </c>
      <c r="T110" s="30"/>
      <c r="U110" s="55">
        <v>13</v>
      </c>
      <c r="V110" s="73"/>
      <c r="W110" s="128">
        <v>1.03</v>
      </c>
      <c r="X110" s="4">
        <f>B110+K110+M110</f>
        <v>46</v>
      </c>
      <c r="Y110" s="4"/>
      <c r="Z110">
        <f>B110+Q110</f>
        <v>44</v>
      </c>
    </row>
    <row r="111" spans="1:26" ht="24">
      <c r="A111" s="45" t="s">
        <v>97</v>
      </c>
      <c r="B111" s="55">
        <v>118</v>
      </c>
      <c r="C111" s="8"/>
      <c r="D111" s="57">
        <v>13</v>
      </c>
      <c r="E111" s="58">
        <v>118</v>
      </c>
      <c r="F111" s="30"/>
      <c r="G111" s="62">
        <v>2</v>
      </c>
      <c r="H111" s="30">
        <f>ROUND(G111/B111*1000,1)</f>
        <v>16.9</v>
      </c>
      <c r="I111" s="62">
        <v>0</v>
      </c>
      <c r="J111" s="66">
        <v>0</v>
      </c>
      <c r="K111" s="62">
        <v>1</v>
      </c>
      <c r="L111" s="30">
        <f>ROUND(K111/X111*1000,1)</f>
        <v>8.2</v>
      </c>
      <c r="M111" s="64">
        <v>3</v>
      </c>
      <c r="N111" s="30">
        <f>ROUND(M111/X111*1000,1)</f>
        <v>24.6</v>
      </c>
      <c r="O111" s="78">
        <v>0</v>
      </c>
      <c r="P111" s="57">
        <f>ROUND(O111/Z111*1000,1)</f>
        <v>0</v>
      </c>
      <c r="Q111" s="62">
        <v>0</v>
      </c>
      <c r="R111" s="66">
        <f>O111-Q111</f>
        <v>0</v>
      </c>
      <c r="S111" s="55">
        <v>71</v>
      </c>
      <c r="T111" s="30"/>
      <c r="U111" s="55">
        <v>25</v>
      </c>
      <c r="V111" s="73"/>
      <c r="W111" s="128">
        <v>1.33</v>
      </c>
      <c r="X111" s="4">
        <f>B111+K111+M111</f>
        <v>122</v>
      </c>
      <c r="Y111" s="4"/>
      <c r="Z111">
        <f>B111+Q111</f>
        <v>118</v>
      </c>
    </row>
    <row r="112" spans="1:26" ht="24">
      <c r="A112" s="44" t="s">
        <v>98</v>
      </c>
      <c r="B112" s="55">
        <v>74</v>
      </c>
      <c r="C112" s="8"/>
      <c r="D112" s="57">
        <v>14</v>
      </c>
      <c r="E112" s="59">
        <v>159</v>
      </c>
      <c r="F112" s="30"/>
      <c r="G112" s="62">
        <v>1</v>
      </c>
      <c r="H112" s="30">
        <f>ROUND(G112/B112*1000,1)</f>
        <v>13.5</v>
      </c>
      <c r="I112" s="62">
        <v>0</v>
      </c>
      <c r="J112" s="66">
        <v>0</v>
      </c>
      <c r="K112" s="62">
        <v>1</v>
      </c>
      <c r="L112" s="30">
        <f>ROUND(K112/X112*1000,1)</f>
        <v>13</v>
      </c>
      <c r="M112" s="64">
        <v>2</v>
      </c>
      <c r="N112" s="57">
        <f>ROUND(M112/X112*1000,1)</f>
        <v>26</v>
      </c>
      <c r="O112" s="78">
        <v>1</v>
      </c>
      <c r="P112" s="30">
        <f>ROUND(O112/Z112*1000,1)</f>
        <v>13.3</v>
      </c>
      <c r="Q112" s="62">
        <v>1</v>
      </c>
      <c r="R112" s="66">
        <f>O112-Q112</f>
        <v>0</v>
      </c>
      <c r="S112" s="55">
        <v>63</v>
      </c>
      <c r="T112" s="30"/>
      <c r="U112" s="55">
        <v>27</v>
      </c>
      <c r="V112" s="73"/>
      <c r="W112" s="128">
        <v>1</v>
      </c>
      <c r="X112" s="4">
        <f>B112+K112+M112</f>
        <v>77</v>
      </c>
      <c r="Y112" s="4"/>
      <c r="Z112">
        <f>B112+Q112</f>
        <v>75</v>
      </c>
    </row>
    <row r="113" spans="1:26" ht="24">
      <c r="A113" s="44" t="s">
        <v>99</v>
      </c>
      <c r="B113" s="55">
        <v>49</v>
      </c>
      <c r="C113" s="8"/>
      <c r="D113" s="57">
        <v>8</v>
      </c>
      <c r="E113" s="59">
        <v>94</v>
      </c>
      <c r="F113" s="30"/>
      <c r="G113" s="62">
        <v>0</v>
      </c>
      <c r="H113" s="57">
        <v>0</v>
      </c>
      <c r="I113" s="62">
        <v>0</v>
      </c>
      <c r="J113" s="66">
        <v>0</v>
      </c>
      <c r="K113" s="62">
        <v>0</v>
      </c>
      <c r="L113" s="30">
        <f>ROUND(K113/X113*1000,1)</f>
        <v>0</v>
      </c>
      <c r="M113" s="64">
        <v>1</v>
      </c>
      <c r="N113" s="30">
        <f>ROUND(M113/X113*1000,1)</f>
        <v>20</v>
      </c>
      <c r="O113" s="78">
        <v>0</v>
      </c>
      <c r="P113" s="57">
        <f>ROUND(O113/Z113*1000,1)</f>
        <v>0</v>
      </c>
      <c r="Q113" s="62">
        <v>0</v>
      </c>
      <c r="R113" s="66">
        <f>O113-Q113</f>
        <v>0</v>
      </c>
      <c r="S113" s="55">
        <v>39</v>
      </c>
      <c r="T113" s="30"/>
      <c r="U113" s="55">
        <v>18</v>
      </c>
      <c r="V113" s="73"/>
      <c r="W113" s="128">
        <v>1.07</v>
      </c>
      <c r="X113" s="4">
        <f>B113+K113+M113</f>
        <v>50</v>
      </c>
      <c r="Y113" s="4"/>
      <c r="Z113">
        <f>B113+Q113</f>
        <v>49</v>
      </c>
    </row>
    <row r="114" spans="1:25" ht="15" customHeight="1">
      <c r="A114" s="44"/>
      <c r="B114" s="55"/>
      <c r="C114" s="5"/>
      <c r="D114" s="57"/>
      <c r="E114" s="59"/>
      <c r="F114" s="29"/>
      <c r="G114" s="62"/>
      <c r="H114" s="30" t="s">
        <v>1</v>
      </c>
      <c r="I114" s="62"/>
      <c r="J114" s="66"/>
      <c r="K114" s="62"/>
      <c r="L114" s="30" t="s">
        <v>1</v>
      </c>
      <c r="M114" s="64"/>
      <c r="N114" s="30" t="s">
        <v>1</v>
      </c>
      <c r="O114" s="78"/>
      <c r="P114" s="30" t="s">
        <v>1</v>
      </c>
      <c r="Q114" s="62"/>
      <c r="R114" s="66" t="s">
        <v>1</v>
      </c>
      <c r="S114" s="55"/>
      <c r="T114" s="29"/>
      <c r="U114" s="55"/>
      <c r="V114" s="73"/>
      <c r="W114" s="128"/>
      <c r="X114" s="4"/>
      <c r="Y114" s="4"/>
    </row>
    <row r="115" spans="1:26" ht="24">
      <c r="A115" s="44" t="s">
        <v>100</v>
      </c>
      <c r="B115" s="55">
        <v>53</v>
      </c>
      <c r="C115" s="8"/>
      <c r="D115" s="57">
        <v>9</v>
      </c>
      <c r="E115" s="59">
        <v>138</v>
      </c>
      <c r="F115" s="30"/>
      <c r="G115" s="62">
        <v>0</v>
      </c>
      <c r="H115" s="66">
        <v>0</v>
      </c>
      <c r="I115" s="62">
        <v>0</v>
      </c>
      <c r="J115" s="66">
        <v>0</v>
      </c>
      <c r="K115" s="62">
        <v>2</v>
      </c>
      <c r="L115" s="30">
        <f>ROUND(K115/X115*1000,1)</f>
        <v>35.7</v>
      </c>
      <c r="M115" s="64">
        <v>1</v>
      </c>
      <c r="N115" s="30">
        <f>ROUND(M115/X115*1000,1)</f>
        <v>17.9</v>
      </c>
      <c r="O115" s="78">
        <v>0</v>
      </c>
      <c r="P115" s="66">
        <v>0</v>
      </c>
      <c r="Q115" s="62">
        <v>0</v>
      </c>
      <c r="R115" s="66">
        <f>O115-Q115</f>
        <v>0</v>
      </c>
      <c r="S115" s="55">
        <v>52</v>
      </c>
      <c r="T115" s="30"/>
      <c r="U115" s="55">
        <v>14</v>
      </c>
      <c r="V115" s="73"/>
      <c r="W115" s="130">
        <v>1.11</v>
      </c>
      <c r="X115" s="4">
        <f>B115+K115+M115</f>
        <v>56</v>
      </c>
      <c r="Y115" s="4"/>
      <c r="Z115">
        <f>B115+Q115</f>
        <v>53</v>
      </c>
    </row>
    <row r="116" spans="1:26" ht="24">
      <c r="A116" s="44" t="s">
        <v>101</v>
      </c>
      <c r="B116" s="55">
        <v>72</v>
      </c>
      <c r="C116" s="8"/>
      <c r="D116" s="57">
        <v>3</v>
      </c>
      <c r="E116" s="59">
        <v>131</v>
      </c>
      <c r="F116" s="30"/>
      <c r="G116" s="62">
        <v>0</v>
      </c>
      <c r="H116" s="66">
        <v>0</v>
      </c>
      <c r="I116" s="62">
        <v>0</v>
      </c>
      <c r="J116" s="66">
        <v>0</v>
      </c>
      <c r="K116" s="62">
        <v>1</v>
      </c>
      <c r="L116" s="30">
        <f>ROUND(K116/X116*1000,1)</f>
        <v>13.7</v>
      </c>
      <c r="M116" s="64">
        <v>0</v>
      </c>
      <c r="N116" s="66">
        <v>0</v>
      </c>
      <c r="O116" s="78">
        <v>0</v>
      </c>
      <c r="P116" s="66">
        <v>0</v>
      </c>
      <c r="Q116" s="62">
        <v>0</v>
      </c>
      <c r="R116" s="66">
        <f>O116-Q116</f>
        <v>0</v>
      </c>
      <c r="S116" s="55">
        <v>42</v>
      </c>
      <c r="T116" s="30"/>
      <c r="U116" s="55">
        <v>16</v>
      </c>
      <c r="V116" s="73"/>
      <c r="W116" s="130">
        <v>1.26</v>
      </c>
      <c r="X116" s="4">
        <f>B116+K116+M116</f>
        <v>73</v>
      </c>
      <c r="Y116" s="4"/>
      <c r="Z116">
        <f>B116+Q116</f>
        <v>72</v>
      </c>
    </row>
    <row r="117" spans="1:26" ht="24">
      <c r="A117" s="44" t="s">
        <v>102</v>
      </c>
      <c r="B117" s="55">
        <v>39</v>
      </c>
      <c r="C117" s="8"/>
      <c r="D117" s="57">
        <v>3</v>
      </c>
      <c r="E117" s="59">
        <v>85</v>
      </c>
      <c r="F117" s="30"/>
      <c r="G117" s="62">
        <v>0</v>
      </c>
      <c r="H117" s="66">
        <v>0</v>
      </c>
      <c r="I117" s="62">
        <v>0</v>
      </c>
      <c r="J117" s="66">
        <v>0</v>
      </c>
      <c r="K117" s="62">
        <v>0</v>
      </c>
      <c r="L117" s="30">
        <f>ROUND(K117/X117*1000,1)</f>
        <v>0</v>
      </c>
      <c r="M117" s="64">
        <v>3</v>
      </c>
      <c r="N117" s="30">
        <f>ROUND(M117/X117*1000,1)</f>
        <v>71.4</v>
      </c>
      <c r="O117" s="78">
        <v>0</v>
      </c>
      <c r="P117" s="57">
        <f>ROUND(O117/Z117*1000,1)</f>
        <v>0</v>
      </c>
      <c r="Q117" s="62">
        <v>0</v>
      </c>
      <c r="R117" s="66">
        <f>O117-Q117</f>
        <v>0</v>
      </c>
      <c r="S117" s="55">
        <v>26</v>
      </c>
      <c r="T117" s="30"/>
      <c r="U117" s="55">
        <v>10</v>
      </c>
      <c r="V117" s="73"/>
      <c r="W117" s="130">
        <v>1.05</v>
      </c>
      <c r="X117" s="4">
        <f>B117+K117+M117</f>
        <v>42</v>
      </c>
      <c r="Y117" s="4"/>
      <c r="Z117">
        <f>B117+Q117</f>
        <v>39</v>
      </c>
    </row>
    <row r="118" spans="1:26" ht="24">
      <c r="A118" s="44" t="s">
        <v>103</v>
      </c>
      <c r="B118" s="55">
        <v>42</v>
      </c>
      <c r="C118" s="8"/>
      <c r="D118" s="57">
        <v>3</v>
      </c>
      <c r="E118" s="59">
        <v>121</v>
      </c>
      <c r="F118" s="30"/>
      <c r="G118" s="62">
        <v>0</v>
      </c>
      <c r="H118" s="66">
        <v>0</v>
      </c>
      <c r="I118" s="62">
        <v>0</v>
      </c>
      <c r="J118" s="66">
        <v>0</v>
      </c>
      <c r="K118" s="62">
        <v>0</v>
      </c>
      <c r="L118" s="30">
        <f>ROUND(K118/X118*1000,1)</f>
        <v>0</v>
      </c>
      <c r="M118" s="64">
        <v>2</v>
      </c>
      <c r="N118" s="30">
        <f>ROUND(M118/X118*1000,1)</f>
        <v>45.5</v>
      </c>
      <c r="O118" s="78">
        <v>0</v>
      </c>
      <c r="P118" s="57">
        <f>ROUND(O118/Z118*1000,1)</f>
        <v>0</v>
      </c>
      <c r="Q118" s="62">
        <v>0</v>
      </c>
      <c r="R118" s="66">
        <f>O118-Q118</f>
        <v>0</v>
      </c>
      <c r="S118" s="55">
        <v>22</v>
      </c>
      <c r="T118" s="30"/>
      <c r="U118" s="55">
        <v>15</v>
      </c>
      <c r="V118" s="73"/>
      <c r="W118" s="130">
        <v>1.12</v>
      </c>
      <c r="X118" s="4">
        <f>B118+K118+M118</f>
        <v>44</v>
      </c>
      <c r="Y118" s="4"/>
      <c r="Z118">
        <f>B118+Q118</f>
        <v>42</v>
      </c>
    </row>
    <row r="119" spans="1:26" ht="24">
      <c r="A119" s="45" t="s">
        <v>104</v>
      </c>
      <c r="B119" s="55">
        <v>140</v>
      </c>
      <c r="C119" s="8"/>
      <c r="D119" s="57">
        <v>10</v>
      </c>
      <c r="E119" s="58">
        <v>251</v>
      </c>
      <c r="F119" s="30"/>
      <c r="G119" s="62">
        <v>0</v>
      </c>
      <c r="H119" s="66">
        <v>0</v>
      </c>
      <c r="I119" s="62">
        <v>0</v>
      </c>
      <c r="J119" s="66">
        <v>0</v>
      </c>
      <c r="K119" s="62">
        <v>3</v>
      </c>
      <c r="L119" s="30">
        <f>ROUND(K119/X119*1000,1)</f>
        <v>20.7</v>
      </c>
      <c r="M119" s="64">
        <v>2</v>
      </c>
      <c r="N119" s="30">
        <f>ROUND(M119/X119*1000,1)</f>
        <v>13.8</v>
      </c>
      <c r="O119" s="78">
        <v>2</v>
      </c>
      <c r="P119" s="30">
        <f>ROUND(O119/Z119*1000,1)</f>
        <v>14.1</v>
      </c>
      <c r="Q119" s="62">
        <v>2</v>
      </c>
      <c r="R119" s="66">
        <f>O119-Q119</f>
        <v>0</v>
      </c>
      <c r="S119" s="55">
        <v>89</v>
      </c>
      <c r="T119" s="30"/>
      <c r="U119" s="55">
        <v>46</v>
      </c>
      <c r="V119" s="73"/>
      <c r="W119" s="130">
        <v>1.26</v>
      </c>
      <c r="X119" s="4">
        <f>B119+K119+M119</f>
        <v>145</v>
      </c>
      <c r="Y119" s="4"/>
      <c r="Z119">
        <f>B119+Q119</f>
        <v>142</v>
      </c>
    </row>
    <row r="120" spans="1:25" ht="15" customHeight="1">
      <c r="A120" s="45"/>
      <c r="B120" s="55"/>
      <c r="C120" s="8"/>
      <c r="D120" s="57"/>
      <c r="E120" s="58"/>
      <c r="F120" s="30"/>
      <c r="G120" s="62"/>
      <c r="H120" s="30" t="s">
        <v>1</v>
      </c>
      <c r="I120" s="62" t="s">
        <v>1</v>
      </c>
      <c r="J120" s="30"/>
      <c r="K120" s="62"/>
      <c r="L120" s="30" t="s">
        <v>1</v>
      </c>
      <c r="M120" s="64"/>
      <c r="N120" s="50" t="s">
        <v>1</v>
      </c>
      <c r="O120" s="64"/>
      <c r="P120" s="30"/>
      <c r="Q120" s="62"/>
      <c r="R120" s="66" t="s">
        <v>1</v>
      </c>
      <c r="S120" s="55"/>
      <c r="T120" s="30"/>
      <c r="U120" s="55"/>
      <c r="V120" s="73"/>
      <c r="W120" s="130"/>
      <c r="X120" s="4"/>
      <c r="Y120" s="4"/>
    </row>
    <row r="121" spans="1:26" ht="24">
      <c r="A121" s="44" t="s">
        <v>105</v>
      </c>
      <c r="B121" s="55">
        <v>78</v>
      </c>
      <c r="C121" s="8"/>
      <c r="D121" s="57">
        <v>6</v>
      </c>
      <c r="E121" s="59">
        <v>182</v>
      </c>
      <c r="F121" s="30"/>
      <c r="G121" s="62">
        <v>0</v>
      </c>
      <c r="H121" s="66">
        <v>0</v>
      </c>
      <c r="I121" s="62">
        <v>0</v>
      </c>
      <c r="J121" s="66">
        <v>0</v>
      </c>
      <c r="K121" s="62">
        <v>2</v>
      </c>
      <c r="L121" s="30">
        <f>ROUND(K121/X121*1000,1)</f>
        <v>24.7</v>
      </c>
      <c r="M121" s="64">
        <v>1</v>
      </c>
      <c r="N121" s="50">
        <f>ROUND(M121/X121*1000,1)</f>
        <v>12.3</v>
      </c>
      <c r="O121" s="64">
        <v>0</v>
      </c>
      <c r="P121" s="57">
        <f aca="true" t="shared" si="9" ref="P121:P131">ROUND(O121/Z121*1000,1)</f>
        <v>0</v>
      </c>
      <c r="Q121" s="62">
        <v>0</v>
      </c>
      <c r="R121" s="66">
        <f>O121-Q121</f>
        <v>0</v>
      </c>
      <c r="S121" s="55">
        <v>69</v>
      </c>
      <c r="T121" s="30"/>
      <c r="U121" s="55">
        <v>24</v>
      </c>
      <c r="V121" s="73"/>
      <c r="W121" s="130">
        <v>0.99</v>
      </c>
      <c r="X121" s="4">
        <f>B121+K121+M121</f>
        <v>81</v>
      </c>
      <c r="Y121" s="4"/>
      <c r="Z121">
        <f>B121+Q121</f>
        <v>78</v>
      </c>
    </row>
    <row r="122" spans="1:26" ht="24">
      <c r="A122" s="45" t="s">
        <v>106</v>
      </c>
      <c r="B122" s="55">
        <v>34</v>
      </c>
      <c r="C122" s="8"/>
      <c r="D122" s="57">
        <v>2</v>
      </c>
      <c r="E122" s="58">
        <v>97</v>
      </c>
      <c r="F122" s="30"/>
      <c r="G122" s="62">
        <v>0</v>
      </c>
      <c r="H122" s="66">
        <v>0</v>
      </c>
      <c r="I122" s="62">
        <v>0</v>
      </c>
      <c r="J122" s="66">
        <v>0</v>
      </c>
      <c r="K122" s="62">
        <v>0</v>
      </c>
      <c r="L122" s="66">
        <v>0</v>
      </c>
      <c r="M122" s="64">
        <v>1</v>
      </c>
      <c r="N122" s="120">
        <f>ROUND(M122/X122*1000,1)</f>
        <v>28.6</v>
      </c>
      <c r="O122" s="64">
        <v>0</v>
      </c>
      <c r="P122" s="57">
        <f t="shared" si="9"/>
        <v>0</v>
      </c>
      <c r="Q122" s="62">
        <v>0</v>
      </c>
      <c r="R122" s="66">
        <f>O122-Q122</f>
        <v>0</v>
      </c>
      <c r="S122" s="55">
        <v>17</v>
      </c>
      <c r="T122" s="30"/>
      <c r="U122" s="55">
        <v>11</v>
      </c>
      <c r="V122" s="73"/>
      <c r="W122" s="130">
        <v>1.3</v>
      </c>
      <c r="X122" s="4">
        <f>B122+K122+M122</f>
        <v>35</v>
      </c>
      <c r="Y122" s="4"/>
      <c r="Z122">
        <f>B122+Q122</f>
        <v>34</v>
      </c>
    </row>
    <row r="123" spans="1:26" ht="24">
      <c r="A123" s="45" t="s">
        <v>107</v>
      </c>
      <c r="B123" s="55">
        <v>33</v>
      </c>
      <c r="C123" s="8"/>
      <c r="D123" s="57">
        <v>4</v>
      </c>
      <c r="E123" s="58">
        <v>89</v>
      </c>
      <c r="F123" s="30"/>
      <c r="G123" s="62">
        <v>0</v>
      </c>
      <c r="H123" s="66">
        <v>0</v>
      </c>
      <c r="I123" s="62">
        <v>0</v>
      </c>
      <c r="J123" s="66">
        <v>0</v>
      </c>
      <c r="K123" s="62">
        <v>0</v>
      </c>
      <c r="L123" s="30">
        <f>ROUND(K123/X123*1000,1)</f>
        <v>0</v>
      </c>
      <c r="M123" s="64">
        <v>0</v>
      </c>
      <c r="N123" s="50">
        <f>ROUND(M123/X123*1000,1)</f>
        <v>0</v>
      </c>
      <c r="O123" s="64">
        <v>0</v>
      </c>
      <c r="P123" s="57">
        <f t="shared" si="9"/>
        <v>0</v>
      </c>
      <c r="Q123" s="62">
        <v>0</v>
      </c>
      <c r="R123" s="66">
        <f>O123-Q123</f>
        <v>0</v>
      </c>
      <c r="S123" s="55">
        <v>20</v>
      </c>
      <c r="T123" s="30"/>
      <c r="U123" s="55">
        <v>9</v>
      </c>
      <c r="V123" s="73"/>
      <c r="W123" s="130">
        <v>1.25</v>
      </c>
      <c r="X123" s="4">
        <f>B123+K123+M123</f>
        <v>33</v>
      </c>
      <c r="Y123" s="4"/>
      <c r="Z123">
        <f>B123+Q123</f>
        <v>33</v>
      </c>
    </row>
    <row r="124" spans="1:26" ht="24">
      <c r="A124" s="45" t="s">
        <v>108</v>
      </c>
      <c r="B124" s="55">
        <v>43</v>
      </c>
      <c r="C124" s="8"/>
      <c r="D124" s="57">
        <v>6</v>
      </c>
      <c r="E124" s="58">
        <v>157</v>
      </c>
      <c r="F124" s="30"/>
      <c r="G124" s="62">
        <v>0</v>
      </c>
      <c r="H124" s="66">
        <v>0</v>
      </c>
      <c r="I124" s="62">
        <v>0</v>
      </c>
      <c r="J124" s="66">
        <v>0</v>
      </c>
      <c r="K124" s="62">
        <v>3</v>
      </c>
      <c r="L124" s="30">
        <f>ROUND(K124/X124*1000,1)</f>
        <v>65.2</v>
      </c>
      <c r="M124" s="64">
        <v>0</v>
      </c>
      <c r="N124" s="50">
        <f>ROUND(M124/X124*1000,1)</f>
        <v>0</v>
      </c>
      <c r="O124" s="64">
        <v>2</v>
      </c>
      <c r="P124" s="57">
        <f t="shared" si="9"/>
        <v>44.4</v>
      </c>
      <c r="Q124" s="62">
        <v>2</v>
      </c>
      <c r="R124" s="66">
        <f>O124-Q124</f>
        <v>0</v>
      </c>
      <c r="S124" s="55">
        <v>37</v>
      </c>
      <c r="T124" s="30"/>
      <c r="U124" s="55">
        <v>12</v>
      </c>
      <c r="V124" s="73"/>
      <c r="W124" s="130">
        <v>0.97</v>
      </c>
      <c r="X124" s="4">
        <f>B124+K124+M124</f>
        <v>46</v>
      </c>
      <c r="Y124" s="4"/>
      <c r="Z124">
        <f>B124+Q124</f>
        <v>45</v>
      </c>
    </row>
    <row r="125" spans="1:26" ht="24">
      <c r="A125" s="44" t="s">
        <v>109</v>
      </c>
      <c r="B125" s="55">
        <v>26</v>
      </c>
      <c r="C125" s="8"/>
      <c r="D125" s="57">
        <v>3</v>
      </c>
      <c r="E125" s="59">
        <v>64</v>
      </c>
      <c r="F125" s="30"/>
      <c r="G125" s="62">
        <v>0</v>
      </c>
      <c r="H125" s="66">
        <v>0</v>
      </c>
      <c r="I125" s="62">
        <v>0</v>
      </c>
      <c r="J125" s="66">
        <v>0</v>
      </c>
      <c r="K125" s="62">
        <v>0</v>
      </c>
      <c r="L125" s="66">
        <v>0</v>
      </c>
      <c r="M125" s="64">
        <v>2</v>
      </c>
      <c r="N125" s="78">
        <v>0</v>
      </c>
      <c r="O125" s="64">
        <v>0</v>
      </c>
      <c r="P125" s="57">
        <f t="shared" si="9"/>
        <v>0</v>
      </c>
      <c r="Q125" s="62">
        <v>0</v>
      </c>
      <c r="R125" s="66">
        <f>O125-Q125</f>
        <v>0</v>
      </c>
      <c r="S125" s="55">
        <v>15</v>
      </c>
      <c r="T125" s="30"/>
      <c r="U125" s="55">
        <v>7</v>
      </c>
      <c r="V125" s="73"/>
      <c r="W125" s="130">
        <v>1.38</v>
      </c>
      <c r="X125" s="4">
        <f>B125+K125+M125</f>
        <v>28</v>
      </c>
      <c r="Y125" s="4"/>
      <c r="Z125">
        <f>B125+Q125</f>
        <v>26</v>
      </c>
    </row>
    <row r="126" spans="1:25" ht="15" customHeight="1">
      <c r="A126" s="44"/>
      <c r="B126" s="55"/>
      <c r="C126" s="8"/>
      <c r="D126" s="57" t="s">
        <v>1</v>
      </c>
      <c r="E126" s="59"/>
      <c r="F126" s="30"/>
      <c r="G126" s="62"/>
      <c r="H126" s="30" t="s">
        <v>1</v>
      </c>
      <c r="I126" s="62"/>
      <c r="J126" s="66"/>
      <c r="K126" s="62"/>
      <c r="L126" s="30" t="s">
        <v>1</v>
      </c>
      <c r="M126" s="64"/>
      <c r="N126" s="50" t="s">
        <v>1</v>
      </c>
      <c r="O126" s="64"/>
      <c r="P126" s="57"/>
      <c r="Q126" s="62"/>
      <c r="R126" s="66" t="s">
        <v>1</v>
      </c>
      <c r="S126" s="55"/>
      <c r="T126" s="30"/>
      <c r="U126" s="55"/>
      <c r="V126" s="73"/>
      <c r="W126" s="130"/>
      <c r="X126" s="4"/>
      <c r="Y126" s="4"/>
    </row>
    <row r="127" spans="1:26" ht="24">
      <c r="A127" s="45" t="s">
        <v>110</v>
      </c>
      <c r="B127" s="55">
        <v>29</v>
      </c>
      <c r="C127" s="8"/>
      <c r="D127" s="57">
        <v>1</v>
      </c>
      <c r="E127" s="58">
        <v>84</v>
      </c>
      <c r="F127" s="30"/>
      <c r="G127" s="62">
        <v>0</v>
      </c>
      <c r="H127" s="57">
        <v>0</v>
      </c>
      <c r="I127" s="62">
        <v>0</v>
      </c>
      <c r="J127" s="66">
        <v>0</v>
      </c>
      <c r="K127" s="62">
        <v>0</v>
      </c>
      <c r="L127" s="30">
        <f>ROUND(K127/X127*1000,1)</f>
        <v>0</v>
      </c>
      <c r="M127" s="64">
        <v>0</v>
      </c>
      <c r="N127" s="50">
        <f>ROUND(M127/X127*1000,1)</f>
        <v>0</v>
      </c>
      <c r="O127" s="64">
        <v>0</v>
      </c>
      <c r="P127" s="57">
        <f t="shared" si="9"/>
        <v>0</v>
      </c>
      <c r="Q127" s="62">
        <v>0</v>
      </c>
      <c r="R127" s="66">
        <f>O127-Q127</f>
        <v>0</v>
      </c>
      <c r="S127" s="55">
        <v>15</v>
      </c>
      <c r="T127" s="30"/>
      <c r="U127" s="55">
        <v>9</v>
      </c>
      <c r="V127" s="73"/>
      <c r="W127" s="130">
        <v>1.17</v>
      </c>
      <c r="X127" s="4">
        <f>B127+K127+M127</f>
        <v>29</v>
      </c>
      <c r="Y127" s="4"/>
      <c r="Z127">
        <f>B127+Q127</f>
        <v>29</v>
      </c>
    </row>
    <row r="128" spans="1:26" ht="24">
      <c r="A128" s="45" t="s">
        <v>111</v>
      </c>
      <c r="B128" s="55">
        <v>80</v>
      </c>
      <c r="C128" s="8"/>
      <c r="D128" s="57">
        <v>6</v>
      </c>
      <c r="E128" s="58">
        <v>209</v>
      </c>
      <c r="F128" s="30"/>
      <c r="G128" s="62">
        <v>1</v>
      </c>
      <c r="H128" s="30">
        <f>ROUND(G128/B128*1000,1)</f>
        <v>12.5</v>
      </c>
      <c r="I128" s="62">
        <v>0</v>
      </c>
      <c r="J128" s="66">
        <v>0</v>
      </c>
      <c r="K128" s="62">
        <v>2</v>
      </c>
      <c r="L128" s="30">
        <f>ROUND(K128/X128*1000,1)</f>
        <v>23.8</v>
      </c>
      <c r="M128" s="64">
        <v>2</v>
      </c>
      <c r="N128" s="50">
        <f>ROUND(M128/X128*1000,1)</f>
        <v>23.8</v>
      </c>
      <c r="O128" s="64">
        <v>1</v>
      </c>
      <c r="P128" s="30">
        <f t="shared" si="9"/>
        <v>12.3</v>
      </c>
      <c r="Q128" s="62">
        <v>1</v>
      </c>
      <c r="R128" s="66">
        <f>O128-Q128</f>
        <v>0</v>
      </c>
      <c r="S128" s="55">
        <v>40</v>
      </c>
      <c r="T128" s="30"/>
      <c r="U128" s="55">
        <v>23</v>
      </c>
      <c r="V128" s="73"/>
      <c r="W128" s="130">
        <v>1.31</v>
      </c>
      <c r="X128" s="4">
        <f>B128+K128+M128</f>
        <v>84</v>
      </c>
      <c r="Y128" s="4"/>
      <c r="Z128">
        <f>B128+Q128</f>
        <v>81</v>
      </c>
    </row>
    <row r="129" spans="1:26" ht="24">
      <c r="A129" s="45" t="s">
        <v>112</v>
      </c>
      <c r="B129" s="55">
        <v>28</v>
      </c>
      <c r="C129" s="8"/>
      <c r="D129" s="57">
        <v>1</v>
      </c>
      <c r="E129" s="58">
        <v>74</v>
      </c>
      <c r="F129" s="30"/>
      <c r="G129" s="62">
        <v>0</v>
      </c>
      <c r="H129" s="66">
        <v>0</v>
      </c>
      <c r="I129" s="62">
        <v>0</v>
      </c>
      <c r="J129" s="66">
        <v>0</v>
      </c>
      <c r="K129" s="62">
        <v>1</v>
      </c>
      <c r="L129" s="118">
        <f>ROUND(K129/X129*1000,1)</f>
        <v>33.3</v>
      </c>
      <c r="M129" s="64">
        <v>1</v>
      </c>
      <c r="N129" s="50">
        <f>ROUND(M129/X129*1000,1)</f>
        <v>33.3</v>
      </c>
      <c r="O129" s="64">
        <v>0</v>
      </c>
      <c r="P129" s="57">
        <f t="shared" si="9"/>
        <v>0</v>
      </c>
      <c r="Q129" s="62">
        <v>0</v>
      </c>
      <c r="R129" s="66">
        <f>O129-Q129</f>
        <v>0</v>
      </c>
      <c r="S129" s="55">
        <v>16</v>
      </c>
      <c r="T129" s="30"/>
      <c r="U129" s="55">
        <v>7</v>
      </c>
      <c r="V129" s="73"/>
      <c r="W129" s="130">
        <v>1.24</v>
      </c>
      <c r="X129" s="4">
        <f>B129+K129+M129</f>
        <v>30</v>
      </c>
      <c r="Y129" s="4"/>
      <c r="Z129">
        <f>B129+Q129</f>
        <v>28</v>
      </c>
    </row>
    <row r="130" spans="1:26" ht="24">
      <c r="A130" s="45" t="s">
        <v>113</v>
      </c>
      <c r="B130" s="55">
        <v>37</v>
      </c>
      <c r="C130" s="8"/>
      <c r="D130" s="57">
        <v>4</v>
      </c>
      <c r="E130" s="58">
        <v>81</v>
      </c>
      <c r="F130" s="30"/>
      <c r="G130" s="62">
        <v>0</v>
      </c>
      <c r="H130" s="66">
        <v>0</v>
      </c>
      <c r="I130" s="62">
        <v>0</v>
      </c>
      <c r="J130" s="66">
        <v>0</v>
      </c>
      <c r="K130" s="62">
        <v>0</v>
      </c>
      <c r="L130" s="30">
        <f>ROUND(K130/X130*1000,1)</f>
        <v>0</v>
      </c>
      <c r="M130" s="64">
        <v>1</v>
      </c>
      <c r="N130" s="50">
        <f>ROUND(M130/X130*1000,1)</f>
        <v>26.3</v>
      </c>
      <c r="O130" s="64">
        <v>0</v>
      </c>
      <c r="P130" s="57">
        <f t="shared" si="9"/>
        <v>0</v>
      </c>
      <c r="Q130" s="62">
        <v>0</v>
      </c>
      <c r="R130" s="66">
        <f>O130-Q130</f>
        <v>0</v>
      </c>
      <c r="S130" s="55">
        <v>14</v>
      </c>
      <c r="T130" s="30"/>
      <c r="U130" s="55">
        <v>7</v>
      </c>
      <c r="V130" s="73"/>
      <c r="W130" s="130">
        <v>1.65</v>
      </c>
      <c r="X130" s="4">
        <f>B130+K130+M130</f>
        <v>38</v>
      </c>
      <c r="Y130" s="4"/>
      <c r="Z130">
        <f>B130+Q130</f>
        <v>37</v>
      </c>
    </row>
    <row r="131" spans="1:26" ht="24.75" thickBot="1">
      <c r="A131" s="69" t="s">
        <v>114</v>
      </c>
      <c r="B131" s="56">
        <v>38</v>
      </c>
      <c r="C131" s="34"/>
      <c r="D131" s="60">
        <v>1</v>
      </c>
      <c r="E131" s="61">
        <v>108</v>
      </c>
      <c r="F131" s="35"/>
      <c r="G131" s="63">
        <v>0</v>
      </c>
      <c r="H131" s="67">
        <v>0</v>
      </c>
      <c r="I131" s="63">
        <v>0</v>
      </c>
      <c r="J131" s="67">
        <v>0</v>
      </c>
      <c r="K131" s="63">
        <v>0</v>
      </c>
      <c r="L131" s="35">
        <f>ROUND(K131/X131*1000,1)</f>
        <v>0</v>
      </c>
      <c r="M131" s="65">
        <v>1</v>
      </c>
      <c r="N131" s="56">
        <f>ROUND(M131/X131*1000,1)</f>
        <v>25.6</v>
      </c>
      <c r="O131" s="65">
        <v>0</v>
      </c>
      <c r="P131" s="35">
        <f t="shared" si="9"/>
        <v>0</v>
      </c>
      <c r="Q131" s="63">
        <v>0</v>
      </c>
      <c r="R131" s="67">
        <f>O131-Q131</f>
        <v>0</v>
      </c>
      <c r="S131" s="56">
        <v>29</v>
      </c>
      <c r="T131" s="35"/>
      <c r="U131" s="56">
        <v>13</v>
      </c>
      <c r="V131" s="74"/>
      <c r="W131" s="131">
        <v>1.09</v>
      </c>
      <c r="X131" s="36">
        <f>B131+K131+M131</f>
        <v>39</v>
      </c>
      <c r="Y131" s="36"/>
      <c r="Z131">
        <f>B131+Q131</f>
        <v>38</v>
      </c>
    </row>
    <row r="132" spans="1:25" ht="24.75" customHeight="1">
      <c r="A132" s="2"/>
      <c r="B132" s="3"/>
      <c r="C132" s="2"/>
      <c r="D132" s="3"/>
      <c r="E132" s="37"/>
      <c r="F132" s="2"/>
      <c r="G132" s="2"/>
      <c r="H132" s="2"/>
      <c r="I132" s="2"/>
      <c r="K132" s="2"/>
      <c r="L132" s="32" t="s">
        <v>0</v>
      </c>
      <c r="M132" s="2"/>
      <c r="N132" s="32" t="s">
        <v>0</v>
      </c>
      <c r="O132" s="2"/>
      <c r="P132" s="32" t="s">
        <v>0</v>
      </c>
      <c r="Q132" s="2"/>
      <c r="R132" s="2"/>
      <c r="S132" s="3"/>
      <c r="T132" s="32" t="s">
        <v>1</v>
      </c>
      <c r="U132" s="3"/>
      <c r="V132" s="32" t="s">
        <v>1</v>
      </c>
      <c r="X132" s="4"/>
      <c r="Y132" s="4"/>
    </row>
    <row r="133" spans="1:25" ht="24.75" customHeight="1">
      <c r="A133" s="2"/>
      <c r="B133" s="3"/>
      <c r="C133" s="2"/>
      <c r="D133" s="3"/>
      <c r="E133" s="37"/>
      <c r="F133" s="2"/>
      <c r="G133" s="2"/>
      <c r="H133" s="2"/>
      <c r="I133" s="2"/>
      <c r="J133" s="32" t="s">
        <v>0</v>
      </c>
      <c r="K133" s="2"/>
      <c r="L133" s="32"/>
      <c r="M133" s="2"/>
      <c r="N133" s="32"/>
      <c r="O133" s="2"/>
      <c r="P133" s="32"/>
      <c r="Q133" s="2"/>
      <c r="R133" s="2"/>
      <c r="S133" s="3"/>
      <c r="T133" s="32"/>
      <c r="U133" s="3"/>
      <c r="V133" s="32"/>
      <c r="X133" s="4"/>
      <c r="Y133" s="4"/>
    </row>
    <row r="134" ht="24.75" customHeight="1">
      <c r="J134" s="32"/>
    </row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</sheetData>
  <mergeCells count="34">
    <mergeCell ref="B3:D4"/>
    <mergeCell ref="G3:H3"/>
    <mergeCell ref="I3:J3"/>
    <mergeCell ref="E3:F4"/>
    <mergeCell ref="K4:L4"/>
    <mergeCell ref="M4:N4"/>
    <mergeCell ref="S3:T4"/>
    <mergeCell ref="U3:V4"/>
    <mergeCell ref="M5:M6"/>
    <mergeCell ref="O5:O6"/>
    <mergeCell ref="S5:S6"/>
    <mergeCell ref="B5:B6"/>
    <mergeCell ref="E5:E6"/>
    <mergeCell ref="G5:G6"/>
    <mergeCell ref="I5:I6"/>
    <mergeCell ref="U5:U6"/>
    <mergeCell ref="B70:D71"/>
    <mergeCell ref="E70:F71"/>
    <mergeCell ref="G70:H70"/>
    <mergeCell ref="I70:J70"/>
    <mergeCell ref="S70:T71"/>
    <mergeCell ref="U70:V71"/>
    <mergeCell ref="K71:L71"/>
    <mergeCell ref="M71:N71"/>
    <mergeCell ref="K5:K6"/>
    <mergeCell ref="B72:B73"/>
    <mergeCell ref="E72:E73"/>
    <mergeCell ref="G72:G73"/>
    <mergeCell ref="I72:I73"/>
    <mergeCell ref="U72:U73"/>
    <mergeCell ref="K72:K73"/>
    <mergeCell ref="M72:M73"/>
    <mergeCell ref="O72:O73"/>
    <mergeCell ref="S72:S73"/>
  </mergeCells>
  <printOptions gridLines="1"/>
  <pageMargins left="0.7874015748031497" right="0.4330708661417323" top="0.984251968503937" bottom="0.3937007874015748" header="0.5118110236220472" footer="0.5118110236220472"/>
  <pageSetup horizontalDpi="600" verticalDpi="600" orientation="landscape" paperSize="8" scale="48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千葉県</cp:lastModifiedBy>
  <cp:lastPrinted>2004-06-14T09:45:15Z</cp:lastPrinted>
  <dcterms:created xsi:type="dcterms:W3CDTF">2000-02-15T01:29:42Z</dcterms:created>
  <dcterms:modified xsi:type="dcterms:W3CDTF">2004-09-10T04:38:58Z</dcterms:modified>
  <cp:category/>
  <cp:version/>
  <cp:contentType/>
  <cp:contentStatus/>
</cp:coreProperties>
</file>