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30" yWindow="65521" windowWidth="7200" windowHeight="8985" tabRatio="297" activeTab="0"/>
  </bookViews>
  <sheets>
    <sheet name="2" sheetId="1" r:id="rId1"/>
  </sheets>
  <definedNames>
    <definedName name="_xlnm.Print_Area" localSheetId="0">'2'!$B$2:$R$150</definedName>
    <definedName name="_xlnm.Print_Titles" localSheetId="0">'2'!$1:$1</definedName>
  </definedNames>
  <calcPr fullCalcOnLoad="1"/>
</workbook>
</file>

<file path=xl/sharedStrings.xml><?xml version="1.0" encoding="utf-8"?>
<sst xmlns="http://schemas.openxmlformats.org/spreadsheetml/2006/main" count="240" uniqueCount="146">
  <si>
    <t>　</t>
  </si>
  <si>
    <t xml:space="preserve"> </t>
  </si>
  <si>
    <t>保健所</t>
  </si>
  <si>
    <t>（１歳未満再掲）</t>
  </si>
  <si>
    <t>市町村</t>
  </si>
  <si>
    <t>率</t>
  </si>
  <si>
    <t>（再掲）</t>
  </si>
  <si>
    <t>県計</t>
  </si>
  <si>
    <t>市部</t>
  </si>
  <si>
    <t>郡部</t>
  </si>
  <si>
    <t>（保健所）</t>
  </si>
  <si>
    <t>千葉市</t>
  </si>
  <si>
    <t>市川</t>
  </si>
  <si>
    <t>松戸</t>
  </si>
  <si>
    <t>野田</t>
  </si>
  <si>
    <t>佐倉</t>
  </si>
  <si>
    <t>茂原</t>
  </si>
  <si>
    <t>勝浦</t>
  </si>
  <si>
    <t>市原</t>
  </si>
  <si>
    <t>木更津</t>
  </si>
  <si>
    <t>船橋</t>
  </si>
  <si>
    <t>柏</t>
  </si>
  <si>
    <t>習志野</t>
  </si>
  <si>
    <t>（市町村）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</si>
  <si>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</si>
  <si>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</si>
  <si>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</si>
  <si>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</si>
  <si>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</si>
  <si>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</si>
  <si>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</si>
  <si>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佐原市</t>
  </si>
  <si>
    <t>茂原市</t>
  </si>
  <si>
    <t>成田市</t>
  </si>
  <si>
    <t>佐倉市</t>
  </si>
  <si>
    <t>東金市</t>
  </si>
  <si>
    <t>八日市場市</t>
  </si>
  <si>
    <t>旭　市</t>
  </si>
  <si>
    <t>習志野市</t>
  </si>
  <si>
    <t>柏市</t>
  </si>
  <si>
    <t>勝浦市</t>
  </si>
  <si>
    <t>市原市</t>
  </si>
  <si>
    <t>流山市</t>
  </si>
  <si>
    <t>八千代市</t>
  </si>
  <si>
    <t>関宿町</t>
  </si>
  <si>
    <t>沼南町</t>
  </si>
  <si>
    <t>酒々井町</t>
  </si>
  <si>
    <t>印旛村</t>
  </si>
  <si>
    <t>白井町</t>
  </si>
  <si>
    <t>本埜村</t>
  </si>
  <si>
    <t>栄町</t>
  </si>
  <si>
    <t>下総町</t>
  </si>
  <si>
    <t>神崎町</t>
  </si>
  <si>
    <t>大栄町</t>
  </si>
  <si>
    <t>小見川町</t>
  </si>
  <si>
    <t>山田町</t>
  </si>
  <si>
    <t>栗源町</t>
  </si>
  <si>
    <t>多古町</t>
  </si>
  <si>
    <t>干潟町</t>
  </si>
  <si>
    <t>東庄町</t>
  </si>
  <si>
    <t>海上町</t>
  </si>
  <si>
    <t>飯岡町</t>
  </si>
  <si>
    <t>光　町</t>
  </si>
  <si>
    <t>野栄町</t>
  </si>
  <si>
    <t>大網白里町</t>
  </si>
  <si>
    <t>九十九里町</t>
  </si>
  <si>
    <t>成東町</t>
  </si>
  <si>
    <t>山武町</t>
  </si>
  <si>
    <t>蓮沼村</t>
  </si>
  <si>
    <t>松尾町</t>
  </si>
  <si>
    <t>横芝町</t>
  </si>
  <si>
    <t>芝山町</t>
  </si>
  <si>
    <t>一宮町</t>
  </si>
  <si>
    <t>長生村</t>
  </si>
  <si>
    <t>白子町</t>
  </si>
  <si>
    <t>長柄町</t>
  </si>
  <si>
    <t>長南町</t>
  </si>
  <si>
    <t>大多喜町</t>
  </si>
  <si>
    <t>夷隅町</t>
  </si>
  <si>
    <t>御宿町</t>
  </si>
  <si>
    <t>大原町</t>
  </si>
  <si>
    <t>岬町</t>
  </si>
  <si>
    <t>富浦町</t>
  </si>
  <si>
    <t>富山町</t>
  </si>
  <si>
    <t>鋸南町</t>
  </si>
  <si>
    <t>三芳村</t>
  </si>
  <si>
    <t>白浜町</t>
  </si>
  <si>
    <t>千倉町</t>
  </si>
  <si>
    <t>丸山町</t>
  </si>
  <si>
    <t>和田町</t>
  </si>
  <si>
    <t>天津小湊町</t>
  </si>
  <si>
    <t>入力済み</t>
  </si>
  <si>
    <t>銚子</t>
  </si>
  <si>
    <t>八日市場</t>
  </si>
  <si>
    <t>東金</t>
  </si>
  <si>
    <t>館山</t>
  </si>
  <si>
    <t>鴨川</t>
  </si>
  <si>
    <t>松尾</t>
  </si>
  <si>
    <t>印西町</t>
  </si>
  <si>
    <t>袖ケ浦町</t>
  </si>
  <si>
    <t>中央</t>
  </si>
  <si>
    <t>富里村</t>
  </si>
  <si>
    <t>睦沢村</t>
  </si>
  <si>
    <t>八街町</t>
  </si>
  <si>
    <t>浦安町</t>
  </si>
  <si>
    <t>四街道町</t>
  </si>
  <si>
    <t>第２表　人口動態総覧，千葉県・保健所・市町村別・実数・率</t>
  </si>
  <si>
    <t>出　　　　生</t>
  </si>
  <si>
    <t>死　　亡</t>
  </si>
  <si>
    <t>乳児死亡</t>
  </si>
  <si>
    <t>婚　　　姻</t>
  </si>
  <si>
    <t>離　　　婚</t>
  </si>
  <si>
    <t>自然死産</t>
  </si>
  <si>
    <t>実　数</t>
  </si>
  <si>
    <t>佐原</t>
  </si>
  <si>
    <t>本納町</t>
  </si>
  <si>
    <t>鴨川町</t>
  </si>
  <si>
    <t>鎌ヶ谷町</t>
  </si>
  <si>
    <t>君津町</t>
  </si>
  <si>
    <t>富津町</t>
  </si>
  <si>
    <t>江見町</t>
  </si>
  <si>
    <t>長狭町</t>
  </si>
  <si>
    <t>平川町</t>
  </si>
  <si>
    <t>富来田町</t>
  </si>
  <si>
    <t>大佐和町</t>
  </si>
  <si>
    <t>天羽町</t>
  </si>
  <si>
    <t>注１）率算出に用いた市町村人口は、昭和４４年１０月１日現在である。</t>
  </si>
  <si>
    <t>我孫子町</t>
  </si>
  <si>
    <t>小櫃村</t>
  </si>
  <si>
    <t>上総町</t>
  </si>
  <si>
    <t>小糸町</t>
  </si>
  <si>
    <t>清和村</t>
  </si>
  <si>
    <t>昭和４４年</t>
  </si>
  <si>
    <t>2,500g以下</t>
  </si>
  <si>
    <t>(人口千対)</t>
  </si>
  <si>
    <t>(出生千対)</t>
  </si>
  <si>
    <t>(出生千対)</t>
  </si>
  <si>
    <t>(生後２８日未満再掲)</t>
  </si>
  <si>
    <t>(人口千対)</t>
  </si>
  <si>
    <t>新生児死亡</t>
  </si>
  <si>
    <t>人工死産</t>
  </si>
  <si>
    <t>死　　　産</t>
  </si>
  <si>
    <t>(出産千対)</t>
  </si>
  <si>
    <t>率</t>
  </si>
  <si>
    <t>注３）昭和４４年７月１５日に千葉市に編入した旧土気町分は、それ以前の分も含めて千葉市・中央保健所・市計にそれぞれ集計した。</t>
  </si>
  <si>
    <t>注２）県計の率（婚姻・離婚を除く）は、昭和４４年厚生省統計調査部「人口動態統計」による。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</si>
</sst>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;\-#,##0;&quot;-&quot;"/>
    <numFmt numFmtId="178" formatCode="0.00_);[Red]\(0.00\)"/>
    <numFmt numFmtId="179" formatCode="0.0_);[Red]\(0.0\)"/>
    <numFmt numFmtId="180" formatCode="#,##0.0;\-#,##0.0;&quot;-&quot;"/>
    <numFmt numFmtId="181" formatCode="#,##0.0"/>
    <numFmt numFmtId="182" formatCode="#,##0.000"/>
    <numFmt numFmtId="183" formatCode="#,##0.00;\-#,##0.00;&quot;-&quot;"/>
    <numFmt numFmtId="184" formatCode="#,##0.000;\-#,##0.000;&quot;-&quot;"/>
    <numFmt numFmtId="185" formatCode="0.0_ "/>
    <numFmt numFmtId="186" formatCode="0.00_ "/>
    <numFmt numFmtId="187" formatCode="#,##0.0_ "/>
    <numFmt numFmtId="188" formatCode="0_ "/>
  </numFmts>
  <fonts count="12">
    <font>
      <sz val="14"/>
      <name val="ＭＳ 明朝"/>
      <family val="1"/>
    </font>
    <font>
      <sz val="11"/>
      <name val="ＭＳ Ｐゴシック"/>
      <family val="3"/>
    </font>
    <font>
      <sz val="7"/>
      <name val="ＭＳ Ｐ明朝"/>
      <family val="1"/>
    </font>
    <font>
      <sz val="28"/>
      <name val="ＭＳ 明朝"/>
      <family val="1"/>
    </font>
    <font>
      <sz val="14"/>
      <name val="ＭＳ Ｐ明朝"/>
      <family val="1"/>
    </font>
    <font>
      <sz val="14"/>
      <color indexed="8"/>
      <name val="ＭＳ Ｐ明朝"/>
      <family val="1"/>
    </font>
    <font>
      <sz val="20"/>
      <name val="ＭＳ Ｐ明朝"/>
      <family val="1"/>
    </font>
    <font>
      <sz val="20"/>
      <color indexed="8"/>
      <name val="ＭＳ Ｐ明朝"/>
      <family val="1"/>
    </font>
    <font>
      <b/>
      <sz val="20"/>
      <name val="ＭＳ Ｐ明朝"/>
      <family val="1"/>
    </font>
    <font>
      <b/>
      <sz val="20"/>
      <color indexed="8"/>
      <name val="ＭＳ Ｐ明朝"/>
      <family val="1"/>
    </font>
    <font>
      <sz val="16"/>
      <name val="ＭＳ Ｐ明朝"/>
      <family val="1"/>
    </font>
    <font>
      <sz val="16"/>
      <color indexed="8"/>
      <name val="ＭＳ Ｐ明朝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/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medium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0" fillId="0" borderId="0">
      <alignment/>
      <protection/>
    </xf>
  </cellStyleXfs>
  <cellXfs count="13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37" fontId="4" fillId="0" borderId="0" xfId="0" applyNumberFormat="1" applyFont="1" applyAlignment="1" applyProtection="1">
      <alignment/>
      <protection/>
    </xf>
    <xf numFmtId="37" fontId="5" fillId="0" borderId="0" xfId="0" applyNumberFormat="1" applyFont="1" applyAlignment="1" applyProtection="1">
      <alignment/>
      <protection/>
    </xf>
    <xf numFmtId="180" fontId="4" fillId="0" borderId="0" xfId="0" applyNumberFormat="1" applyFont="1" applyAlignment="1">
      <alignment/>
    </xf>
    <xf numFmtId="0" fontId="6" fillId="0" borderId="0" xfId="0" applyFont="1" applyAlignment="1">
      <alignment/>
    </xf>
    <xf numFmtId="37" fontId="6" fillId="0" borderId="0" xfId="0" applyNumberFormat="1" applyFont="1" applyAlignment="1" applyProtection="1">
      <alignment/>
      <protection/>
    </xf>
    <xf numFmtId="37" fontId="7" fillId="0" borderId="0" xfId="0" applyNumberFormat="1" applyFont="1" applyAlignment="1" applyProtection="1">
      <alignment/>
      <protection/>
    </xf>
    <xf numFmtId="180" fontId="6" fillId="0" borderId="0" xfId="0" applyNumberFormat="1" applyFont="1" applyAlignment="1">
      <alignment/>
    </xf>
    <xf numFmtId="37" fontId="6" fillId="0" borderId="0" xfId="0" applyNumberFormat="1" applyFont="1" applyAlignment="1" applyProtection="1">
      <alignment horizontal="right"/>
      <protection/>
    </xf>
    <xf numFmtId="0" fontId="6" fillId="0" borderId="1" xfId="0" applyFont="1" applyBorder="1" applyAlignment="1">
      <alignment/>
    </xf>
    <xf numFmtId="0" fontId="6" fillId="0" borderId="0" xfId="0" applyFont="1" applyAlignment="1">
      <alignment horizontal="center" vertical="center"/>
    </xf>
    <xf numFmtId="37" fontId="6" fillId="0" borderId="2" xfId="0" applyNumberFormat="1" applyFont="1" applyBorder="1" applyAlignment="1" applyProtection="1">
      <alignment horizontal="center" vertical="center"/>
      <protection/>
    </xf>
    <xf numFmtId="0" fontId="6" fillId="0" borderId="3" xfId="0" applyFont="1" applyBorder="1" applyAlignment="1">
      <alignment horizontal="center" vertical="center"/>
    </xf>
    <xf numFmtId="0" fontId="6" fillId="0" borderId="0" xfId="0" applyFont="1" applyAlignment="1">
      <alignment horizontal="center" vertical="top"/>
    </xf>
    <xf numFmtId="37" fontId="6" fillId="0" borderId="3" xfId="0" applyNumberFormat="1" applyFont="1" applyBorder="1" applyAlignment="1" applyProtection="1">
      <alignment horizontal="center" wrapText="1"/>
      <protection/>
    </xf>
    <xf numFmtId="180" fontId="6" fillId="0" borderId="3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4" fillId="2" borderId="0" xfId="0" applyFont="1" applyFill="1" applyAlignment="1">
      <alignment/>
    </xf>
    <xf numFmtId="0" fontId="6" fillId="0" borderId="5" xfId="0" applyFont="1" applyBorder="1" applyAlignment="1">
      <alignment/>
    </xf>
    <xf numFmtId="0" fontId="6" fillId="0" borderId="2" xfId="0" applyFont="1" applyBorder="1" applyAlignment="1">
      <alignment horizontal="centerContinuous" vertical="center" wrapText="1"/>
    </xf>
    <xf numFmtId="180" fontId="6" fillId="0" borderId="2" xfId="0" applyNumberFormat="1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Continuous" vertical="center" wrapText="1"/>
    </xf>
    <xf numFmtId="0" fontId="8" fillId="0" borderId="7" xfId="0" applyFont="1" applyFill="1" applyBorder="1" applyAlignment="1">
      <alignment horizontal="distributed" vertical="center"/>
    </xf>
    <xf numFmtId="177" fontId="8" fillId="0" borderId="0" xfId="0" applyNumberFormat="1" applyFont="1" applyFill="1" applyAlignment="1" applyProtection="1">
      <alignment/>
      <protection/>
    </xf>
    <xf numFmtId="176" fontId="8" fillId="0" borderId="0" xfId="0" applyNumberFormat="1" applyFont="1" applyFill="1" applyAlignment="1" applyProtection="1">
      <alignment/>
      <protection/>
    </xf>
    <xf numFmtId="177" fontId="8" fillId="0" borderId="7" xfId="0" applyNumberFormat="1" applyFont="1" applyFill="1" applyBorder="1" applyAlignment="1" applyProtection="1">
      <alignment/>
      <protection/>
    </xf>
    <xf numFmtId="177" fontId="9" fillId="0" borderId="0" xfId="0" applyNumberFormat="1" applyFont="1" applyFill="1" applyAlignment="1" applyProtection="1">
      <alignment/>
      <protection/>
    </xf>
    <xf numFmtId="176" fontId="8" fillId="0" borderId="7" xfId="0" applyNumberFormat="1" applyFont="1" applyFill="1" applyBorder="1" applyAlignment="1" applyProtection="1">
      <alignment/>
      <protection/>
    </xf>
    <xf numFmtId="177" fontId="8" fillId="0" borderId="0" xfId="0" applyNumberFormat="1" applyFont="1" applyFill="1" applyAlignment="1">
      <alignment/>
    </xf>
    <xf numFmtId="180" fontId="8" fillId="0" borderId="7" xfId="0" applyNumberFormat="1" applyFont="1" applyFill="1" applyBorder="1" applyAlignment="1" applyProtection="1">
      <alignment/>
      <protection/>
    </xf>
    <xf numFmtId="180" fontId="8" fillId="0" borderId="8" xfId="0" applyNumberFormat="1" applyFont="1" applyFill="1" applyBorder="1" applyAlignment="1" applyProtection="1">
      <alignment/>
      <protection/>
    </xf>
    <xf numFmtId="37" fontId="8" fillId="0" borderId="0" xfId="0" applyNumberFormat="1" applyFont="1" applyFill="1" applyAlignment="1" applyProtection="1">
      <alignment/>
      <protection/>
    </xf>
    <xf numFmtId="0" fontId="8" fillId="0" borderId="7" xfId="0" applyNumberFormat="1" applyFont="1" applyFill="1" applyBorder="1" applyAlignment="1" applyProtection="1">
      <alignment/>
      <protection/>
    </xf>
    <xf numFmtId="0" fontId="6" fillId="0" borderId="7" xfId="0" applyFont="1" applyFill="1" applyBorder="1" applyAlignment="1">
      <alignment/>
    </xf>
    <xf numFmtId="177" fontId="6" fillId="0" borderId="0" xfId="0" applyNumberFormat="1" applyFont="1" applyFill="1" applyAlignment="1" applyProtection="1">
      <alignment/>
      <protection/>
    </xf>
    <xf numFmtId="176" fontId="6" fillId="0" borderId="0" xfId="0" applyNumberFormat="1" applyFont="1" applyFill="1" applyAlignment="1" applyProtection="1">
      <alignment/>
      <protection/>
    </xf>
    <xf numFmtId="177" fontId="6" fillId="0" borderId="7" xfId="0" applyNumberFormat="1" applyFont="1" applyFill="1" applyBorder="1" applyAlignment="1" applyProtection="1">
      <alignment/>
      <protection/>
    </xf>
    <xf numFmtId="177" fontId="7" fillId="0" borderId="0" xfId="0" applyNumberFormat="1" applyFont="1" applyFill="1" applyAlignment="1" applyProtection="1">
      <alignment/>
      <protection locked="0"/>
    </xf>
    <xf numFmtId="176" fontId="6" fillId="0" borderId="7" xfId="0" applyNumberFormat="1" applyFont="1" applyFill="1" applyBorder="1" applyAlignment="1" applyProtection="1">
      <alignment/>
      <protection/>
    </xf>
    <xf numFmtId="180" fontId="6" fillId="0" borderId="7" xfId="0" applyNumberFormat="1" applyFont="1" applyFill="1" applyBorder="1" applyAlignment="1" applyProtection="1">
      <alignment/>
      <protection/>
    </xf>
    <xf numFmtId="37" fontId="6" fillId="0" borderId="0" xfId="0" applyNumberFormat="1" applyFont="1" applyFill="1" applyAlignment="1" applyProtection="1">
      <alignment/>
      <protection/>
    </xf>
    <xf numFmtId="179" fontId="6" fillId="0" borderId="7" xfId="0" applyNumberFormat="1" applyFont="1" applyFill="1" applyBorder="1" applyAlignment="1" applyProtection="1">
      <alignment/>
      <protection/>
    </xf>
    <xf numFmtId="0" fontId="6" fillId="0" borderId="7" xfId="0" applyFont="1" applyFill="1" applyBorder="1" applyAlignment="1">
      <alignment horizontal="distributed" vertical="center"/>
    </xf>
    <xf numFmtId="177" fontId="7" fillId="0" borderId="0" xfId="0" applyNumberFormat="1" applyFont="1" applyFill="1" applyAlignment="1" applyProtection="1">
      <alignment/>
      <protection/>
    </xf>
    <xf numFmtId="0" fontId="4" fillId="0" borderId="0" xfId="0" applyFont="1" applyFill="1" applyAlignment="1">
      <alignment/>
    </xf>
    <xf numFmtId="0" fontId="6" fillId="0" borderId="7" xfId="0" applyFont="1" applyFill="1" applyBorder="1" applyAlignment="1">
      <alignment horizontal="center" vertical="center"/>
    </xf>
    <xf numFmtId="0" fontId="6" fillId="0" borderId="7" xfId="0" applyFont="1" applyBorder="1" applyAlignment="1">
      <alignment/>
    </xf>
    <xf numFmtId="177" fontId="6" fillId="0" borderId="0" xfId="0" applyNumberFormat="1" applyFont="1" applyAlignment="1" applyProtection="1">
      <alignment/>
      <protection/>
    </xf>
    <xf numFmtId="176" fontId="6" fillId="0" borderId="0" xfId="0" applyNumberFormat="1" applyFont="1" applyAlignment="1" applyProtection="1">
      <alignment/>
      <protection/>
    </xf>
    <xf numFmtId="177" fontId="6" fillId="0" borderId="7" xfId="0" applyNumberFormat="1" applyFont="1" applyBorder="1" applyAlignment="1" applyProtection="1">
      <alignment/>
      <protection/>
    </xf>
    <xf numFmtId="177" fontId="7" fillId="0" borderId="0" xfId="0" applyNumberFormat="1" applyFont="1" applyAlignment="1" applyProtection="1">
      <alignment/>
      <protection/>
    </xf>
    <xf numFmtId="176" fontId="6" fillId="0" borderId="7" xfId="0" applyNumberFormat="1" applyFont="1" applyBorder="1" applyAlignment="1" applyProtection="1">
      <alignment/>
      <protection/>
    </xf>
    <xf numFmtId="177" fontId="6" fillId="0" borderId="0" xfId="0" applyNumberFormat="1" applyFont="1" applyAlignment="1">
      <alignment/>
    </xf>
    <xf numFmtId="180" fontId="6" fillId="0" borderId="7" xfId="0" applyNumberFormat="1" applyFont="1" applyBorder="1" applyAlignment="1" applyProtection="1">
      <alignment/>
      <protection/>
    </xf>
    <xf numFmtId="177" fontId="6" fillId="0" borderId="3" xfId="0" applyNumberFormat="1" applyFont="1" applyBorder="1" applyAlignment="1">
      <alignment/>
    </xf>
    <xf numFmtId="0" fontId="6" fillId="0" borderId="7" xfId="0" applyFont="1" applyBorder="1" applyAlignment="1">
      <alignment horizontal="distributed" vertical="center"/>
    </xf>
    <xf numFmtId="2" fontId="6" fillId="0" borderId="7" xfId="0" applyNumberFormat="1" applyFont="1" applyBorder="1" applyAlignment="1" applyProtection="1">
      <alignment horizontal="distributed" vertical="center"/>
      <protection/>
    </xf>
    <xf numFmtId="177" fontId="7" fillId="0" borderId="0" xfId="0" applyNumberFormat="1" applyFont="1" applyAlignment="1" applyProtection="1">
      <alignment/>
      <protection locked="0"/>
    </xf>
    <xf numFmtId="177" fontId="6" fillId="0" borderId="0" xfId="0" applyNumberFormat="1" applyFont="1" applyBorder="1" applyAlignment="1" applyProtection="1">
      <alignment/>
      <protection/>
    </xf>
    <xf numFmtId="176" fontId="6" fillId="0" borderId="0" xfId="0" applyNumberFormat="1" applyFont="1" applyBorder="1" applyAlignment="1" applyProtection="1">
      <alignment/>
      <protection/>
    </xf>
    <xf numFmtId="177" fontId="7" fillId="0" borderId="0" xfId="0" applyNumberFormat="1" applyFont="1" applyBorder="1" applyAlignment="1" applyProtection="1">
      <alignment/>
      <protection/>
    </xf>
    <xf numFmtId="177" fontId="6" fillId="0" borderId="0" xfId="0" applyNumberFormat="1" applyFont="1" applyBorder="1" applyAlignment="1">
      <alignment/>
    </xf>
    <xf numFmtId="177" fontId="6" fillId="0" borderId="9" xfId="0" applyNumberFormat="1" applyFont="1" applyBorder="1" applyAlignment="1" applyProtection="1">
      <alignment/>
      <protection/>
    </xf>
    <xf numFmtId="176" fontId="6" fillId="0" borderId="9" xfId="0" applyNumberFormat="1" applyFont="1" applyBorder="1" applyAlignment="1" applyProtection="1">
      <alignment/>
      <protection/>
    </xf>
    <xf numFmtId="177" fontId="6" fillId="0" borderId="10" xfId="0" applyNumberFormat="1" applyFont="1" applyBorder="1" applyAlignment="1" applyProtection="1">
      <alignment/>
      <protection/>
    </xf>
    <xf numFmtId="176" fontId="6" fillId="0" borderId="10" xfId="0" applyNumberFormat="1" applyFont="1" applyBorder="1" applyAlignment="1" applyProtection="1">
      <alignment/>
      <protection/>
    </xf>
    <xf numFmtId="177" fontId="6" fillId="0" borderId="9" xfId="0" applyNumberFormat="1" applyFont="1" applyBorder="1" applyAlignment="1">
      <alignment/>
    </xf>
    <xf numFmtId="180" fontId="6" fillId="0" borderId="10" xfId="0" applyNumberFormat="1" applyFont="1" applyBorder="1" applyAlignment="1" applyProtection="1">
      <alignment/>
      <protection/>
    </xf>
    <xf numFmtId="180" fontId="6" fillId="0" borderId="10" xfId="0" applyNumberFormat="1" applyFont="1" applyFill="1" applyBorder="1" applyAlignment="1" applyProtection="1">
      <alignment/>
      <protection/>
    </xf>
    <xf numFmtId="37" fontId="6" fillId="0" borderId="9" xfId="0" applyNumberFormat="1" applyFont="1" applyBorder="1" applyAlignment="1" applyProtection="1">
      <alignment/>
      <protection/>
    </xf>
    <xf numFmtId="37" fontId="6" fillId="0" borderId="0" xfId="0" applyNumberFormat="1" applyFont="1" applyBorder="1" applyAlignment="1" applyProtection="1">
      <alignment/>
      <protection/>
    </xf>
    <xf numFmtId="37" fontId="7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>
      <alignment/>
    </xf>
    <xf numFmtId="180" fontId="6" fillId="0" borderId="0" xfId="0" applyNumberFormat="1" applyFont="1" applyBorder="1" applyAlignment="1" applyProtection="1">
      <alignment/>
      <protection/>
    </xf>
    <xf numFmtId="180" fontId="6" fillId="0" borderId="0" xfId="0" applyNumberFormat="1" applyFont="1" applyAlignment="1" applyProtection="1">
      <alignment/>
      <protection/>
    </xf>
    <xf numFmtId="0" fontId="4" fillId="0" borderId="0" xfId="0" applyFont="1" applyBorder="1" applyAlignment="1">
      <alignment/>
    </xf>
    <xf numFmtId="180" fontId="6" fillId="0" borderId="7" xfId="0" applyNumberFormat="1" applyFont="1" applyBorder="1" applyAlignment="1">
      <alignment/>
    </xf>
    <xf numFmtId="0" fontId="6" fillId="0" borderId="10" xfId="0" applyFont="1" applyBorder="1" applyAlignment="1">
      <alignment horizontal="distributed" vertical="center"/>
    </xf>
    <xf numFmtId="177" fontId="7" fillId="0" borderId="9" xfId="0" applyNumberFormat="1" applyFont="1" applyBorder="1" applyAlignment="1" applyProtection="1">
      <alignment/>
      <protection/>
    </xf>
    <xf numFmtId="0" fontId="10" fillId="0" borderId="0" xfId="0" applyFont="1" applyAlignment="1">
      <alignment/>
    </xf>
    <xf numFmtId="37" fontId="10" fillId="0" borderId="0" xfId="0" applyNumberFormat="1" applyFont="1" applyAlignment="1" applyProtection="1">
      <alignment/>
      <protection/>
    </xf>
    <xf numFmtId="37" fontId="11" fillId="0" borderId="0" xfId="0" applyNumberFormat="1" applyFont="1" applyAlignment="1" applyProtection="1">
      <alignment/>
      <protection/>
    </xf>
    <xf numFmtId="180" fontId="10" fillId="0" borderId="0" xfId="0" applyNumberFormat="1" applyFont="1" applyAlignment="1">
      <alignment/>
    </xf>
    <xf numFmtId="180" fontId="10" fillId="0" borderId="0" xfId="0" applyNumberFormat="1" applyFont="1" applyAlignment="1" applyProtection="1">
      <alignment/>
      <protection/>
    </xf>
    <xf numFmtId="176" fontId="10" fillId="0" borderId="0" xfId="0" applyNumberFormat="1" applyFont="1" applyAlignment="1" applyProtection="1">
      <alignment/>
      <protection/>
    </xf>
    <xf numFmtId="183" fontId="8" fillId="0" borderId="7" xfId="0" applyNumberFormat="1" applyFont="1" applyFill="1" applyBorder="1" applyAlignment="1" applyProtection="1">
      <alignment/>
      <protection/>
    </xf>
    <xf numFmtId="183" fontId="6" fillId="0" borderId="7" xfId="0" applyNumberFormat="1" applyFont="1" applyFill="1" applyBorder="1" applyAlignment="1" applyProtection="1">
      <alignment/>
      <protection/>
    </xf>
    <xf numFmtId="183" fontId="6" fillId="0" borderId="10" xfId="0" applyNumberFormat="1" applyFont="1" applyFill="1" applyBorder="1" applyAlignment="1" applyProtection="1">
      <alignment/>
      <protection/>
    </xf>
    <xf numFmtId="183" fontId="6" fillId="0" borderId="7" xfId="0" applyNumberFormat="1" applyFont="1" applyBorder="1" applyAlignment="1" applyProtection="1">
      <alignment/>
      <protection/>
    </xf>
    <xf numFmtId="177" fontId="7" fillId="0" borderId="0" xfId="0" applyNumberFormat="1" applyFont="1" applyBorder="1" applyAlignment="1" applyProtection="1">
      <alignment/>
      <protection locked="0"/>
    </xf>
    <xf numFmtId="177" fontId="6" fillId="0" borderId="3" xfId="0" applyNumberFormat="1" applyFont="1" applyBorder="1" applyAlignment="1" applyProtection="1">
      <alignment/>
      <protection/>
    </xf>
    <xf numFmtId="180" fontId="6" fillId="0" borderId="11" xfId="0" applyNumberFormat="1" applyFont="1" applyFill="1" applyBorder="1" applyAlignment="1" applyProtection="1">
      <alignment/>
      <protection/>
    </xf>
    <xf numFmtId="183" fontId="6" fillId="0" borderId="10" xfId="0" applyNumberFormat="1" applyFont="1" applyBorder="1" applyAlignment="1" applyProtection="1">
      <alignment/>
      <protection/>
    </xf>
    <xf numFmtId="177" fontId="6" fillId="0" borderId="0" xfId="0" applyNumberFormat="1" applyFont="1" applyFill="1" applyBorder="1" applyAlignment="1" applyProtection="1">
      <alignment/>
      <protection/>
    </xf>
    <xf numFmtId="177" fontId="8" fillId="0" borderId="12" xfId="0" applyNumberFormat="1" applyFont="1" applyFill="1" applyBorder="1" applyAlignment="1">
      <alignment/>
    </xf>
    <xf numFmtId="177" fontId="8" fillId="0" borderId="0" xfId="0" applyNumberFormat="1" applyFont="1" applyFill="1" applyBorder="1" applyAlignment="1">
      <alignment/>
    </xf>
    <xf numFmtId="180" fontId="8" fillId="0" borderId="11" xfId="0" applyNumberFormat="1" applyFont="1" applyFill="1" applyBorder="1" applyAlignment="1" applyProtection="1">
      <alignment/>
      <protection/>
    </xf>
    <xf numFmtId="180" fontId="6" fillId="0" borderId="13" xfId="0" applyNumberFormat="1" applyFont="1" applyBorder="1" applyAlignment="1">
      <alignment horizontal="center" vertical="center"/>
    </xf>
    <xf numFmtId="180" fontId="6" fillId="0" borderId="14" xfId="0" applyNumberFormat="1" applyFont="1" applyBorder="1" applyAlignment="1">
      <alignment horizontal="centerContinuous" vertical="center" wrapText="1"/>
    </xf>
    <xf numFmtId="177" fontId="8" fillId="0" borderId="3" xfId="0" applyNumberFormat="1" applyFont="1" applyFill="1" applyBorder="1" applyAlignment="1">
      <alignment/>
    </xf>
    <xf numFmtId="180" fontId="8" fillId="0" borderId="15" xfId="0" applyNumberFormat="1" applyFont="1" applyFill="1" applyBorder="1" applyAlignment="1" applyProtection="1">
      <alignment/>
      <protection/>
    </xf>
    <xf numFmtId="177" fontId="6" fillId="0" borderId="3" xfId="0" applyNumberFormat="1" applyFont="1" applyFill="1" applyBorder="1" applyAlignment="1" applyProtection="1">
      <alignment/>
      <protection/>
    </xf>
    <xf numFmtId="180" fontId="6" fillId="0" borderId="11" xfId="0" applyNumberFormat="1" applyFont="1" applyBorder="1" applyAlignment="1" applyProtection="1">
      <alignment/>
      <protection/>
    </xf>
    <xf numFmtId="177" fontId="6" fillId="0" borderId="16" xfId="0" applyNumberFormat="1" applyFont="1" applyBorder="1" applyAlignment="1">
      <alignment/>
    </xf>
    <xf numFmtId="180" fontId="6" fillId="0" borderId="17" xfId="0" applyNumberFormat="1" applyFont="1" applyBorder="1" applyAlignment="1" applyProtection="1">
      <alignment/>
      <protection/>
    </xf>
    <xf numFmtId="180" fontId="6" fillId="0" borderId="11" xfId="0" applyNumberFormat="1" applyFont="1" applyBorder="1" applyAlignment="1">
      <alignment/>
    </xf>
    <xf numFmtId="180" fontId="6" fillId="0" borderId="14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37" fontId="6" fillId="0" borderId="18" xfId="0" applyNumberFormat="1" applyFont="1" applyBorder="1" applyAlignment="1" applyProtection="1">
      <alignment horizontal="center" vertical="center"/>
      <protection/>
    </xf>
    <xf numFmtId="37" fontId="6" fillId="0" borderId="19" xfId="0" applyNumberFormat="1" applyFont="1" applyBorder="1" applyAlignment="1" applyProtection="1">
      <alignment horizontal="center" vertical="center"/>
      <protection/>
    </xf>
    <xf numFmtId="37" fontId="6" fillId="0" borderId="2" xfId="0" applyNumberFormat="1" applyFont="1" applyBorder="1" applyAlignment="1" applyProtection="1">
      <alignment horizontal="center" vertical="center"/>
      <protection/>
    </xf>
    <xf numFmtId="37" fontId="6" fillId="0" borderId="20" xfId="0" applyNumberFormat="1" applyFont="1" applyBorder="1" applyAlignment="1" applyProtection="1">
      <alignment horizontal="center" vertical="center"/>
      <protection/>
    </xf>
    <xf numFmtId="37" fontId="6" fillId="0" borderId="1" xfId="0" applyNumberFormat="1" applyFont="1" applyBorder="1" applyAlignment="1" applyProtection="1">
      <alignment horizontal="center" vertical="center"/>
      <protection/>
    </xf>
    <xf numFmtId="37" fontId="6" fillId="0" borderId="5" xfId="0" applyNumberFormat="1" applyFont="1" applyBorder="1" applyAlignment="1" applyProtection="1">
      <alignment horizontal="center" vertical="center"/>
      <protection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37" fontId="7" fillId="0" borderId="18" xfId="0" applyNumberFormat="1" applyFont="1" applyBorder="1" applyAlignment="1" applyProtection="1">
      <alignment horizontal="center" vertical="center"/>
      <protection/>
    </xf>
    <xf numFmtId="37" fontId="7" fillId="0" borderId="19" xfId="0" applyNumberFormat="1" applyFont="1" applyBorder="1" applyAlignment="1" applyProtection="1">
      <alignment horizontal="center" vertical="center"/>
      <protection/>
    </xf>
    <xf numFmtId="37" fontId="7" fillId="0" borderId="2" xfId="0" applyNumberFormat="1" applyFont="1" applyBorder="1" applyAlignment="1" applyProtection="1">
      <alignment horizontal="center" vertical="center"/>
      <protection/>
    </xf>
    <xf numFmtId="37" fontId="7" fillId="0" borderId="20" xfId="0" applyNumberFormat="1" applyFont="1" applyBorder="1" applyAlignment="1" applyProtection="1">
      <alignment horizontal="center" vertical="center"/>
      <protection/>
    </xf>
    <xf numFmtId="0" fontId="6" fillId="0" borderId="2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/>
    </xf>
    <xf numFmtId="180" fontId="6" fillId="0" borderId="1" xfId="0" applyNumberFormat="1" applyFont="1" applyBorder="1" applyAlignment="1">
      <alignment horizontal="center" vertical="center"/>
    </xf>
    <xf numFmtId="180" fontId="6" fillId="0" borderId="19" xfId="0" applyNumberFormat="1" applyFont="1" applyBorder="1" applyAlignment="1">
      <alignment horizontal="center" vertical="center"/>
    </xf>
    <xf numFmtId="180" fontId="6" fillId="0" borderId="5" xfId="0" applyNumberFormat="1" applyFont="1" applyBorder="1" applyAlignment="1">
      <alignment horizontal="center" vertical="center"/>
    </xf>
    <xf numFmtId="180" fontId="6" fillId="0" borderId="20" xfId="0" applyNumberFormat="1" applyFont="1" applyBorder="1" applyAlignment="1">
      <alignment horizontal="center" vertical="center"/>
    </xf>
    <xf numFmtId="37" fontId="6" fillId="0" borderId="4" xfId="0" applyNumberFormat="1" applyFont="1" applyBorder="1" applyAlignment="1" applyProtection="1">
      <alignment horizontal="center" vertical="center"/>
      <protection/>
    </xf>
    <xf numFmtId="37" fontId="6" fillId="0" borderId="6" xfId="0" applyNumberFormat="1" applyFont="1" applyBorder="1" applyAlignment="1" applyProtection="1">
      <alignment horizontal="center" vertical="center"/>
      <protection/>
    </xf>
    <xf numFmtId="37" fontId="6" fillId="0" borderId="23" xfId="0" applyNumberFormat="1" applyFont="1" applyBorder="1" applyAlignment="1" applyProtection="1">
      <alignment horizontal="center" vertical="center"/>
      <protection/>
    </xf>
    <xf numFmtId="37" fontId="6" fillId="0" borderId="24" xfId="0" applyNumberFormat="1" applyFont="1" applyBorder="1" applyAlignment="1" applyProtection="1">
      <alignment horizontal="center" vertical="center"/>
      <protection/>
    </xf>
    <xf numFmtId="180" fontId="6" fillId="0" borderId="4" xfId="0" applyNumberFormat="1" applyFont="1" applyBorder="1" applyAlignment="1">
      <alignment horizontal="center" vertical="center"/>
    </xf>
    <xf numFmtId="180" fontId="6" fillId="0" borderId="6" xfId="0" applyNumberFormat="1" applyFont="1" applyBorder="1" applyAlignment="1">
      <alignment horizontal="center" vertical="center"/>
    </xf>
    <xf numFmtId="37" fontId="6" fillId="0" borderId="8" xfId="0" applyNumberFormat="1" applyFont="1" applyBorder="1" applyAlignment="1" applyProtection="1">
      <alignment horizontal="center" vertical="center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未定義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S150"/>
  <sheetViews>
    <sheetView tabSelected="1" zoomScale="60" zoomScaleNormal="60" zoomScaleSheetLayoutView="50" workbookViewId="0" topLeftCell="A1">
      <pane xSplit="2" ySplit="6" topLeftCell="C124" activePane="bottomRight" state="frozen"/>
      <selection pane="topLeft" activeCell="B1" sqref="B1"/>
      <selection pane="topRight" activeCell="C1" sqref="C1"/>
      <selection pane="bottomLeft" activeCell="B7" sqref="B7"/>
      <selection pane="bottomRight" activeCell="F147" sqref="F147"/>
    </sheetView>
  </sheetViews>
  <sheetFormatPr defaultColWidth="10.66015625" defaultRowHeight="18"/>
  <cols>
    <col min="1" max="1" width="10.66015625" style="2" hidden="1" customWidth="1"/>
    <col min="2" max="2" width="16.91015625" style="2" customWidth="1"/>
    <col min="3" max="3" width="14.91015625" style="3" customWidth="1"/>
    <col min="4" max="4" width="14.91015625" style="2" customWidth="1"/>
    <col min="5" max="5" width="14.91015625" style="3" customWidth="1"/>
    <col min="6" max="6" width="14.91015625" style="4" customWidth="1"/>
    <col min="7" max="8" width="14.91015625" style="2" customWidth="1"/>
    <col min="9" max="9" width="14.91015625" style="5" customWidth="1"/>
    <col min="10" max="10" width="14.91015625" style="2" customWidth="1"/>
    <col min="11" max="11" width="14.91015625" style="5" customWidth="1"/>
    <col min="12" max="13" width="14.91015625" style="2" customWidth="1"/>
    <col min="14" max="14" width="14.91015625" style="5" customWidth="1"/>
    <col min="15" max="15" width="14.91015625" style="3" customWidth="1"/>
    <col min="16" max="16" width="14.91015625" style="2" customWidth="1"/>
    <col min="17" max="17" width="14.91015625" style="3" customWidth="1"/>
    <col min="18" max="18" width="14.91015625" style="2" customWidth="1"/>
    <col min="19" max="19" width="10.66015625" style="2" customWidth="1"/>
    <col min="20" max="16384" width="10.66015625" style="2" customWidth="1"/>
  </cols>
  <sheetData>
    <row r="1" ht="32.25">
      <c r="B1" s="1" t="s">
        <v>106</v>
      </c>
    </row>
    <row r="2" spans="2:18" ht="24.75" thickBot="1">
      <c r="B2" s="6"/>
      <c r="C2" s="7"/>
      <c r="D2" s="6"/>
      <c r="E2" s="7"/>
      <c r="F2" s="8"/>
      <c r="G2" s="6"/>
      <c r="H2" s="6"/>
      <c r="I2" s="9"/>
      <c r="J2" s="6"/>
      <c r="K2" s="9"/>
      <c r="L2" s="6"/>
      <c r="M2" s="6"/>
      <c r="N2" s="9"/>
      <c r="O2" s="7"/>
      <c r="P2" s="6"/>
      <c r="Q2" s="7"/>
      <c r="R2" s="10" t="s">
        <v>132</v>
      </c>
    </row>
    <row r="3" spans="2:18" ht="24">
      <c r="B3" s="11" t="s">
        <v>0</v>
      </c>
      <c r="C3" s="111" t="s">
        <v>107</v>
      </c>
      <c r="D3" s="115"/>
      <c r="E3" s="112"/>
      <c r="F3" s="120" t="s">
        <v>108</v>
      </c>
      <c r="G3" s="121"/>
      <c r="H3" s="117" t="s">
        <v>109</v>
      </c>
      <c r="I3" s="118"/>
      <c r="J3" s="117" t="s">
        <v>139</v>
      </c>
      <c r="K3" s="119"/>
      <c r="L3" s="128" t="s">
        <v>141</v>
      </c>
      <c r="M3" s="128"/>
      <c r="N3" s="129"/>
      <c r="O3" s="111" t="s">
        <v>110</v>
      </c>
      <c r="P3" s="112"/>
      <c r="Q3" s="111" t="s">
        <v>111</v>
      </c>
      <c r="R3" s="112"/>
    </row>
    <row r="4" spans="2:18" ht="24">
      <c r="B4" s="12" t="s">
        <v>2</v>
      </c>
      <c r="C4" s="113"/>
      <c r="D4" s="116"/>
      <c r="E4" s="114"/>
      <c r="F4" s="122"/>
      <c r="G4" s="123"/>
      <c r="H4" s="124" t="s">
        <v>3</v>
      </c>
      <c r="I4" s="125"/>
      <c r="J4" s="126" t="s">
        <v>137</v>
      </c>
      <c r="K4" s="127"/>
      <c r="L4" s="130"/>
      <c r="M4" s="130"/>
      <c r="N4" s="131"/>
      <c r="O4" s="113"/>
      <c r="P4" s="114"/>
      <c r="Q4" s="113"/>
      <c r="R4" s="114"/>
    </row>
    <row r="5" spans="2:18" ht="24" customHeight="1">
      <c r="B5" s="15" t="s">
        <v>4</v>
      </c>
      <c r="C5" s="132" t="s">
        <v>113</v>
      </c>
      <c r="D5" s="14" t="s">
        <v>5</v>
      </c>
      <c r="E5" s="16" t="s">
        <v>133</v>
      </c>
      <c r="F5" s="132" t="s">
        <v>113</v>
      </c>
      <c r="G5" s="14" t="s">
        <v>5</v>
      </c>
      <c r="H5" s="132" t="s">
        <v>113</v>
      </c>
      <c r="I5" s="100" t="s">
        <v>5</v>
      </c>
      <c r="J5" s="134" t="s">
        <v>113</v>
      </c>
      <c r="K5" s="100" t="s">
        <v>5</v>
      </c>
      <c r="L5" s="138" t="s">
        <v>112</v>
      </c>
      <c r="M5" s="136" t="s">
        <v>140</v>
      </c>
      <c r="N5" s="17" t="s">
        <v>143</v>
      </c>
      <c r="O5" s="132" t="s">
        <v>113</v>
      </c>
      <c r="P5" s="18" t="s">
        <v>5</v>
      </c>
      <c r="Q5" s="132" t="s">
        <v>113</v>
      </c>
      <c r="R5" s="19" t="s">
        <v>5</v>
      </c>
    </row>
    <row r="6" spans="1:18" ht="24">
      <c r="A6" s="20" t="s">
        <v>91</v>
      </c>
      <c r="B6" s="21" t="s">
        <v>1</v>
      </c>
      <c r="C6" s="133"/>
      <c r="D6" s="22" t="s">
        <v>134</v>
      </c>
      <c r="E6" s="13" t="s">
        <v>6</v>
      </c>
      <c r="F6" s="133"/>
      <c r="G6" s="22" t="s">
        <v>134</v>
      </c>
      <c r="H6" s="133"/>
      <c r="I6" s="109" t="s">
        <v>135</v>
      </c>
      <c r="J6" s="135"/>
      <c r="K6" s="101" t="s">
        <v>136</v>
      </c>
      <c r="L6" s="114"/>
      <c r="M6" s="137"/>
      <c r="N6" s="23" t="s">
        <v>142</v>
      </c>
      <c r="O6" s="133"/>
      <c r="P6" s="22" t="s">
        <v>134</v>
      </c>
      <c r="Q6" s="133"/>
      <c r="R6" s="24" t="s">
        <v>134</v>
      </c>
    </row>
    <row r="7" spans="1:18" ht="24">
      <c r="A7" s="2">
        <f>A8+A9</f>
        <v>3209402</v>
      </c>
      <c r="B7" s="25" t="s">
        <v>7</v>
      </c>
      <c r="C7" s="26">
        <f>C8+C9</f>
        <v>65647</v>
      </c>
      <c r="D7" s="27">
        <v>20.5</v>
      </c>
      <c r="E7" s="28">
        <f>E8+E9</f>
        <v>4344</v>
      </c>
      <c r="F7" s="29">
        <f>F8+F9</f>
        <v>20746</v>
      </c>
      <c r="G7" s="30">
        <v>6.5</v>
      </c>
      <c r="H7" s="31">
        <f>H8+H9</f>
        <v>1004</v>
      </c>
      <c r="I7" s="32">
        <v>15.3</v>
      </c>
      <c r="J7" s="102">
        <f>J8+J9</f>
        <v>673</v>
      </c>
      <c r="K7" s="103">
        <v>10.2</v>
      </c>
      <c r="L7" s="31">
        <f>L8+L9</f>
        <v>2516</v>
      </c>
      <c r="M7" s="97">
        <f>M8+M9</f>
        <v>898</v>
      </c>
      <c r="N7" s="33">
        <v>49.4</v>
      </c>
      <c r="O7" s="34">
        <f>O8+O9</f>
        <v>30960</v>
      </c>
      <c r="P7" s="35">
        <f>ROUND(O7/A7*1000,1)</f>
        <v>9.6</v>
      </c>
      <c r="Q7" s="34">
        <f>Q8+Q9</f>
        <v>2277</v>
      </c>
      <c r="R7" s="88">
        <f>ROUND(Q7/A7*1000,2)</f>
        <v>0.71</v>
      </c>
    </row>
    <row r="8" spans="1:18" ht="24">
      <c r="A8" s="2">
        <f>SUM(A34:A58)</f>
        <v>2324942</v>
      </c>
      <c r="B8" s="25" t="s">
        <v>8</v>
      </c>
      <c r="C8" s="26">
        <f>SUM(C34:C58)</f>
        <v>52121</v>
      </c>
      <c r="D8" s="27">
        <f>ROUND(C8/A8*1000,1)</f>
        <v>22.4</v>
      </c>
      <c r="E8" s="28">
        <f>SUM(E34:E58)</f>
        <v>3375</v>
      </c>
      <c r="F8" s="29">
        <f>SUM(F34:F58)</f>
        <v>12888</v>
      </c>
      <c r="G8" s="30">
        <f>ROUND(F8/A8*1000,1)</f>
        <v>5.5</v>
      </c>
      <c r="H8" s="31">
        <f>SUM(H34:H58)</f>
        <v>765</v>
      </c>
      <c r="I8" s="32">
        <f>ROUND(H8/C8*1000,1)</f>
        <v>14.7</v>
      </c>
      <c r="J8" s="102">
        <f>SUM(J34:J58)</f>
        <v>515</v>
      </c>
      <c r="K8" s="99">
        <f>ROUND(J8/C8*1000,1)</f>
        <v>9.9</v>
      </c>
      <c r="L8" s="31">
        <f>SUM(L34:L58)</f>
        <v>2157</v>
      </c>
      <c r="M8" s="98">
        <f>SUM(M34:M58)</f>
        <v>755</v>
      </c>
      <c r="N8" s="99">
        <f>ROUND((L8+M8)/(C8+L8+M8)*1000,1)</f>
        <v>52.9</v>
      </c>
      <c r="O8" s="34">
        <f>SUM(O34:O58)</f>
        <v>23463</v>
      </c>
      <c r="P8" s="32">
        <f>ROUND(O8/A8*1000,1)</f>
        <v>10.1</v>
      </c>
      <c r="Q8" s="34">
        <f>SUM(Q34:Q58)</f>
        <v>1727</v>
      </c>
      <c r="R8" s="88">
        <f>ROUND(Q8/A8*1000,2)</f>
        <v>0.74</v>
      </c>
    </row>
    <row r="9" spans="1:18" ht="24">
      <c r="A9" s="2">
        <f>SUM(A60:A149)</f>
        <v>884460</v>
      </c>
      <c r="B9" s="25" t="s">
        <v>9</v>
      </c>
      <c r="C9" s="26">
        <f>SUM(C60:C149)</f>
        <v>13526</v>
      </c>
      <c r="D9" s="27">
        <f>ROUND(C9/A9*1000,1)</f>
        <v>15.3</v>
      </c>
      <c r="E9" s="28">
        <f>SUM(E60:E149)</f>
        <v>969</v>
      </c>
      <c r="F9" s="29">
        <f>SUM(F60:F149)</f>
        <v>7858</v>
      </c>
      <c r="G9" s="30">
        <f>ROUND(F9/A9*1000,1)</f>
        <v>8.9</v>
      </c>
      <c r="H9" s="31">
        <f>SUM(H60:H149)</f>
        <v>239</v>
      </c>
      <c r="I9" s="32">
        <f>ROUND(H9/C9*1000,1)</f>
        <v>17.7</v>
      </c>
      <c r="J9" s="102">
        <f>SUM(J60:J149)</f>
        <v>158</v>
      </c>
      <c r="K9" s="99">
        <f>ROUND(J9/C9*1000,1)</f>
        <v>11.7</v>
      </c>
      <c r="L9" s="31">
        <f>SUM(L60:L149)</f>
        <v>359</v>
      </c>
      <c r="M9" s="98">
        <f>SUM(M60:M149)</f>
        <v>143</v>
      </c>
      <c r="N9" s="99">
        <f>ROUND((L9+M9)/(C9+L9+M9)*1000,1)</f>
        <v>35.8</v>
      </c>
      <c r="O9" s="34">
        <f>SUM(O60:O149)</f>
        <v>7497</v>
      </c>
      <c r="P9" s="35">
        <f>ROUND(O9/A9*1000,1)</f>
        <v>8.5</v>
      </c>
      <c r="Q9" s="34">
        <f>SUM(Q60:Q149)</f>
        <v>550</v>
      </c>
      <c r="R9" s="88">
        <f>ROUND(Q9/A9*1000,2)</f>
        <v>0.62</v>
      </c>
    </row>
    <row r="10" spans="1:18" ht="24">
      <c r="A10" s="2">
        <f>SUM(A11:A32)</f>
        <v>3209402</v>
      </c>
      <c r="B10" s="36" t="s">
        <v>10</v>
      </c>
      <c r="C10" s="37"/>
      <c r="D10" s="38" t="s">
        <v>0</v>
      </c>
      <c r="E10" s="39"/>
      <c r="F10" s="40"/>
      <c r="G10" s="41" t="s">
        <v>0</v>
      </c>
      <c r="H10" s="37"/>
      <c r="I10" s="42"/>
      <c r="J10" s="104"/>
      <c r="K10" s="94" t="s">
        <v>1</v>
      </c>
      <c r="L10" s="37"/>
      <c r="M10" s="96"/>
      <c r="N10" s="42" t="s">
        <v>1</v>
      </c>
      <c r="O10" s="43"/>
      <c r="P10" s="44" t="s">
        <v>1</v>
      </c>
      <c r="Q10" s="43"/>
      <c r="R10" s="88"/>
    </row>
    <row r="11" spans="1:18" ht="24">
      <c r="A11" s="2">
        <f>A34</f>
        <v>458034</v>
      </c>
      <c r="B11" s="45" t="s">
        <v>100</v>
      </c>
      <c r="C11" s="37">
        <f aca="true" t="shared" si="0" ref="C11:J11">C34</f>
        <v>11245</v>
      </c>
      <c r="D11" s="38">
        <f t="shared" si="0"/>
        <v>24.6</v>
      </c>
      <c r="E11" s="39">
        <f t="shared" si="0"/>
        <v>780</v>
      </c>
      <c r="F11" s="46">
        <f t="shared" si="0"/>
        <v>1926</v>
      </c>
      <c r="G11" s="41">
        <f t="shared" si="0"/>
        <v>4.2</v>
      </c>
      <c r="H11" s="37">
        <f t="shared" si="0"/>
        <v>165</v>
      </c>
      <c r="I11" s="42">
        <f t="shared" si="0"/>
        <v>14.7</v>
      </c>
      <c r="J11" s="104">
        <f t="shared" si="0"/>
        <v>108</v>
      </c>
      <c r="K11" s="94">
        <f>ROUND(J11/C11*1000,1)</f>
        <v>9.6</v>
      </c>
      <c r="L11" s="37">
        <f>L34</f>
        <v>463</v>
      </c>
      <c r="M11" s="96">
        <f>M34</f>
        <v>122</v>
      </c>
      <c r="N11" s="42">
        <f>ROUND((L11+M11)/(C11+L11+M11)*1000,1)</f>
        <v>49.5</v>
      </c>
      <c r="O11" s="43">
        <f>O34</f>
        <v>4823</v>
      </c>
      <c r="P11" s="42">
        <f>ROUND(O11/A11*1000,1)</f>
        <v>10.5</v>
      </c>
      <c r="Q11" s="43">
        <f>Q34</f>
        <v>414</v>
      </c>
      <c r="R11" s="89">
        <f>ROUND(Q11/A11*1000,2)</f>
        <v>0.9</v>
      </c>
    </row>
    <row r="12" spans="1:18" ht="24">
      <c r="A12" s="2">
        <f>A36+A60</f>
        <v>268265</v>
      </c>
      <c r="B12" s="45" t="s">
        <v>12</v>
      </c>
      <c r="C12" s="37">
        <f>C36+C60</f>
        <v>6104</v>
      </c>
      <c r="D12" s="38">
        <f>ROUND(C12/A12*1000,1)</f>
        <v>22.8</v>
      </c>
      <c r="E12" s="39">
        <f>E36+E60</f>
        <v>375</v>
      </c>
      <c r="F12" s="46">
        <f>F36+F60</f>
        <v>1313</v>
      </c>
      <c r="G12" s="41">
        <f>ROUND(F12/A12*1000,1)</f>
        <v>4.9</v>
      </c>
      <c r="H12" s="37">
        <f>H36+H60</f>
        <v>88</v>
      </c>
      <c r="I12" s="42">
        <f>ROUND(H12/C12*1000,1)</f>
        <v>14.4</v>
      </c>
      <c r="J12" s="104">
        <f>J36+J60</f>
        <v>65</v>
      </c>
      <c r="K12" s="94">
        <f>ROUND(J12/C12*1000,1)</f>
        <v>10.6</v>
      </c>
      <c r="L12" s="37">
        <f>L36+L60</f>
        <v>236</v>
      </c>
      <c r="M12" s="96">
        <f>M36+M60</f>
        <v>64</v>
      </c>
      <c r="N12" s="42">
        <f>ROUND((L12+M12)/(C12+L12+M12)*1000,1)</f>
        <v>46.8</v>
      </c>
      <c r="O12" s="43">
        <f>O36+O60</f>
        <v>3065</v>
      </c>
      <c r="P12" s="42">
        <f>ROUND(O12/A12*1000,1)</f>
        <v>11.4</v>
      </c>
      <c r="Q12" s="43">
        <f>Q36+Q60</f>
        <v>200</v>
      </c>
      <c r="R12" s="89">
        <f>ROUND(Q12/A12*1000,2)</f>
        <v>0.75</v>
      </c>
    </row>
    <row r="13" spans="1:18" ht="24">
      <c r="A13" s="2">
        <f>A41</f>
        <v>231169</v>
      </c>
      <c r="B13" s="45" t="s">
        <v>13</v>
      </c>
      <c r="C13" s="37">
        <f>C41</f>
        <v>6736</v>
      </c>
      <c r="D13" s="38">
        <f>ROUND(C13/A13*1000,1)</f>
        <v>29.1</v>
      </c>
      <c r="E13" s="39">
        <f>E41</f>
        <v>398</v>
      </c>
      <c r="F13" s="46">
        <f>F41</f>
        <v>1147</v>
      </c>
      <c r="G13" s="41">
        <f>ROUND(F13/A13*1000,1)</f>
        <v>5</v>
      </c>
      <c r="H13" s="37">
        <f>H41</f>
        <v>72</v>
      </c>
      <c r="I13" s="42">
        <f>ROUND(H13/C13*1000,1)</f>
        <v>10.7</v>
      </c>
      <c r="J13" s="104">
        <f>J41</f>
        <v>56</v>
      </c>
      <c r="K13" s="94">
        <f>ROUND(J13/C13*1000,1)</f>
        <v>8.3</v>
      </c>
      <c r="L13" s="37">
        <f>L41</f>
        <v>176</v>
      </c>
      <c r="M13" s="96">
        <f>M41</f>
        <v>38</v>
      </c>
      <c r="N13" s="42">
        <f>ROUND((L13+M13)/(C13+L13+M13)*1000,1)</f>
        <v>30.8</v>
      </c>
      <c r="O13" s="43">
        <f>O41</f>
        <v>2657</v>
      </c>
      <c r="P13" s="42">
        <f>ROUND(O13/A13*1000,1)</f>
        <v>11.5</v>
      </c>
      <c r="Q13" s="43">
        <f>Q41</f>
        <v>209</v>
      </c>
      <c r="R13" s="89">
        <f>ROUND(Q13/A13*1000,2)</f>
        <v>0.9</v>
      </c>
    </row>
    <row r="14" spans="1:18" ht="24">
      <c r="A14" s="2">
        <f>A42+A62</f>
        <v>77327</v>
      </c>
      <c r="B14" s="45" t="s">
        <v>14</v>
      </c>
      <c r="C14" s="37">
        <f>C42+C62</f>
        <v>1551</v>
      </c>
      <c r="D14" s="38">
        <f>ROUND(C14/A14*1000,1)</f>
        <v>20.1</v>
      </c>
      <c r="E14" s="39">
        <f>E42+E62</f>
        <v>127</v>
      </c>
      <c r="F14" s="46">
        <f>F42+F62</f>
        <v>582</v>
      </c>
      <c r="G14" s="41">
        <f>ROUND(F14/A14*1000,1)</f>
        <v>7.5</v>
      </c>
      <c r="H14" s="37">
        <f>H42+H62</f>
        <v>31</v>
      </c>
      <c r="I14" s="42">
        <f>ROUND(H14/C14*1000,1)</f>
        <v>20</v>
      </c>
      <c r="J14" s="104">
        <f>J42+J62</f>
        <v>20</v>
      </c>
      <c r="K14" s="94">
        <f>ROUND(J14/C14*1000,1)</f>
        <v>12.9</v>
      </c>
      <c r="L14" s="37">
        <f>L42+L62</f>
        <v>68</v>
      </c>
      <c r="M14" s="96">
        <f>M42+M62</f>
        <v>64</v>
      </c>
      <c r="N14" s="42">
        <f>ROUND((L14+M14)/(C14+L14+M14)*1000,1)</f>
        <v>78.4</v>
      </c>
      <c r="O14" s="43">
        <f>O42+O62</f>
        <v>718</v>
      </c>
      <c r="P14" s="42">
        <f>ROUND(O14/A14*1000,1)</f>
        <v>9.3</v>
      </c>
      <c r="Q14" s="43">
        <f>Q42+Q62</f>
        <v>55</v>
      </c>
      <c r="R14" s="89">
        <f>ROUND(Q14/A14*1000,2)</f>
        <v>0.71</v>
      </c>
    </row>
    <row r="15" spans="1:18" ht="24">
      <c r="A15" s="2">
        <f>A46+A47+A66+A68+A73+A67+A69+A70+A72+A74+A75</f>
        <v>214871</v>
      </c>
      <c r="B15" s="45" t="s">
        <v>15</v>
      </c>
      <c r="C15" s="37">
        <f>C46+C47+C66+C68+C73+C67+C69+C70+C72+C74+C75</f>
        <v>3708</v>
      </c>
      <c r="D15" s="38">
        <f>ROUND(C15/A15*1000,1)</f>
        <v>17.3</v>
      </c>
      <c r="E15" s="39">
        <f>E46+E47+E66+E68+E73+E67+E69+E70+E72+E74+E75</f>
        <v>242</v>
      </c>
      <c r="F15" s="46">
        <f>F46+F47+F66+F68+F73+F67+F69+F70+F72+F74+F75</f>
        <v>1737</v>
      </c>
      <c r="G15" s="41">
        <f>ROUND(F15/A15*1000,1)</f>
        <v>8.1</v>
      </c>
      <c r="H15" s="37">
        <f>H46+H47+H66+H68+H73+H67+H69+H70+H72+H74+H75</f>
        <v>74</v>
      </c>
      <c r="I15" s="42">
        <f>ROUND(H15/C15*1000,1)</f>
        <v>20</v>
      </c>
      <c r="J15" s="104">
        <f>J46+J47+J66+J68+J73+J67+J69+J70+J72+J74+J75</f>
        <v>53</v>
      </c>
      <c r="K15" s="94">
        <f>ROUND(J15/C15*1000,1)</f>
        <v>14.3</v>
      </c>
      <c r="L15" s="37">
        <f>L46+L47+L66+L68+L73+L67+L69+L70+L72+L74+L75</f>
        <v>148</v>
      </c>
      <c r="M15" s="96">
        <f>M46+M47+M66+M68+M73+M67+M69+M70+M72+M74+M75</f>
        <v>86</v>
      </c>
      <c r="N15" s="42">
        <f>ROUND((L15+M15)/(C15+L15+M15)*1000,1)</f>
        <v>59.4</v>
      </c>
      <c r="O15" s="43">
        <f>O46+O47+O66+O68+O73+O67+O69+O70+O72+O74+O75</f>
        <v>1887</v>
      </c>
      <c r="P15" s="42">
        <f>ROUND(O15/A15*1000,1)</f>
        <v>8.8</v>
      </c>
      <c r="Q15" s="43">
        <f>Q46+Q47+Q66+Q68+Q73+Q67+Q69+Q70+Q72+Q74+Q75</f>
        <v>138</v>
      </c>
      <c r="R15" s="89">
        <f>ROUND(Q15/A15*1000,2)</f>
        <v>0.64</v>
      </c>
    </row>
    <row r="16" spans="1:18" ht="15" customHeight="1">
      <c r="A16" s="47"/>
      <c r="B16" s="45"/>
      <c r="C16" s="37"/>
      <c r="D16" s="38"/>
      <c r="E16" s="39"/>
      <c r="F16" s="46"/>
      <c r="G16" s="41"/>
      <c r="H16" s="37"/>
      <c r="I16" s="42"/>
      <c r="J16" s="104"/>
      <c r="K16" s="94" t="s">
        <v>1</v>
      </c>
      <c r="L16" s="37"/>
      <c r="M16" s="96"/>
      <c r="N16" s="42"/>
      <c r="O16" s="43"/>
      <c r="P16" s="42"/>
      <c r="Q16" s="43"/>
      <c r="R16" s="89"/>
    </row>
    <row r="17" spans="1:18" ht="24">
      <c r="A17" s="47">
        <f>A43+A76+A85+A86+A87+A88+A89+A93</f>
        <v>122814</v>
      </c>
      <c r="B17" s="45" t="s">
        <v>114</v>
      </c>
      <c r="C17" s="37">
        <f>C43+C76+C85+C86+C87+C88+C89+C93</f>
        <v>1680</v>
      </c>
      <c r="D17" s="38">
        <f>ROUND(C17/A17*1000,1)</f>
        <v>13.7</v>
      </c>
      <c r="E17" s="39">
        <f>E43+E76+E85+E86+E87+E88+E89+E93</f>
        <v>108</v>
      </c>
      <c r="F17" s="46">
        <f>F43+F76+F85+F86+F87+F88+F89+F93</f>
        <v>1126</v>
      </c>
      <c r="G17" s="41">
        <f>ROUND(F17/A17*1000,1)</f>
        <v>9.2</v>
      </c>
      <c r="H17" s="37">
        <f>H43+H76+H85+H86+H87+H88+H89+H93</f>
        <v>38</v>
      </c>
      <c r="I17" s="42">
        <f>ROUND(H17/C17*1000,1)</f>
        <v>22.6</v>
      </c>
      <c r="J17" s="104">
        <f>J43+J76+J85+J86+J87+J88+J89+J93</f>
        <v>20</v>
      </c>
      <c r="K17" s="94">
        <f>ROUND(J17/C17*1000,1)</f>
        <v>11.9</v>
      </c>
      <c r="L17" s="37">
        <f>L43+L76+L85+L86+L87+L88+L89+L93</f>
        <v>80</v>
      </c>
      <c r="M17" s="96">
        <f>M43+M76+M85+M86+M87+M88+M89+M93</f>
        <v>54</v>
      </c>
      <c r="N17" s="42">
        <f aca="true" t="shared" si="1" ref="N17:N76">ROUND((L17+M17)/(C17+L17+M17)*1000,1)</f>
        <v>73.9</v>
      </c>
      <c r="O17" s="43">
        <f>O43+O76+O85+O86+O87+O88+O89+O93</f>
        <v>1004</v>
      </c>
      <c r="P17" s="42">
        <f>ROUND(O17/A17*1000,1)</f>
        <v>8.2</v>
      </c>
      <c r="Q17" s="43">
        <f>Q43+Q76+Q85+Q86+Q87+Q88+Q89+Q93</f>
        <v>66</v>
      </c>
      <c r="R17" s="89">
        <f>ROUND(Q17/A17*1000,2)</f>
        <v>0.54</v>
      </c>
    </row>
    <row r="18" spans="1:18" ht="24">
      <c r="A18" s="47">
        <f>A35+A50+A94+A95</f>
        <v>143778</v>
      </c>
      <c r="B18" s="45" t="s">
        <v>92</v>
      </c>
      <c r="C18" s="37">
        <f>C35+C50+C94+C95</f>
        <v>1517</v>
      </c>
      <c r="D18" s="38">
        <f>ROUND(C18/A18*1000,1)</f>
        <v>10.6</v>
      </c>
      <c r="E18" s="39">
        <f>E35+E50+E94+E95</f>
        <v>114</v>
      </c>
      <c r="F18" s="46">
        <f>F35+F50+F94+F95</f>
        <v>1193</v>
      </c>
      <c r="G18" s="41">
        <f>ROUND(F18/A18*1000,1)</f>
        <v>8.3</v>
      </c>
      <c r="H18" s="37">
        <f>H35+H50+H94+H95</f>
        <v>45</v>
      </c>
      <c r="I18" s="42">
        <f>ROUND(H18/C18*1000,1)</f>
        <v>29.7</v>
      </c>
      <c r="J18" s="104">
        <f>J35+J50+J94+J95</f>
        <v>26</v>
      </c>
      <c r="K18" s="94">
        <f>ROUND(J18/C18*1000,1)</f>
        <v>17.1</v>
      </c>
      <c r="L18" s="37">
        <f>L35+L50+L94+L95</f>
        <v>110</v>
      </c>
      <c r="M18" s="96">
        <f>M35+M50+M94+M95</f>
        <v>6</v>
      </c>
      <c r="N18" s="42">
        <f t="shared" si="1"/>
        <v>71</v>
      </c>
      <c r="O18" s="43">
        <f>O35+O50+O94+O95</f>
        <v>1237</v>
      </c>
      <c r="P18" s="42">
        <f>ROUND(O18/A18*1000,1)</f>
        <v>8.6</v>
      </c>
      <c r="Q18" s="43">
        <f>Q35+Q50+Q94+Q95</f>
        <v>105</v>
      </c>
      <c r="R18" s="89">
        <f>ROUND(Q18/A18*1000,2)</f>
        <v>0.73</v>
      </c>
    </row>
    <row r="19" spans="1:18" ht="24">
      <c r="A19" s="47">
        <f>A49+A91+A92+A97+A98</f>
        <v>79803</v>
      </c>
      <c r="B19" s="45" t="s">
        <v>93</v>
      </c>
      <c r="C19" s="37">
        <f>C49+C91+C92+C97+C98</f>
        <v>931</v>
      </c>
      <c r="D19" s="38">
        <f>ROUND(C19/A19*1000,1)</f>
        <v>11.7</v>
      </c>
      <c r="E19" s="39">
        <f>E49+E91+E92+E97+E98</f>
        <v>62</v>
      </c>
      <c r="F19" s="46">
        <f>F49+F91+F92+F97+F98</f>
        <v>830</v>
      </c>
      <c r="G19" s="41">
        <f>ROUND(F19/A19*1000,1)</f>
        <v>10.4</v>
      </c>
      <c r="H19" s="37">
        <f>H49+H91+H92+H97+H98</f>
        <v>11</v>
      </c>
      <c r="I19" s="42">
        <f>ROUND(H19/C19*1000,1)</f>
        <v>11.8</v>
      </c>
      <c r="J19" s="104">
        <f>J49+J91+J92+J97+J98</f>
        <v>10</v>
      </c>
      <c r="K19" s="94">
        <f>ROUND(J19/C19*1000,1)</f>
        <v>10.7</v>
      </c>
      <c r="L19" s="37">
        <f>L49+L91+L92+L97+L98</f>
        <v>31</v>
      </c>
      <c r="M19" s="96">
        <f>M49+M91+M92+M97+M98</f>
        <v>3</v>
      </c>
      <c r="N19" s="42">
        <f t="shared" si="1"/>
        <v>35.2</v>
      </c>
      <c r="O19" s="43">
        <f>O49+O91+O92+O97+O98</f>
        <v>645</v>
      </c>
      <c r="P19" s="42">
        <f>ROUND(O19/A19*1000,1)</f>
        <v>8.1</v>
      </c>
      <c r="Q19" s="43">
        <f>Q49+Q91+Q92+Q97+Q98</f>
        <v>36</v>
      </c>
      <c r="R19" s="89">
        <f>ROUND(Q19/A19*1000,2)</f>
        <v>0.45</v>
      </c>
    </row>
    <row r="20" spans="1:18" ht="24">
      <c r="A20" s="47">
        <f>A48+A99+A100</f>
        <v>73593</v>
      </c>
      <c r="B20" s="45" t="s">
        <v>94</v>
      </c>
      <c r="C20" s="37">
        <f>C48+C99+C100</f>
        <v>990</v>
      </c>
      <c r="D20" s="38">
        <f>ROUND(C20/A20*1000,1)</f>
        <v>13.5</v>
      </c>
      <c r="E20" s="39">
        <f>E48+E99+E100</f>
        <v>64</v>
      </c>
      <c r="F20" s="46">
        <f>F48+F99+F100</f>
        <v>666</v>
      </c>
      <c r="G20" s="41">
        <f>ROUND(F20/A20*1000,1)</f>
        <v>9</v>
      </c>
      <c r="H20" s="37">
        <f>H48+H99+H100</f>
        <v>12</v>
      </c>
      <c r="I20" s="42">
        <f>ROUND(H20/C20*1000,1)</f>
        <v>12.1</v>
      </c>
      <c r="J20" s="104">
        <f>J48+J99+J100</f>
        <v>8</v>
      </c>
      <c r="K20" s="94">
        <f>ROUND(J20/C20*1000,1)</f>
        <v>8.1</v>
      </c>
      <c r="L20" s="37">
        <f>L48+L99+L100</f>
        <v>41</v>
      </c>
      <c r="M20" s="96">
        <f>M48+M99+M100</f>
        <v>34</v>
      </c>
      <c r="N20" s="42">
        <f t="shared" si="1"/>
        <v>70.4</v>
      </c>
      <c r="O20" s="43">
        <f>O48+O99+O100</f>
        <v>611</v>
      </c>
      <c r="P20" s="42">
        <f>ROUND(O20/A20*1000,1)</f>
        <v>8.3</v>
      </c>
      <c r="Q20" s="43">
        <f>Q48+Q99+Q100</f>
        <v>42</v>
      </c>
      <c r="R20" s="89">
        <f>ROUND(Q20/A20*1000,2)</f>
        <v>0.57</v>
      </c>
    </row>
    <row r="21" spans="1:18" ht="24">
      <c r="A21" s="47">
        <f>A44+A109+A110+A111+A112+A115+A116+A113</f>
        <v>116872</v>
      </c>
      <c r="B21" s="45" t="s">
        <v>16</v>
      </c>
      <c r="C21" s="37">
        <f>C44+C109+C110+C111+C112+C115+C116+C113</f>
        <v>1814</v>
      </c>
      <c r="D21" s="38">
        <f>ROUND(C21/A21*1000,1)</f>
        <v>15.5</v>
      </c>
      <c r="E21" s="39">
        <f>E44+E109+E110+E111+E112+E115+E116+E113</f>
        <v>139</v>
      </c>
      <c r="F21" s="46">
        <f>F44+F109+F110+F111+F112+F115+F116+F113</f>
        <v>1005</v>
      </c>
      <c r="G21" s="41">
        <f>ROUND(F21/A21*1000,1)</f>
        <v>8.6</v>
      </c>
      <c r="H21" s="37">
        <f>H44+H109+H110+H111+H112+H115+H116+H113</f>
        <v>29</v>
      </c>
      <c r="I21" s="42">
        <f>ROUND(H21/C21*1000,1)</f>
        <v>16</v>
      </c>
      <c r="J21" s="104">
        <f>J44+J109+J110+J111+J112+J115+J116+J113</f>
        <v>18</v>
      </c>
      <c r="K21" s="94">
        <f>ROUND(J21/C21*1000,1)</f>
        <v>9.9</v>
      </c>
      <c r="L21" s="37">
        <f>L44+L109+L110+L111+L112+L115+L116+L113</f>
        <v>73</v>
      </c>
      <c r="M21" s="96">
        <f>M44+M109+M110+M111+M112+M115+M116+M113</f>
        <v>29</v>
      </c>
      <c r="N21" s="42">
        <f t="shared" si="1"/>
        <v>53.2</v>
      </c>
      <c r="O21" s="43">
        <f>O44+O109+O110+O111+O112+O115+O116+O113</f>
        <v>1058</v>
      </c>
      <c r="P21" s="42">
        <f>ROUND(O21/A21*1000,1)</f>
        <v>9.1</v>
      </c>
      <c r="Q21" s="43">
        <f>Q44+Q109+Q110+Q111+Q112+Q115+Q116+Q113</f>
        <v>88</v>
      </c>
      <c r="R21" s="89">
        <f>ROUND(Q21/A21*1000,2)</f>
        <v>0.75</v>
      </c>
    </row>
    <row r="22" spans="1:18" ht="15" customHeight="1">
      <c r="A22" s="47"/>
      <c r="B22" s="45"/>
      <c r="C22" s="37"/>
      <c r="D22" s="38"/>
      <c r="E22" s="39"/>
      <c r="F22" s="46"/>
      <c r="G22" s="41"/>
      <c r="H22" s="37"/>
      <c r="I22" s="42"/>
      <c r="J22" s="104"/>
      <c r="K22" s="94" t="s">
        <v>1</v>
      </c>
      <c r="L22" s="37"/>
      <c r="M22" s="96"/>
      <c r="N22" s="42"/>
      <c r="O22" s="43"/>
      <c r="P22" s="42"/>
      <c r="Q22" s="43"/>
      <c r="R22" s="89"/>
    </row>
    <row r="23" spans="1:18" ht="24">
      <c r="A23" s="47">
        <f>A54+A117+A118+A119+A121+A122</f>
        <v>94879</v>
      </c>
      <c r="B23" s="45" t="s">
        <v>17</v>
      </c>
      <c r="C23" s="37">
        <f>C54+C117+C118+C119+C121+C122</f>
        <v>1305</v>
      </c>
      <c r="D23" s="38">
        <f>ROUND(C23/A23*1000,1)</f>
        <v>13.8</v>
      </c>
      <c r="E23" s="39">
        <f>E54+E117+E118+E119+E121+E122</f>
        <v>100</v>
      </c>
      <c r="F23" s="46">
        <f>F54+F117+F118+F119+F121+F122</f>
        <v>1023</v>
      </c>
      <c r="G23" s="41">
        <f>ROUND(F23/A23*1000,1)</f>
        <v>10.8</v>
      </c>
      <c r="H23" s="37">
        <f>H54+H117+H118+H119+H121+H122</f>
        <v>37</v>
      </c>
      <c r="I23" s="42">
        <f>ROUND(H23/C23*1000,1)</f>
        <v>28.4</v>
      </c>
      <c r="J23" s="104">
        <f>J54+J117+J118+J119+J121+J122</f>
        <v>28</v>
      </c>
      <c r="K23" s="94">
        <f>ROUND(J23/C23*1000,1)</f>
        <v>21.5</v>
      </c>
      <c r="L23" s="37">
        <f>L54+L117+L118+L119+L121+L122</f>
        <v>47</v>
      </c>
      <c r="M23" s="96">
        <f>M54+M117+M118+M119+M121+M122</f>
        <v>18</v>
      </c>
      <c r="N23" s="42">
        <f>ROUND((L23+M23)/(C23+L23+M23)*1000,1)</f>
        <v>47.4</v>
      </c>
      <c r="O23" s="43">
        <f>O54+O117+O118+O119+O121+O122</f>
        <v>708</v>
      </c>
      <c r="P23" s="42">
        <f>ROUND(O23/A23*1000,1)</f>
        <v>7.5</v>
      </c>
      <c r="Q23" s="43">
        <f>Q54+Q117+Q118+Q119+Q121+Q122</f>
        <v>64</v>
      </c>
      <c r="R23" s="89">
        <f>ROUND(Q23/A23*1000,2)</f>
        <v>0.67</v>
      </c>
    </row>
    <row r="24" spans="1:18" ht="24">
      <c r="A24" s="47">
        <f>A55</f>
        <v>142891</v>
      </c>
      <c r="B24" s="45" t="s">
        <v>18</v>
      </c>
      <c r="C24" s="37">
        <f>C55</f>
        <v>2798</v>
      </c>
      <c r="D24" s="38">
        <f>ROUND(C24/A24*1000,1)</f>
        <v>19.6</v>
      </c>
      <c r="E24" s="39">
        <f>E55</f>
        <v>192</v>
      </c>
      <c r="F24" s="46">
        <f>F55</f>
        <v>943</v>
      </c>
      <c r="G24" s="41">
        <f>ROUND(F24/A24*1000,1)</f>
        <v>6.6</v>
      </c>
      <c r="H24" s="37">
        <f>H55</f>
        <v>49</v>
      </c>
      <c r="I24" s="42">
        <f>ROUND(H24/C24*1000,1)</f>
        <v>17.5</v>
      </c>
      <c r="J24" s="104">
        <f>J55</f>
        <v>30</v>
      </c>
      <c r="K24" s="94">
        <f>ROUND(J24/C24*1000,1)</f>
        <v>10.7</v>
      </c>
      <c r="L24" s="37">
        <f>L55</f>
        <v>101</v>
      </c>
      <c r="M24" s="96">
        <f>M55</f>
        <v>31</v>
      </c>
      <c r="N24" s="42">
        <f t="shared" si="1"/>
        <v>45.1</v>
      </c>
      <c r="O24" s="43">
        <f>O55</f>
        <v>1417</v>
      </c>
      <c r="P24" s="42">
        <f>ROUND(O24/A24*1000,1)</f>
        <v>9.9</v>
      </c>
      <c r="Q24" s="43">
        <f>Q55</f>
        <v>70</v>
      </c>
      <c r="R24" s="89">
        <f>ROUND(Q24/A24*1000,2)</f>
        <v>0.49</v>
      </c>
    </row>
    <row r="25" spans="1:18" ht="24">
      <c r="A25" s="47">
        <f>A40+A143+A147+A137+A141+A142+A148+A149+A139+A140+A145+A146</f>
        <v>205098</v>
      </c>
      <c r="B25" s="45" t="s">
        <v>19</v>
      </c>
      <c r="C25" s="37">
        <f>C40+C143+C147+C137+C141+C142+C148+C149+C139+C140+C145+C146</f>
        <v>3679</v>
      </c>
      <c r="D25" s="38">
        <f>ROUND(C25/A25*1000,1)</f>
        <v>17.9</v>
      </c>
      <c r="E25" s="39">
        <f>E40+E143+E147+E137+E141+E142+E148+E149+E139+E140+E145+E146</f>
        <v>293</v>
      </c>
      <c r="F25" s="46">
        <f>F40+F143+F147+F137+F141+F142+F148+F149+F139+F140+F145+F146</f>
        <v>1596</v>
      </c>
      <c r="G25" s="41">
        <f>ROUND(F25/A25*1000,1)</f>
        <v>7.8</v>
      </c>
      <c r="H25" s="37">
        <f>H40+H143+H147+H137+H141+H142+H148+H149+H139+H140+H145+H146</f>
        <v>51</v>
      </c>
      <c r="I25" s="42">
        <f>ROUND(H25/C25*1000,1)</f>
        <v>13.9</v>
      </c>
      <c r="J25" s="104">
        <f>J40+J143+J147+J137+J141+J142+J148+J149+J139+J140+J145+J146</f>
        <v>31</v>
      </c>
      <c r="K25" s="94">
        <f>ROUND(J25/C25*1000,1)</f>
        <v>8.4</v>
      </c>
      <c r="L25" s="37">
        <f>L40+L143+L147+L137+L141+L142+L148+L149+L139+L140+L145+L146</f>
        <v>180</v>
      </c>
      <c r="M25" s="96">
        <f>M40+M143+M147+M137+M141+M142+M148+M149+M139+M140+M145+M146</f>
        <v>53</v>
      </c>
      <c r="N25" s="42">
        <f t="shared" si="1"/>
        <v>59.6</v>
      </c>
      <c r="O25" s="43">
        <f>O40+O143+O147+O137+O141+O142+O148+O149+O139+O140+O145+O146</f>
        <v>1917</v>
      </c>
      <c r="P25" s="42">
        <f>ROUND(O25/A25*1000,1)</f>
        <v>9.3</v>
      </c>
      <c r="Q25" s="43">
        <f>Q40+Q143+Q147+Q137+Q141+Q142+Q148+Q149+Q139+Q140+Q145+Q146</f>
        <v>107</v>
      </c>
      <c r="R25" s="89">
        <f>ROUND(Q25/A25*1000,2)</f>
        <v>0.52</v>
      </c>
    </row>
    <row r="26" spans="1:18" ht="24">
      <c r="A26" s="47">
        <f>A38+A123+A124+A125+A127+A128+A129+A130+A131</f>
        <v>129232</v>
      </c>
      <c r="B26" s="45" t="s">
        <v>95</v>
      </c>
      <c r="C26" s="37">
        <f>C38+C123+C124+C125+C127+C128+C129+C130+C131</f>
        <v>1862</v>
      </c>
      <c r="D26" s="38">
        <f>ROUND(C26/A26*1000,1)</f>
        <v>14.4</v>
      </c>
      <c r="E26" s="39">
        <f>E38+E123+E124+E125+E127+E128+E129+E130+E131</f>
        <v>120</v>
      </c>
      <c r="F26" s="46">
        <f>F38+F123+F124+F125+F127+F128+F129+F130+F131</f>
        <v>1392</v>
      </c>
      <c r="G26" s="41">
        <f>ROUND(F26/A26*1000,1)</f>
        <v>10.8</v>
      </c>
      <c r="H26" s="37">
        <f>H38+H123+H124+H125+H127+H128+H129+H130+H131</f>
        <v>36</v>
      </c>
      <c r="I26" s="42">
        <f>ROUND(H26/C26*1000,1)</f>
        <v>19.3</v>
      </c>
      <c r="J26" s="104">
        <f>J38+J123+J124+J125+J127+J128+J129+J130+J131</f>
        <v>22</v>
      </c>
      <c r="K26" s="94">
        <f>ROUND(J26/C26*1000,1)</f>
        <v>11.8</v>
      </c>
      <c r="L26" s="37">
        <f>L38+L123+L124+L125+L127+L128+L129+L130+L131</f>
        <v>65</v>
      </c>
      <c r="M26" s="96">
        <f>M38+M123+M124+M125+M127+M128+M129+M130+M131</f>
        <v>58</v>
      </c>
      <c r="N26" s="42">
        <f t="shared" si="1"/>
        <v>62</v>
      </c>
      <c r="O26" s="43">
        <f>O38+O123+O124+O125+O127+O128+O129+O130+O131</f>
        <v>1088</v>
      </c>
      <c r="P26" s="42">
        <f>ROUND(O26/A26*1000,1)</f>
        <v>8.4</v>
      </c>
      <c r="Q26" s="43">
        <f>Q38+Q123+Q124+Q125+Q127+Q128+Q129+Q130+Q131</f>
        <v>105</v>
      </c>
      <c r="R26" s="89">
        <f>ROUND(Q26/A26*1000,2)</f>
        <v>0.81</v>
      </c>
    </row>
    <row r="27" spans="1:18" ht="24">
      <c r="A27" s="47">
        <f>A135+A136+A133+A134</f>
        <v>43589</v>
      </c>
      <c r="B27" s="45" t="s">
        <v>96</v>
      </c>
      <c r="C27" s="37">
        <f>C135+C136+C133+C134</f>
        <v>612</v>
      </c>
      <c r="D27" s="38">
        <f>ROUND(C27/A27*1000,1)</f>
        <v>14</v>
      </c>
      <c r="E27" s="39">
        <f>E135+E136+E133+E134</f>
        <v>41</v>
      </c>
      <c r="F27" s="46">
        <f>F135+F136+F133+F134</f>
        <v>442</v>
      </c>
      <c r="G27" s="41">
        <f>ROUND(F27/A27*1000,1)</f>
        <v>10.1</v>
      </c>
      <c r="H27" s="37">
        <f>H135+H136+H133+H134</f>
        <v>13</v>
      </c>
      <c r="I27" s="42">
        <f>ROUND(H27/C27*1000,1)</f>
        <v>21.2</v>
      </c>
      <c r="J27" s="104">
        <f>J135+J136+J133+J134</f>
        <v>8</v>
      </c>
      <c r="K27" s="94">
        <f>ROUND(J27/C27*1000,1)</f>
        <v>13.1</v>
      </c>
      <c r="L27" s="37">
        <f>L135+L136+L133+L134</f>
        <v>34</v>
      </c>
      <c r="M27" s="96">
        <f>M135+M136+M133+M134</f>
        <v>43</v>
      </c>
      <c r="N27" s="42">
        <f t="shared" si="1"/>
        <v>111.8</v>
      </c>
      <c r="O27" s="43">
        <f>O135+O136+O133+O134</f>
        <v>373</v>
      </c>
      <c r="P27" s="42">
        <f>ROUND(O27/A27*1000,1)</f>
        <v>8.6</v>
      </c>
      <c r="Q27" s="43">
        <f>Q135+Q136+Q133+Q134</f>
        <v>30</v>
      </c>
      <c r="R27" s="89">
        <f>ROUND(Q27/A27*1000,2)</f>
        <v>0.69</v>
      </c>
    </row>
    <row r="28" spans="1:18" ht="15" customHeight="1">
      <c r="A28" s="47"/>
      <c r="B28" s="45"/>
      <c r="C28" s="37"/>
      <c r="D28" s="38"/>
      <c r="E28" s="39"/>
      <c r="F28" s="46"/>
      <c r="G28" s="41"/>
      <c r="H28" s="37"/>
      <c r="I28" s="42"/>
      <c r="J28" s="104"/>
      <c r="K28" s="94" t="s">
        <v>1</v>
      </c>
      <c r="L28" s="37"/>
      <c r="M28" s="96"/>
      <c r="N28" s="42"/>
      <c r="O28" s="43"/>
      <c r="P28" s="42"/>
      <c r="Q28" s="43"/>
      <c r="R28" s="89"/>
    </row>
    <row r="29" spans="1:18" ht="24">
      <c r="A29" s="47">
        <f>A37+A61</f>
        <v>343042</v>
      </c>
      <c r="B29" s="45" t="s">
        <v>20</v>
      </c>
      <c r="C29" s="37">
        <f>C37+C61</f>
        <v>8573</v>
      </c>
      <c r="D29" s="38">
        <f>ROUND(C29/A29*1000,1)</f>
        <v>25</v>
      </c>
      <c r="E29" s="39">
        <f>E37+E61</f>
        <v>539</v>
      </c>
      <c r="F29" s="46">
        <f>F37+F61</f>
        <v>1430</v>
      </c>
      <c r="G29" s="41">
        <f>ROUND(F29/A29*1000,1)</f>
        <v>4.2</v>
      </c>
      <c r="H29" s="37">
        <f>H37+H61</f>
        <v>121</v>
      </c>
      <c r="I29" s="42">
        <f>ROUND(H29/C29*1000,1)</f>
        <v>14.1</v>
      </c>
      <c r="J29" s="104">
        <f>J37+J61</f>
        <v>79</v>
      </c>
      <c r="K29" s="94">
        <f>ROUND(J29/C29*1000,1)</f>
        <v>9.2</v>
      </c>
      <c r="L29" s="37">
        <f>L37+L61</f>
        <v>316</v>
      </c>
      <c r="M29" s="96">
        <f>M37+M61</f>
        <v>80</v>
      </c>
      <c r="N29" s="42">
        <f>ROUND((L29+M29)/(C29+L29+M29)*1000,1)</f>
        <v>44.2</v>
      </c>
      <c r="O29" s="43">
        <f>O37+O61</f>
        <v>3426</v>
      </c>
      <c r="P29" s="42">
        <f>ROUND(O29/A29*1000,1)</f>
        <v>10</v>
      </c>
      <c r="Q29" s="43">
        <f>Q37+Q61</f>
        <v>244</v>
      </c>
      <c r="R29" s="89">
        <f>ROUND(Q29/A29*1000,2)</f>
        <v>0.71</v>
      </c>
    </row>
    <row r="30" spans="1:18" ht="24">
      <c r="A30" s="47">
        <f>A101+A103+A104+A105+A106+A107</f>
        <v>63380</v>
      </c>
      <c r="B30" s="45" t="s">
        <v>97</v>
      </c>
      <c r="C30" s="37">
        <f>C101+C103+C104+C105+C106+C107</f>
        <v>815</v>
      </c>
      <c r="D30" s="38">
        <f>ROUND(C30/A30*1000,1)</f>
        <v>12.9</v>
      </c>
      <c r="E30" s="39">
        <f>E101+E103+E104+E105+E106+E107</f>
        <v>63</v>
      </c>
      <c r="F30" s="46">
        <f>F101+F103+F104+F105+F106+F107</f>
        <v>615</v>
      </c>
      <c r="G30" s="41">
        <f>ROUND(F30/A30*1000,1)</f>
        <v>9.7</v>
      </c>
      <c r="H30" s="37">
        <f>H101+H103+H104+H105+H106+H107</f>
        <v>15</v>
      </c>
      <c r="I30" s="42">
        <f>ROUND(H30/C30*1000,1)</f>
        <v>18.4</v>
      </c>
      <c r="J30" s="104">
        <f>J101+J103+J104+J105+J106+J107</f>
        <v>10</v>
      </c>
      <c r="K30" s="94">
        <f>ROUND(J30/C30*1000,1)</f>
        <v>12.3</v>
      </c>
      <c r="L30" s="37">
        <f>L101+L103+L104+L105+L106+L107</f>
        <v>40</v>
      </c>
      <c r="M30" s="96">
        <f>M101+M103+M104+M105+M106+M107</f>
        <v>9</v>
      </c>
      <c r="N30" s="42">
        <f t="shared" si="1"/>
        <v>56.7</v>
      </c>
      <c r="O30" s="43">
        <f>O101+O103+O104+O105+O106+O107</f>
        <v>551</v>
      </c>
      <c r="P30" s="42">
        <f>ROUND(O30/A30*1000,1)</f>
        <v>8.7</v>
      </c>
      <c r="Q30" s="43">
        <f>Q101+Q103+Q104+Q105+Q106+Q107</f>
        <v>62</v>
      </c>
      <c r="R30" s="89">
        <f>ROUND(Q30/A30*1000,2)</f>
        <v>0.98</v>
      </c>
    </row>
    <row r="31" spans="1:18" ht="24">
      <c r="A31" s="47">
        <f>A53+A56+A63+A64</f>
        <v>250953</v>
      </c>
      <c r="B31" s="48" t="s">
        <v>21</v>
      </c>
      <c r="C31" s="37">
        <f>C53+C56+C63+C64</f>
        <v>5825</v>
      </c>
      <c r="D31" s="38">
        <f>ROUND(C31/A31*1000,1)</f>
        <v>23.2</v>
      </c>
      <c r="E31" s="39">
        <f>E53+E56+E63+E64</f>
        <v>350</v>
      </c>
      <c r="F31" s="46">
        <f>F53+F56+F63+F64</f>
        <v>1154</v>
      </c>
      <c r="G31" s="41">
        <f>ROUND(F31/A31*1000,1)</f>
        <v>4.6</v>
      </c>
      <c r="H31" s="37">
        <f>H53+H56+H63+H64</f>
        <v>59</v>
      </c>
      <c r="I31" s="42">
        <f>ROUND(H31/C31*1000,1)</f>
        <v>10.1</v>
      </c>
      <c r="J31" s="104">
        <f>J53+J56+J63+J64</f>
        <v>43</v>
      </c>
      <c r="K31" s="94">
        <f>ROUND(J31/C31*1000,1)</f>
        <v>7.4</v>
      </c>
      <c r="L31" s="37">
        <f>L53+L56+L63+L64</f>
        <v>155</v>
      </c>
      <c r="M31" s="96">
        <f>M53+M56+M63+M64</f>
        <v>83</v>
      </c>
      <c r="N31" s="42">
        <f t="shared" si="1"/>
        <v>39.3</v>
      </c>
      <c r="O31" s="43">
        <f>O53+O56+O63+O64</f>
        <v>2258</v>
      </c>
      <c r="P31" s="42">
        <f>ROUND(O31/A31*1000,1)</f>
        <v>9</v>
      </c>
      <c r="Q31" s="43">
        <f>Q53+Q56+Q63+Q64</f>
        <v>156</v>
      </c>
      <c r="R31" s="89">
        <f>ROUND(Q31/A31*1000,2)</f>
        <v>0.62</v>
      </c>
    </row>
    <row r="32" spans="1:18" ht="24">
      <c r="A32" s="2">
        <f>A52+A58</f>
        <v>149812</v>
      </c>
      <c r="B32" s="45" t="s">
        <v>22</v>
      </c>
      <c r="C32" s="37">
        <f>C52+C58</f>
        <v>3902</v>
      </c>
      <c r="D32" s="38">
        <f>ROUND(C32/A32*1000,1)</f>
        <v>26</v>
      </c>
      <c r="E32" s="39">
        <f>E52+E58</f>
        <v>237</v>
      </c>
      <c r="F32" s="46">
        <f>F52+F58</f>
        <v>626</v>
      </c>
      <c r="G32" s="41">
        <f>ROUND(F32/A32*1000,1)</f>
        <v>4.2</v>
      </c>
      <c r="H32" s="37">
        <f>H52+H58</f>
        <v>58</v>
      </c>
      <c r="I32" s="42">
        <f>ROUND(H32/C32*1000,1)</f>
        <v>14.9</v>
      </c>
      <c r="J32" s="104">
        <f>J52+J58</f>
        <v>38</v>
      </c>
      <c r="K32" s="94">
        <f>ROUND(J32/C32*1000,1)</f>
        <v>9.7</v>
      </c>
      <c r="L32" s="37">
        <f>L52+L58</f>
        <v>152</v>
      </c>
      <c r="M32" s="96">
        <f>M52+M58</f>
        <v>23</v>
      </c>
      <c r="N32" s="42">
        <f t="shared" si="1"/>
        <v>42.9</v>
      </c>
      <c r="O32" s="43">
        <f>O52+O58</f>
        <v>1517</v>
      </c>
      <c r="P32" s="42">
        <f>ROUND(O32/A32*1000,1)</f>
        <v>10.1</v>
      </c>
      <c r="Q32" s="43">
        <f>Q52+Q58</f>
        <v>86</v>
      </c>
      <c r="R32" s="89">
        <f>ROUND(Q32/A32*1000,2)</f>
        <v>0.57</v>
      </c>
    </row>
    <row r="33" spans="2:18" ht="24">
      <c r="B33" s="49" t="s">
        <v>23</v>
      </c>
      <c r="C33" s="50"/>
      <c r="D33" s="51" t="s">
        <v>1</v>
      </c>
      <c r="E33" s="52"/>
      <c r="F33" s="53"/>
      <c r="G33" s="54" t="s">
        <v>1</v>
      </c>
      <c r="H33" s="55"/>
      <c r="I33" s="56"/>
      <c r="J33" s="57" t="s">
        <v>1</v>
      </c>
      <c r="K33" s="105" t="s">
        <v>1</v>
      </c>
      <c r="L33" s="55"/>
      <c r="M33" s="64"/>
      <c r="N33" s="56" t="s">
        <v>1</v>
      </c>
      <c r="O33" s="7"/>
      <c r="P33" s="56" t="s">
        <v>1</v>
      </c>
      <c r="Q33" s="7"/>
      <c r="R33" s="89"/>
    </row>
    <row r="34" spans="1:18" ht="24">
      <c r="A34" s="2">
        <v>458034</v>
      </c>
      <c r="B34" s="58" t="s">
        <v>11</v>
      </c>
      <c r="C34" s="50">
        <f>11179+66</f>
        <v>11245</v>
      </c>
      <c r="D34" s="51">
        <f>ROUND(C34/A34*1000,1)</f>
        <v>24.6</v>
      </c>
      <c r="E34" s="52">
        <f>778+2</f>
        <v>780</v>
      </c>
      <c r="F34" s="53">
        <f>1890+36</f>
        <v>1926</v>
      </c>
      <c r="G34" s="54">
        <f>ROUND(F34/A34*1000,1)</f>
        <v>4.2</v>
      </c>
      <c r="H34" s="55">
        <f>164+1</f>
        <v>165</v>
      </c>
      <c r="I34" s="56">
        <f>ROUND(H34/C34*1000,1)</f>
        <v>14.7</v>
      </c>
      <c r="J34" s="57">
        <v>108</v>
      </c>
      <c r="K34" s="105">
        <f>ROUND(J34/C34*1000,1)</f>
        <v>9.6</v>
      </c>
      <c r="L34" s="55">
        <f>461+2</f>
        <v>463</v>
      </c>
      <c r="M34" s="96">
        <f>120+2</f>
        <v>122</v>
      </c>
      <c r="N34" s="42">
        <f t="shared" si="1"/>
        <v>49.5</v>
      </c>
      <c r="O34" s="7">
        <f>4782+41</f>
        <v>4823</v>
      </c>
      <c r="P34" s="56">
        <f>ROUND(O34/A34*1000,1)</f>
        <v>10.5</v>
      </c>
      <c r="Q34" s="7">
        <f>407+7</f>
        <v>414</v>
      </c>
      <c r="R34" s="89">
        <f>ROUND(Q34/A34*1000,2)</f>
        <v>0.9</v>
      </c>
    </row>
    <row r="35" spans="1:18" ht="24">
      <c r="A35" s="2">
        <v>91106</v>
      </c>
      <c r="B35" s="59" t="s">
        <v>24</v>
      </c>
      <c r="C35" s="50">
        <v>749</v>
      </c>
      <c r="D35" s="51">
        <f>ROUND(C35/A35*1000,1)</f>
        <v>8.2</v>
      </c>
      <c r="E35" s="52">
        <v>48</v>
      </c>
      <c r="F35" s="53">
        <v>767</v>
      </c>
      <c r="G35" s="54">
        <f>ROUND(F35/A35*1000,1)</f>
        <v>8.4</v>
      </c>
      <c r="H35" s="55">
        <v>34</v>
      </c>
      <c r="I35" s="56">
        <f>ROUND(H35/C35*1000,1)</f>
        <v>45.4</v>
      </c>
      <c r="J35" s="57">
        <v>19</v>
      </c>
      <c r="K35" s="105">
        <f>ROUND(J35/C35*1000,1)</f>
        <v>25.4</v>
      </c>
      <c r="L35" s="55">
        <v>79</v>
      </c>
      <c r="M35" s="96">
        <v>4</v>
      </c>
      <c r="N35" s="42">
        <f t="shared" si="1"/>
        <v>99.8</v>
      </c>
      <c r="O35" s="7">
        <v>776</v>
      </c>
      <c r="P35" s="56">
        <f>ROUND(O35/A35*1000,1)</f>
        <v>8.5</v>
      </c>
      <c r="Q35" s="7">
        <v>73</v>
      </c>
      <c r="R35" s="89">
        <f>ROUND(Q35/A35*1000,2)</f>
        <v>0.8</v>
      </c>
    </row>
    <row r="36" spans="1:18" ht="24">
      <c r="A36" s="2">
        <v>247700</v>
      </c>
      <c r="B36" s="59" t="s">
        <v>25</v>
      </c>
      <c r="C36" s="50">
        <v>5734</v>
      </c>
      <c r="D36" s="51">
        <f>ROUND(C36/A36*1000,1)</f>
        <v>23.1</v>
      </c>
      <c r="E36" s="52">
        <v>353</v>
      </c>
      <c r="F36" s="53">
        <v>1190</v>
      </c>
      <c r="G36" s="54">
        <f>ROUND(F36/A36*1000,1)</f>
        <v>4.8</v>
      </c>
      <c r="H36" s="55">
        <v>82</v>
      </c>
      <c r="I36" s="56">
        <f>ROUND(H36/C36*1000,1)</f>
        <v>14.3</v>
      </c>
      <c r="J36" s="57">
        <v>62</v>
      </c>
      <c r="K36" s="105">
        <f>ROUND(J36/C36*1000,1)</f>
        <v>10.8</v>
      </c>
      <c r="L36" s="55">
        <v>219</v>
      </c>
      <c r="M36" s="96">
        <v>62</v>
      </c>
      <c r="N36" s="42">
        <f t="shared" si="1"/>
        <v>46.7</v>
      </c>
      <c r="O36" s="7">
        <v>2868</v>
      </c>
      <c r="P36" s="56">
        <f>ROUND(O36/A36*1000,1)</f>
        <v>11.6</v>
      </c>
      <c r="Q36" s="7">
        <v>182</v>
      </c>
      <c r="R36" s="89">
        <f>ROUND(Q36/A36*1000,2)</f>
        <v>0.73</v>
      </c>
    </row>
    <row r="37" spans="1:18" ht="24">
      <c r="A37" s="2">
        <v>305313</v>
      </c>
      <c r="B37" s="58" t="s">
        <v>26</v>
      </c>
      <c r="C37" s="50">
        <v>7559</v>
      </c>
      <c r="D37" s="51">
        <f>ROUND(C37/A37*1000,1)</f>
        <v>24.8</v>
      </c>
      <c r="E37" s="52">
        <v>486</v>
      </c>
      <c r="F37" s="53">
        <v>1255</v>
      </c>
      <c r="G37" s="54">
        <f>ROUND(F37/A37*1000,1)</f>
        <v>4.1</v>
      </c>
      <c r="H37" s="55">
        <v>106</v>
      </c>
      <c r="I37" s="56">
        <f>ROUND(H37/C37*1000,1)</f>
        <v>14</v>
      </c>
      <c r="J37" s="57">
        <v>69</v>
      </c>
      <c r="K37" s="105">
        <f>ROUND(J37/C37*1000,1)</f>
        <v>9.1</v>
      </c>
      <c r="L37" s="55">
        <v>307</v>
      </c>
      <c r="M37" s="96">
        <v>80</v>
      </c>
      <c r="N37" s="42">
        <f t="shared" si="1"/>
        <v>48.7</v>
      </c>
      <c r="O37" s="7">
        <v>3039</v>
      </c>
      <c r="P37" s="56">
        <f>ROUND(O37/A37*1000,1)</f>
        <v>10</v>
      </c>
      <c r="Q37" s="7">
        <v>219</v>
      </c>
      <c r="R37" s="89">
        <f>ROUND(Q37/A37*1000,2)</f>
        <v>0.72</v>
      </c>
    </row>
    <row r="38" spans="1:18" ht="24">
      <c r="A38" s="2">
        <v>55692</v>
      </c>
      <c r="B38" s="59" t="s">
        <v>27</v>
      </c>
      <c r="C38" s="50">
        <v>853</v>
      </c>
      <c r="D38" s="51">
        <f>ROUND(C38/A38*1000,1)</f>
        <v>15.3</v>
      </c>
      <c r="E38" s="52">
        <v>51</v>
      </c>
      <c r="F38" s="60">
        <v>566</v>
      </c>
      <c r="G38" s="54">
        <f>ROUND(F38/A38*1000,1)</f>
        <v>10.2</v>
      </c>
      <c r="H38" s="55">
        <v>19</v>
      </c>
      <c r="I38" s="56">
        <f>ROUND(H38/C38*1000,1)</f>
        <v>22.3</v>
      </c>
      <c r="J38" s="57">
        <v>12</v>
      </c>
      <c r="K38" s="105">
        <f>ROUND(J38/C38*1000,1)</f>
        <v>14.1</v>
      </c>
      <c r="L38" s="55">
        <v>49</v>
      </c>
      <c r="M38" s="96">
        <v>51</v>
      </c>
      <c r="N38" s="42">
        <f t="shared" si="1"/>
        <v>104.9</v>
      </c>
      <c r="O38" s="7">
        <v>465</v>
      </c>
      <c r="P38" s="56">
        <f>ROUND(O38/A38*1000,1)</f>
        <v>8.3</v>
      </c>
      <c r="Q38" s="7">
        <v>54</v>
      </c>
      <c r="R38" s="89">
        <f>ROUND(Q38/A38*1000,2)</f>
        <v>0.97</v>
      </c>
    </row>
    <row r="39" spans="2:18" ht="15" customHeight="1">
      <c r="B39" s="59"/>
      <c r="C39" s="50"/>
      <c r="D39" s="51"/>
      <c r="E39" s="52"/>
      <c r="F39" s="60"/>
      <c r="G39" s="54"/>
      <c r="H39" s="55"/>
      <c r="I39" s="56"/>
      <c r="J39" s="57"/>
      <c r="K39" s="105"/>
      <c r="L39" s="55"/>
      <c r="M39" s="64"/>
      <c r="N39" s="56"/>
      <c r="O39" s="7"/>
      <c r="P39" s="56"/>
      <c r="Q39" s="7"/>
      <c r="R39" s="89"/>
    </row>
    <row r="40" spans="1:18" ht="24">
      <c r="A40" s="2">
        <v>65802</v>
      </c>
      <c r="B40" s="58" t="s">
        <v>28</v>
      </c>
      <c r="C40" s="50">
        <v>1317</v>
      </c>
      <c r="D40" s="51">
        <f>ROUND(C40/A40*1000,1)</f>
        <v>20</v>
      </c>
      <c r="E40" s="52">
        <v>109</v>
      </c>
      <c r="F40" s="53">
        <v>449</v>
      </c>
      <c r="G40" s="54">
        <f>ROUND(F40/A40*1000,1)</f>
        <v>6.8</v>
      </c>
      <c r="H40" s="55">
        <v>13</v>
      </c>
      <c r="I40" s="56">
        <f>ROUND(H40/C40*1000,1)</f>
        <v>9.9</v>
      </c>
      <c r="J40" s="57">
        <v>8</v>
      </c>
      <c r="K40" s="105">
        <f>ROUND(J40/C40*1000,1)</f>
        <v>6.1</v>
      </c>
      <c r="L40" s="55">
        <v>143</v>
      </c>
      <c r="M40" s="96">
        <v>45</v>
      </c>
      <c r="N40" s="42">
        <f t="shared" si="1"/>
        <v>124.9</v>
      </c>
      <c r="O40" s="7">
        <v>711</v>
      </c>
      <c r="P40" s="56">
        <f>ROUND(O40/A40*1000,1)</f>
        <v>10.8</v>
      </c>
      <c r="Q40" s="7">
        <v>39</v>
      </c>
      <c r="R40" s="89">
        <f>ROUND(Q40/A40*1000,2)</f>
        <v>0.59</v>
      </c>
    </row>
    <row r="41" spans="1:18" ht="24">
      <c r="A41" s="2">
        <v>231169</v>
      </c>
      <c r="B41" s="58" t="s">
        <v>29</v>
      </c>
      <c r="C41" s="50">
        <v>6736</v>
      </c>
      <c r="D41" s="51">
        <f>ROUND(C41/A41*1000,1)</f>
        <v>29.1</v>
      </c>
      <c r="E41" s="52">
        <v>398</v>
      </c>
      <c r="F41" s="53">
        <v>1147</v>
      </c>
      <c r="G41" s="54">
        <f>ROUND(F41/A41*1000,1)</f>
        <v>5</v>
      </c>
      <c r="H41" s="55">
        <v>72</v>
      </c>
      <c r="I41" s="56">
        <f>ROUND(H41/C41*1000,1)</f>
        <v>10.7</v>
      </c>
      <c r="J41" s="57">
        <v>56</v>
      </c>
      <c r="K41" s="105">
        <f>ROUND(J41/C41*1000,1)</f>
        <v>8.3</v>
      </c>
      <c r="L41" s="55">
        <v>176</v>
      </c>
      <c r="M41" s="96">
        <v>38</v>
      </c>
      <c r="N41" s="42">
        <f t="shared" si="1"/>
        <v>30.8</v>
      </c>
      <c r="O41" s="7">
        <v>2657</v>
      </c>
      <c r="P41" s="56">
        <f>ROUND(O41/A41*1000,1)</f>
        <v>11.5</v>
      </c>
      <c r="Q41" s="7">
        <v>209</v>
      </c>
      <c r="R41" s="89">
        <f>ROUND(Q41/A41*1000,2)</f>
        <v>0.9</v>
      </c>
    </row>
    <row r="42" spans="1:18" ht="24">
      <c r="A42" s="2">
        <v>65507</v>
      </c>
      <c r="B42" s="58" t="s">
        <v>30</v>
      </c>
      <c r="C42" s="50">
        <v>1373</v>
      </c>
      <c r="D42" s="51">
        <f>ROUND(C42/A42*1000,1)</f>
        <v>21</v>
      </c>
      <c r="E42" s="52">
        <v>112</v>
      </c>
      <c r="F42" s="53">
        <v>476</v>
      </c>
      <c r="G42" s="54">
        <f>ROUND(F42/A42*1000,1)</f>
        <v>7.3</v>
      </c>
      <c r="H42" s="55">
        <v>27</v>
      </c>
      <c r="I42" s="56">
        <f>ROUND(H42/C42*1000,1)</f>
        <v>19.7</v>
      </c>
      <c r="J42" s="57">
        <v>17</v>
      </c>
      <c r="K42" s="105">
        <f>ROUND(J42/C42*1000,1)</f>
        <v>12.4</v>
      </c>
      <c r="L42" s="55">
        <v>67</v>
      </c>
      <c r="M42" s="96">
        <v>64</v>
      </c>
      <c r="N42" s="42">
        <f t="shared" si="1"/>
        <v>87.1</v>
      </c>
      <c r="O42" s="7">
        <v>620</v>
      </c>
      <c r="P42" s="56">
        <f>ROUND(O42/A42*1000,1)</f>
        <v>9.5</v>
      </c>
      <c r="Q42" s="7">
        <v>51</v>
      </c>
      <c r="R42" s="89">
        <f>ROUND(Q42/A42*1000,2)</f>
        <v>0.78</v>
      </c>
    </row>
    <row r="43" spans="1:18" ht="24">
      <c r="A43" s="2">
        <v>46968</v>
      </c>
      <c r="B43" s="59" t="s">
        <v>31</v>
      </c>
      <c r="C43" s="50">
        <v>712</v>
      </c>
      <c r="D43" s="51">
        <f>ROUND(C43/A43*1000,1)</f>
        <v>15.2</v>
      </c>
      <c r="E43" s="52">
        <v>39</v>
      </c>
      <c r="F43" s="60">
        <v>400</v>
      </c>
      <c r="G43" s="54">
        <f>ROUND(F43/A43*1000,1)</f>
        <v>8.5</v>
      </c>
      <c r="H43" s="55">
        <v>19</v>
      </c>
      <c r="I43" s="56">
        <f>ROUND(H43/C43*1000,1)</f>
        <v>26.7</v>
      </c>
      <c r="J43" s="57">
        <v>10</v>
      </c>
      <c r="K43" s="105">
        <f>ROUND(J43/C43*1000,1)</f>
        <v>14</v>
      </c>
      <c r="L43" s="55">
        <v>52</v>
      </c>
      <c r="M43" s="96">
        <v>49</v>
      </c>
      <c r="N43" s="42">
        <f t="shared" si="1"/>
        <v>124.2</v>
      </c>
      <c r="O43" s="7">
        <v>397</v>
      </c>
      <c r="P43" s="56">
        <f>ROUND(O43/A43*1000,1)</f>
        <v>8.5</v>
      </c>
      <c r="Q43" s="7">
        <v>26</v>
      </c>
      <c r="R43" s="89">
        <f>ROUND(Q43/A43*1000,2)</f>
        <v>0.55</v>
      </c>
    </row>
    <row r="44" spans="1:18" ht="24">
      <c r="A44" s="2">
        <v>48441</v>
      </c>
      <c r="B44" s="58" t="s">
        <v>32</v>
      </c>
      <c r="C44" s="50">
        <v>939</v>
      </c>
      <c r="D44" s="51">
        <f>ROUND(C44/A44*1000,1)</f>
        <v>19.4</v>
      </c>
      <c r="E44" s="52">
        <v>70</v>
      </c>
      <c r="F44" s="53">
        <v>306</v>
      </c>
      <c r="G44" s="54">
        <f>ROUND(F44/A44*1000,1)</f>
        <v>6.3</v>
      </c>
      <c r="H44" s="55">
        <v>11</v>
      </c>
      <c r="I44" s="56">
        <f>ROUND(H44/C44*1000,1)</f>
        <v>11.7</v>
      </c>
      <c r="J44" s="57">
        <v>7</v>
      </c>
      <c r="K44" s="105">
        <f>ROUND(J44/C44*1000,1)</f>
        <v>7.5</v>
      </c>
      <c r="L44" s="55">
        <v>58</v>
      </c>
      <c r="M44" s="96">
        <v>26</v>
      </c>
      <c r="N44" s="42">
        <f t="shared" si="1"/>
        <v>82.1</v>
      </c>
      <c r="O44" s="7">
        <v>494</v>
      </c>
      <c r="P44" s="56">
        <f>ROUND(O44/A44*1000,1)</f>
        <v>10.2</v>
      </c>
      <c r="Q44" s="7">
        <v>44</v>
      </c>
      <c r="R44" s="89">
        <f>ROUND(Q44/A44*1000,2)</f>
        <v>0.91</v>
      </c>
    </row>
    <row r="45" spans="2:18" ht="15" customHeight="1">
      <c r="B45" s="58"/>
      <c r="C45" s="50"/>
      <c r="D45" s="51"/>
      <c r="E45" s="52"/>
      <c r="F45" s="53"/>
      <c r="G45" s="54"/>
      <c r="H45" s="55"/>
      <c r="I45" s="56"/>
      <c r="J45" s="57"/>
      <c r="K45" s="105" t="s">
        <v>1</v>
      </c>
      <c r="L45" s="55"/>
      <c r="M45" s="64"/>
      <c r="N45" s="56"/>
      <c r="O45" s="7"/>
      <c r="P45" s="56"/>
      <c r="Q45" s="7"/>
      <c r="R45" s="89"/>
    </row>
    <row r="46" spans="1:18" ht="24">
      <c r="A46" s="2">
        <v>43186</v>
      </c>
      <c r="B46" s="59" t="s">
        <v>33</v>
      </c>
      <c r="C46" s="50">
        <v>647</v>
      </c>
      <c r="D46" s="51">
        <f>ROUND(C46/A46*1000,1)</f>
        <v>15</v>
      </c>
      <c r="E46" s="52">
        <v>38</v>
      </c>
      <c r="F46" s="60">
        <v>415</v>
      </c>
      <c r="G46" s="54">
        <f>ROUND(F46/A46*1000,1)</f>
        <v>9.6</v>
      </c>
      <c r="H46" s="55">
        <v>13</v>
      </c>
      <c r="I46" s="56">
        <f>ROUND(H46/C46*1000,1)</f>
        <v>20.1</v>
      </c>
      <c r="J46" s="57">
        <v>11</v>
      </c>
      <c r="K46" s="105">
        <f>ROUND(J46/C46*1000,1)</f>
        <v>17</v>
      </c>
      <c r="L46" s="55">
        <v>55</v>
      </c>
      <c r="M46" s="96">
        <v>22</v>
      </c>
      <c r="N46" s="42">
        <f t="shared" si="1"/>
        <v>106.4</v>
      </c>
      <c r="O46" s="7">
        <v>380</v>
      </c>
      <c r="P46" s="56">
        <f>ROUND(O46/A46*1000,1)</f>
        <v>8.8</v>
      </c>
      <c r="Q46" s="7">
        <v>34</v>
      </c>
      <c r="R46" s="89">
        <f>ROUND(Q46/A46*1000,2)</f>
        <v>0.79</v>
      </c>
    </row>
    <row r="47" spans="1:18" ht="24">
      <c r="A47" s="2">
        <v>55899</v>
      </c>
      <c r="B47" s="59" t="s">
        <v>34</v>
      </c>
      <c r="C47" s="50">
        <v>1148</v>
      </c>
      <c r="D47" s="51">
        <f>ROUND(C47/A47*1000,1)</f>
        <v>20.5</v>
      </c>
      <c r="E47" s="52">
        <v>66</v>
      </c>
      <c r="F47" s="60">
        <v>386</v>
      </c>
      <c r="G47" s="54">
        <f>ROUND(F47/A47*1000,1)</f>
        <v>6.9</v>
      </c>
      <c r="H47" s="55">
        <v>18</v>
      </c>
      <c r="I47" s="56">
        <f>ROUND(H47/C47*1000,1)</f>
        <v>15.7</v>
      </c>
      <c r="J47" s="57">
        <v>11</v>
      </c>
      <c r="K47" s="105">
        <f>ROUND(J47/C47*1000,1)</f>
        <v>9.6</v>
      </c>
      <c r="L47" s="55">
        <v>25</v>
      </c>
      <c r="M47" s="96">
        <v>24</v>
      </c>
      <c r="N47" s="42">
        <f t="shared" si="1"/>
        <v>40.9</v>
      </c>
      <c r="O47" s="7">
        <v>504</v>
      </c>
      <c r="P47" s="56">
        <f>ROUND(O47/A47*1000,1)</f>
        <v>9</v>
      </c>
      <c r="Q47" s="7">
        <v>30</v>
      </c>
      <c r="R47" s="89">
        <f>ROUND(Q47/A47*1000,2)</f>
        <v>0.54</v>
      </c>
    </row>
    <row r="48" spans="1:18" ht="24">
      <c r="A48" s="2">
        <v>32712</v>
      </c>
      <c r="B48" s="59" t="s">
        <v>35</v>
      </c>
      <c r="C48" s="50">
        <v>434</v>
      </c>
      <c r="D48" s="51">
        <f>ROUND(C48/A48*1000,1)</f>
        <v>13.3</v>
      </c>
      <c r="E48" s="52">
        <v>36</v>
      </c>
      <c r="F48" s="60">
        <v>294</v>
      </c>
      <c r="G48" s="54">
        <f>ROUND(F48/A48*1000,1)</f>
        <v>9</v>
      </c>
      <c r="H48" s="55">
        <v>7</v>
      </c>
      <c r="I48" s="56">
        <f>ROUND(H48/C48*1000,1)</f>
        <v>16.1</v>
      </c>
      <c r="J48" s="57">
        <v>5</v>
      </c>
      <c r="K48" s="105">
        <f>ROUND(J48/C48*1000,1)</f>
        <v>11.5</v>
      </c>
      <c r="L48" s="55">
        <v>17</v>
      </c>
      <c r="M48" s="96">
        <v>31</v>
      </c>
      <c r="N48" s="42">
        <f t="shared" si="1"/>
        <v>99.6</v>
      </c>
      <c r="O48" s="7">
        <v>274</v>
      </c>
      <c r="P48" s="56">
        <f>ROUND(O48/A48*1000,1)</f>
        <v>8.4</v>
      </c>
      <c r="Q48" s="7">
        <v>18</v>
      </c>
      <c r="R48" s="89">
        <f>ROUND(Q48/A48*1000,2)</f>
        <v>0.55</v>
      </c>
    </row>
    <row r="49" spans="1:18" ht="24">
      <c r="A49" s="2">
        <v>31545</v>
      </c>
      <c r="B49" s="59" t="s">
        <v>36</v>
      </c>
      <c r="C49" s="50">
        <v>369</v>
      </c>
      <c r="D49" s="51">
        <f>ROUND(C49/A49*1000,1)</f>
        <v>11.7</v>
      </c>
      <c r="E49" s="52">
        <v>23</v>
      </c>
      <c r="F49" s="60">
        <v>338</v>
      </c>
      <c r="G49" s="54">
        <f>ROUND(F49/A49*1000,1)</f>
        <v>10.7</v>
      </c>
      <c r="H49" s="55">
        <v>2</v>
      </c>
      <c r="I49" s="56">
        <f>ROUND(H49/C49*1000,1)</f>
        <v>5.4</v>
      </c>
      <c r="J49" s="57">
        <v>2</v>
      </c>
      <c r="K49" s="105">
        <f>ROUND(J49/C49*1000,1)</f>
        <v>5.4</v>
      </c>
      <c r="L49" s="55">
        <v>16</v>
      </c>
      <c r="M49" s="96">
        <v>1</v>
      </c>
      <c r="N49" s="42">
        <f t="shared" si="1"/>
        <v>44</v>
      </c>
      <c r="O49" s="7">
        <v>283</v>
      </c>
      <c r="P49" s="56">
        <f>ROUND(O49/A49*1000,1)</f>
        <v>9</v>
      </c>
      <c r="Q49" s="7">
        <v>12</v>
      </c>
      <c r="R49" s="89">
        <f>ROUND(Q49/A49*1000,2)</f>
        <v>0.38</v>
      </c>
    </row>
    <row r="50" spans="1:18" ht="24">
      <c r="A50" s="2">
        <v>32151</v>
      </c>
      <c r="B50" s="59" t="s">
        <v>37</v>
      </c>
      <c r="C50" s="50">
        <v>501</v>
      </c>
      <c r="D50" s="51">
        <f>ROUND(C50/A50*1000,1)</f>
        <v>15.6</v>
      </c>
      <c r="E50" s="52">
        <v>47</v>
      </c>
      <c r="F50" s="60">
        <v>272</v>
      </c>
      <c r="G50" s="54">
        <f>ROUND(F50/A50*1000,1)</f>
        <v>8.5</v>
      </c>
      <c r="H50" s="55">
        <v>7</v>
      </c>
      <c r="I50" s="56">
        <f>ROUND(H50/C50*1000,1)</f>
        <v>14</v>
      </c>
      <c r="J50" s="57">
        <v>5</v>
      </c>
      <c r="K50" s="105">
        <f>ROUND(J50/C50*1000,1)</f>
        <v>10</v>
      </c>
      <c r="L50" s="55">
        <v>24</v>
      </c>
      <c r="M50" s="96">
        <v>2</v>
      </c>
      <c r="N50" s="42">
        <f t="shared" si="1"/>
        <v>49.3</v>
      </c>
      <c r="O50" s="7">
        <v>300</v>
      </c>
      <c r="P50" s="56">
        <f>ROUND(O50/A50*1000,1)</f>
        <v>9.3</v>
      </c>
      <c r="Q50" s="7">
        <v>21</v>
      </c>
      <c r="R50" s="89">
        <f>ROUND(Q50/A50*1000,2)</f>
        <v>0.65</v>
      </c>
    </row>
    <row r="51" spans="2:18" ht="15" customHeight="1">
      <c r="B51" s="59"/>
      <c r="C51" s="50"/>
      <c r="D51" s="51"/>
      <c r="E51" s="52"/>
      <c r="F51" s="60"/>
      <c r="G51" s="54"/>
      <c r="H51" s="55"/>
      <c r="I51" s="56"/>
      <c r="J51" s="57"/>
      <c r="K51" s="105" t="s">
        <v>1</v>
      </c>
      <c r="L51" s="55"/>
      <c r="M51" s="64"/>
      <c r="N51" s="56"/>
      <c r="O51" s="7"/>
      <c r="P51" s="56"/>
      <c r="Q51" s="7"/>
      <c r="R51" s="89"/>
    </row>
    <row r="52" spans="1:18" ht="24">
      <c r="A52" s="2">
        <v>93708</v>
      </c>
      <c r="B52" s="59" t="s">
        <v>38</v>
      </c>
      <c r="C52" s="50">
        <v>2515</v>
      </c>
      <c r="D52" s="51">
        <f>ROUND(C52/A52*1000,1)</f>
        <v>26.8</v>
      </c>
      <c r="E52" s="52">
        <v>158</v>
      </c>
      <c r="F52" s="60">
        <v>359</v>
      </c>
      <c r="G52" s="54">
        <f>ROUND(F52/A52*1000,1)</f>
        <v>3.8</v>
      </c>
      <c r="H52" s="55">
        <v>36</v>
      </c>
      <c r="I52" s="56">
        <f>ROUND(H52/C52*1000,1)</f>
        <v>14.3</v>
      </c>
      <c r="J52" s="57">
        <v>25</v>
      </c>
      <c r="K52" s="105">
        <f>ROUND(J52/C52*1000,1)</f>
        <v>9.9</v>
      </c>
      <c r="L52" s="55">
        <v>102</v>
      </c>
      <c r="M52" s="96">
        <v>23</v>
      </c>
      <c r="N52" s="42">
        <f t="shared" si="1"/>
        <v>47.3</v>
      </c>
      <c r="O52" s="7">
        <v>959</v>
      </c>
      <c r="P52" s="56">
        <f>ROUND(O52/A52*1000,1)</f>
        <v>10.2</v>
      </c>
      <c r="Q52" s="7">
        <v>62</v>
      </c>
      <c r="R52" s="89">
        <f>ROUND(Q52/A52*1000,2)</f>
        <v>0.66</v>
      </c>
    </row>
    <row r="53" spans="1:18" ht="24">
      <c r="A53" s="2">
        <v>141716</v>
      </c>
      <c r="B53" s="58" t="s">
        <v>39</v>
      </c>
      <c r="C53" s="50">
        <v>3535</v>
      </c>
      <c r="D53" s="51">
        <f>ROUND(C53/A53*1000,1)</f>
        <v>24.9</v>
      </c>
      <c r="E53" s="52">
        <v>188</v>
      </c>
      <c r="F53" s="53">
        <v>607</v>
      </c>
      <c r="G53" s="54">
        <f>ROUND(F53/A53*1000,1)</f>
        <v>4.3</v>
      </c>
      <c r="H53" s="55">
        <v>39</v>
      </c>
      <c r="I53" s="56">
        <f>ROUND(H53/C53*1000,1)</f>
        <v>11</v>
      </c>
      <c r="J53" s="57">
        <v>24</v>
      </c>
      <c r="K53" s="105">
        <f>ROUND(J53/C53*1000,1)</f>
        <v>6.8</v>
      </c>
      <c r="L53" s="55">
        <v>124</v>
      </c>
      <c r="M53" s="96">
        <v>66</v>
      </c>
      <c r="N53" s="42">
        <f t="shared" si="1"/>
        <v>51</v>
      </c>
      <c r="O53" s="7">
        <v>1275</v>
      </c>
      <c r="P53" s="56">
        <f>ROUND(O53/A53*1000,1)</f>
        <v>9</v>
      </c>
      <c r="Q53" s="7">
        <v>91</v>
      </c>
      <c r="R53" s="89">
        <f>ROUND(Q53/A53*1000,2)</f>
        <v>0.64</v>
      </c>
    </row>
    <row r="54" spans="1:18" ht="24">
      <c r="A54" s="2">
        <v>27629</v>
      </c>
      <c r="B54" s="59" t="s">
        <v>40</v>
      </c>
      <c r="C54" s="50">
        <v>406</v>
      </c>
      <c r="D54" s="51">
        <f>ROUND(C54/A54*1000,1)</f>
        <v>14.7</v>
      </c>
      <c r="E54" s="52">
        <v>30</v>
      </c>
      <c r="F54" s="60">
        <v>291</v>
      </c>
      <c r="G54" s="54">
        <f>ROUND(F54/A54*1000,1)</f>
        <v>10.5</v>
      </c>
      <c r="H54" s="55">
        <v>14</v>
      </c>
      <c r="I54" s="56">
        <f>ROUND(H54/C54*1000,1)</f>
        <v>34.5</v>
      </c>
      <c r="J54" s="57">
        <v>12</v>
      </c>
      <c r="K54" s="105">
        <f>ROUND(J54/C54*1000,1)</f>
        <v>29.6</v>
      </c>
      <c r="L54" s="55">
        <v>10</v>
      </c>
      <c r="M54" s="96">
        <v>1</v>
      </c>
      <c r="N54" s="42">
        <f t="shared" si="1"/>
        <v>26.4</v>
      </c>
      <c r="O54" s="7">
        <v>186</v>
      </c>
      <c r="P54" s="56">
        <f>ROUND(O54/A54*1000,1)</f>
        <v>6.7</v>
      </c>
      <c r="Q54" s="7">
        <v>20</v>
      </c>
      <c r="R54" s="89">
        <f>ROUND(Q54/A54*1000,2)</f>
        <v>0.72</v>
      </c>
    </row>
    <row r="55" spans="1:18" ht="24">
      <c r="A55" s="2">
        <v>142891</v>
      </c>
      <c r="B55" s="58" t="s">
        <v>41</v>
      </c>
      <c r="C55" s="50">
        <v>2798</v>
      </c>
      <c r="D55" s="51">
        <f>ROUND(C55/A55*1000,1)</f>
        <v>19.6</v>
      </c>
      <c r="E55" s="52">
        <v>192</v>
      </c>
      <c r="F55" s="53">
        <v>943</v>
      </c>
      <c r="G55" s="54">
        <f>ROUND(F55/A55*1000,1)</f>
        <v>6.6</v>
      </c>
      <c r="H55" s="55">
        <v>49</v>
      </c>
      <c r="I55" s="56">
        <f>ROUND(H55/C55*1000,1)</f>
        <v>17.5</v>
      </c>
      <c r="J55" s="57">
        <v>30</v>
      </c>
      <c r="K55" s="105">
        <f>ROUND(J55/C55*1000,1)</f>
        <v>10.7</v>
      </c>
      <c r="L55" s="55">
        <v>101</v>
      </c>
      <c r="M55" s="96">
        <v>31</v>
      </c>
      <c r="N55" s="42">
        <f t="shared" si="1"/>
        <v>45.1</v>
      </c>
      <c r="O55" s="7">
        <v>1417</v>
      </c>
      <c r="P55" s="56">
        <f>ROUND(O55/A55*1000,1)</f>
        <v>9.9</v>
      </c>
      <c r="Q55" s="7">
        <v>70</v>
      </c>
      <c r="R55" s="89">
        <f>ROUND(Q55/A55*1000,2)</f>
        <v>0.49</v>
      </c>
    </row>
    <row r="56" spans="1:18" ht="24">
      <c r="A56" s="2">
        <v>51669</v>
      </c>
      <c r="B56" s="59" t="s">
        <v>42</v>
      </c>
      <c r="C56" s="50">
        <v>1164</v>
      </c>
      <c r="D56" s="51">
        <f>ROUND(C56/A56*1000,1)</f>
        <v>22.5</v>
      </c>
      <c r="E56" s="52">
        <v>72</v>
      </c>
      <c r="F56" s="60">
        <v>234</v>
      </c>
      <c r="G56" s="54">
        <f>ROUND(F56/A56*1000,1)</f>
        <v>4.5</v>
      </c>
      <c r="H56" s="55">
        <v>10</v>
      </c>
      <c r="I56" s="56">
        <f>ROUND(H56/C56*1000,1)</f>
        <v>8.6</v>
      </c>
      <c r="J56" s="57">
        <v>9</v>
      </c>
      <c r="K56" s="105">
        <f>ROUND(J56/C56*1000,1)</f>
        <v>7.7</v>
      </c>
      <c r="L56" s="55">
        <v>20</v>
      </c>
      <c r="M56" s="96">
        <v>13</v>
      </c>
      <c r="N56" s="42">
        <f t="shared" si="1"/>
        <v>27.6</v>
      </c>
      <c r="O56" s="7">
        <v>477</v>
      </c>
      <c r="P56" s="56">
        <f>ROUND(O56/A56*1000,1)</f>
        <v>9.2</v>
      </c>
      <c r="Q56" s="7">
        <v>34</v>
      </c>
      <c r="R56" s="89">
        <f>ROUND(Q56/A56*1000,2)</f>
        <v>0.66</v>
      </c>
    </row>
    <row r="57" spans="2:18" ht="15" customHeight="1">
      <c r="B57" s="59"/>
      <c r="C57" s="50"/>
      <c r="D57" s="51"/>
      <c r="E57" s="52"/>
      <c r="F57" s="60"/>
      <c r="G57" s="54"/>
      <c r="H57" s="55"/>
      <c r="I57" s="56"/>
      <c r="J57" s="57"/>
      <c r="K57" s="105" t="s">
        <v>1</v>
      </c>
      <c r="L57" s="55"/>
      <c r="M57" s="64"/>
      <c r="N57" s="56"/>
      <c r="O57" s="7"/>
      <c r="P57" s="56"/>
      <c r="Q57" s="7"/>
      <c r="R57" s="89"/>
    </row>
    <row r="58" spans="1:18" ht="24">
      <c r="A58" s="2">
        <v>56104</v>
      </c>
      <c r="B58" s="59" t="s">
        <v>43</v>
      </c>
      <c r="C58" s="50">
        <v>1387</v>
      </c>
      <c r="D58" s="51">
        <f>ROUND(C58/A58*1000,1)</f>
        <v>24.7</v>
      </c>
      <c r="E58" s="52">
        <v>79</v>
      </c>
      <c r="F58" s="60">
        <v>267</v>
      </c>
      <c r="G58" s="54">
        <f>ROUND(F58/A58*1000,1)</f>
        <v>4.8</v>
      </c>
      <c r="H58" s="55">
        <v>22</v>
      </c>
      <c r="I58" s="56">
        <f>ROUND(H58/C58*1000,1)</f>
        <v>15.9</v>
      </c>
      <c r="J58" s="57">
        <v>13</v>
      </c>
      <c r="K58" s="105">
        <f>ROUND(J58/C58*1000,1)</f>
        <v>9.4</v>
      </c>
      <c r="L58" s="55">
        <v>50</v>
      </c>
      <c r="M58" s="96">
        <v>0</v>
      </c>
      <c r="N58" s="42">
        <f t="shared" si="1"/>
        <v>34.8</v>
      </c>
      <c r="O58" s="7">
        <v>558</v>
      </c>
      <c r="P58" s="56">
        <f>ROUND(O58/A58*1000,1)</f>
        <v>9.9</v>
      </c>
      <c r="Q58" s="7">
        <v>24</v>
      </c>
      <c r="R58" s="89">
        <f>ROUND(Q58/A58*1000,2)</f>
        <v>0.43</v>
      </c>
    </row>
    <row r="59" spans="2:18" ht="15" customHeight="1">
      <c r="B59" s="59"/>
      <c r="C59" s="50"/>
      <c r="D59" s="51"/>
      <c r="E59" s="52"/>
      <c r="F59" s="60"/>
      <c r="G59" s="54"/>
      <c r="H59" s="55"/>
      <c r="I59" s="56"/>
      <c r="J59" s="57"/>
      <c r="K59" s="105" t="s">
        <v>1</v>
      </c>
      <c r="L59" s="55"/>
      <c r="M59" s="64"/>
      <c r="N59" s="56"/>
      <c r="O59" s="7"/>
      <c r="P59" s="56"/>
      <c r="Q59" s="7"/>
      <c r="R59" s="89"/>
    </row>
    <row r="60" spans="1:18" ht="24">
      <c r="A60" s="2">
        <v>20565</v>
      </c>
      <c r="B60" s="59" t="s">
        <v>104</v>
      </c>
      <c r="C60" s="50">
        <v>370</v>
      </c>
      <c r="D60" s="51">
        <f>ROUND(C60/A60*1000,1)</f>
        <v>18</v>
      </c>
      <c r="E60" s="52">
        <v>22</v>
      </c>
      <c r="F60" s="60">
        <v>123</v>
      </c>
      <c r="G60" s="54">
        <f>ROUND(F60/A60*1000,1)</f>
        <v>6</v>
      </c>
      <c r="H60" s="55">
        <v>6</v>
      </c>
      <c r="I60" s="56">
        <f>ROUND(H60/C60*1000,1)</f>
        <v>16.2</v>
      </c>
      <c r="J60" s="57">
        <v>3</v>
      </c>
      <c r="K60" s="105">
        <f>ROUND(J60/C60*1000,1)</f>
        <v>8.1</v>
      </c>
      <c r="L60" s="55">
        <v>17</v>
      </c>
      <c r="M60" s="96">
        <v>2</v>
      </c>
      <c r="N60" s="42">
        <f t="shared" si="1"/>
        <v>48.8</v>
      </c>
      <c r="O60" s="7">
        <v>197</v>
      </c>
      <c r="P60" s="56">
        <f>ROUND(O60/A60*1000,1)</f>
        <v>9.6</v>
      </c>
      <c r="Q60" s="7">
        <v>18</v>
      </c>
      <c r="R60" s="89">
        <f>ROUND(Q60/A60*1000,2)</f>
        <v>0.88</v>
      </c>
    </row>
    <row r="61" spans="1:18" ht="24">
      <c r="A61" s="2">
        <v>37729</v>
      </c>
      <c r="B61" s="59" t="s">
        <v>117</v>
      </c>
      <c r="C61" s="50">
        <v>1014</v>
      </c>
      <c r="D61" s="51">
        <f>ROUND(C61/A61*1000,1)</f>
        <v>26.9</v>
      </c>
      <c r="E61" s="52">
        <v>53</v>
      </c>
      <c r="F61" s="60">
        <v>175</v>
      </c>
      <c r="G61" s="54">
        <f>ROUND(F61/A61*1000,1)</f>
        <v>4.6</v>
      </c>
      <c r="H61" s="55">
        <v>15</v>
      </c>
      <c r="I61" s="56">
        <f>ROUND(H61/C61*1000,1)</f>
        <v>14.8</v>
      </c>
      <c r="J61" s="57">
        <v>10</v>
      </c>
      <c r="K61" s="105">
        <f>ROUND(J61/C61*1000,1)</f>
        <v>9.9</v>
      </c>
      <c r="L61" s="55">
        <v>9</v>
      </c>
      <c r="M61" s="96">
        <v>0</v>
      </c>
      <c r="N61" s="42">
        <f t="shared" si="1"/>
        <v>8.8</v>
      </c>
      <c r="O61" s="7">
        <v>387</v>
      </c>
      <c r="P61" s="56">
        <f>ROUND(O61/A61*1000,1)</f>
        <v>10.3</v>
      </c>
      <c r="Q61" s="7">
        <v>25</v>
      </c>
      <c r="R61" s="89">
        <f>ROUND(Q61/A61*1000,2)</f>
        <v>0.66</v>
      </c>
    </row>
    <row r="62" spans="1:18" ht="24">
      <c r="A62" s="2">
        <v>11820</v>
      </c>
      <c r="B62" s="58" t="s">
        <v>44</v>
      </c>
      <c r="C62" s="61">
        <v>178</v>
      </c>
      <c r="D62" s="62">
        <f>ROUND(C62/A62*1000,1)</f>
        <v>15.1</v>
      </c>
      <c r="E62" s="52">
        <v>15</v>
      </c>
      <c r="F62" s="63">
        <v>106</v>
      </c>
      <c r="G62" s="54">
        <f>ROUND(F62/A62*1000,1)</f>
        <v>9</v>
      </c>
      <c r="H62" s="64">
        <v>4</v>
      </c>
      <c r="I62" s="56">
        <f>ROUND(H62/C62*1000,1)</f>
        <v>22.5</v>
      </c>
      <c r="J62" s="57">
        <v>3</v>
      </c>
      <c r="K62" s="105">
        <f>ROUND(J62/C62*1000,1)</f>
        <v>16.9</v>
      </c>
      <c r="L62" s="64">
        <v>1</v>
      </c>
      <c r="M62" s="96">
        <v>0</v>
      </c>
      <c r="N62" s="42">
        <f t="shared" si="1"/>
        <v>5.6</v>
      </c>
      <c r="O62" s="61">
        <v>98</v>
      </c>
      <c r="P62" s="56">
        <f>ROUND(O62/A62*1000,1)</f>
        <v>8.3</v>
      </c>
      <c r="Q62" s="61">
        <v>4</v>
      </c>
      <c r="R62" s="89">
        <f>ROUND(Q62/A62*1000,2)</f>
        <v>0.34</v>
      </c>
    </row>
    <row r="63" spans="1:18" ht="24">
      <c r="A63" s="2">
        <v>39558</v>
      </c>
      <c r="B63" s="59" t="s">
        <v>127</v>
      </c>
      <c r="C63" s="50">
        <v>802</v>
      </c>
      <c r="D63" s="51">
        <f>ROUND(C63/A63*1000,1)</f>
        <v>20.3</v>
      </c>
      <c r="E63" s="52">
        <v>60</v>
      </c>
      <c r="F63" s="60">
        <v>212</v>
      </c>
      <c r="G63" s="54">
        <f>ROUND(F63/A63*1000,1)</f>
        <v>5.4</v>
      </c>
      <c r="H63" s="55">
        <v>3</v>
      </c>
      <c r="I63" s="56">
        <f>ROUND(H63/C63*1000,1)</f>
        <v>3.7</v>
      </c>
      <c r="J63" s="57">
        <v>3</v>
      </c>
      <c r="K63" s="105">
        <f>ROUND(J63/C63*1000,1)</f>
        <v>3.7</v>
      </c>
      <c r="L63" s="55">
        <v>9</v>
      </c>
      <c r="M63" s="96">
        <v>4</v>
      </c>
      <c r="N63" s="42">
        <f t="shared" si="1"/>
        <v>16</v>
      </c>
      <c r="O63" s="7">
        <v>376</v>
      </c>
      <c r="P63" s="56">
        <f>ROUND(O63/A63*1000,1)</f>
        <v>9.5</v>
      </c>
      <c r="Q63" s="7">
        <v>25</v>
      </c>
      <c r="R63" s="89">
        <f>ROUND(Q63/A63*1000,2)</f>
        <v>0.63</v>
      </c>
    </row>
    <row r="64" spans="1:18" ht="23.25" customHeight="1">
      <c r="A64" s="2">
        <v>18010</v>
      </c>
      <c r="B64" s="58" t="s">
        <v>45</v>
      </c>
      <c r="C64" s="61">
        <v>324</v>
      </c>
      <c r="D64" s="62">
        <f>ROUND(C64/A64*1000,1)</f>
        <v>18</v>
      </c>
      <c r="E64" s="52">
        <v>30</v>
      </c>
      <c r="F64" s="63">
        <v>101</v>
      </c>
      <c r="G64" s="54">
        <f>ROUND(F64/A64*1000,1)</f>
        <v>5.6</v>
      </c>
      <c r="H64" s="64">
        <v>7</v>
      </c>
      <c r="I64" s="56">
        <f>ROUND(H64/C64*1000,1)</f>
        <v>21.6</v>
      </c>
      <c r="J64" s="57">
        <v>7</v>
      </c>
      <c r="K64" s="105">
        <f>ROUND(J64/C64*1000,1)</f>
        <v>21.6</v>
      </c>
      <c r="L64" s="64">
        <v>2</v>
      </c>
      <c r="M64" s="96">
        <v>0</v>
      </c>
      <c r="N64" s="42">
        <f t="shared" si="1"/>
        <v>6.1</v>
      </c>
      <c r="O64" s="61">
        <v>130</v>
      </c>
      <c r="P64" s="56">
        <f>ROUND(O64/A64*1000,1)</f>
        <v>7.2</v>
      </c>
      <c r="Q64" s="61">
        <v>6</v>
      </c>
      <c r="R64" s="89">
        <f>ROUND(Q64/A64*1000,2)</f>
        <v>0.33</v>
      </c>
    </row>
    <row r="65" spans="2:18" ht="15" customHeight="1">
      <c r="B65" s="59"/>
      <c r="C65" s="61"/>
      <c r="D65" s="62"/>
      <c r="E65" s="52"/>
      <c r="F65" s="92"/>
      <c r="G65" s="54"/>
      <c r="H65" s="64"/>
      <c r="I65" s="56"/>
      <c r="J65" s="57"/>
      <c r="K65" s="105" t="s">
        <v>1</v>
      </c>
      <c r="L65" s="64"/>
      <c r="M65" s="64"/>
      <c r="N65" s="56"/>
      <c r="O65" s="73"/>
      <c r="P65" s="56"/>
      <c r="Q65" s="73"/>
      <c r="R65" s="89"/>
    </row>
    <row r="66" spans="1:18" ht="24">
      <c r="A66" s="2">
        <v>24604</v>
      </c>
      <c r="B66" s="59" t="s">
        <v>105</v>
      </c>
      <c r="C66" s="61">
        <v>558</v>
      </c>
      <c r="D66" s="62">
        <f>ROUND(C66/A66*1000,1)</f>
        <v>22.7</v>
      </c>
      <c r="E66" s="52">
        <v>34</v>
      </c>
      <c r="F66" s="92">
        <v>124</v>
      </c>
      <c r="G66" s="54">
        <f>ROUND(F66/A66*1000,1)</f>
        <v>5</v>
      </c>
      <c r="H66" s="64">
        <v>9</v>
      </c>
      <c r="I66" s="56">
        <f>ROUND(H66/C66*1000,1)</f>
        <v>16.1</v>
      </c>
      <c r="J66" s="57">
        <v>6</v>
      </c>
      <c r="K66" s="105">
        <f>ROUND(J66/C66*1000,1)</f>
        <v>10.8</v>
      </c>
      <c r="L66" s="64">
        <v>19</v>
      </c>
      <c r="M66" s="96">
        <v>1</v>
      </c>
      <c r="N66" s="42">
        <f t="shared" si="1"/>
        <v>34.6</v>
      </c>
      <c r="O66" s="73">
        <v>252</v>
      </c>
      <c r="P66" s="56">
        <f>ROUND(O66/A66*1000,1)</f>
        <v>10.2</v>
      </c>
      <c r="Q66" s="73">
        <v>16</v>
      </c>
      <c r="R66" s="89">
        <f>ROUND(Q66/A66*1000,2)</f>
        <v>0.65</v>
      </c>
    </row>
    <row r="67" spans="1:18" ht="24">
      <c r="A67" s="2">
        <v>6172</v>
      </c>
      <c r="B67" s="58" t="s">
        <v>46</v>
      </c>
      <c r="C67" s="61">
        <v>99</v>
      </c>
      <c r="D67" s="62">
        <f>ROUND(C67/A67*1000,1)</f>
        <v>16</v>
      </c>
      <c r="E67" s="52">
        <v>9</v>
      </c>
      <c r="F67" s="63">
        <v>58</v>
      </c>
      <c r="G67" s="54">
        <f>ROUND(F67/A67*1000,1)</f>
        <v>9.4</v>
      </c>
      <c r="H67" s="64">
        <v>3</v>
      </c>
      <c r="I67" s="56">
        <f>ROUND(H67/C67*1000,1)</f>
        <v>30.3</v>
      </c>
      <c r="J67" s="57">
        <v>2</v>
      </c>
      <c r="K67" s="105">
        <f>ROUND(J67/C67*1000,1)</f>
        <v>20.2</v>
      </c>
      <c r="L67" s="64">
        <v>0</v>
      </c>
      <c r="M67" s="96">
        <v>0</v>
      </c>
      <c r="N67" s="42">
        <f t="shared" si="1"/>
        <v>0</v>
      </c>
      <c r="O67" s="61">
        <v>48</v>
      </c>
      <c r="P67" s="56">
        <f>ROUND(O67/A67*1000,1)</f>
        <v>7.8</v>
      </c>
      <c r="Q67" s="61">
        <v>3</v>
      </c>
      <c r="R67" s="89">
        <f>ROUND(Q67/A67*1000,2)</f>
        <v>0.49</v>
      </c>
    </row>
    <row r="68" spans="1:18" s="78" customFormat="1" ht="24">
      <c r="A68" s="2">
        <v>25976</v>
      </c>
      <c r="B68" s="58" t="s">
        <v>103</v>
      </c>
      <c r="C68" s="61">
        <v>404</v>
      </c>
      <c r="D68" s="62">
        <f>ROUND(C68/A68*1000,1)</f>
        <v>15.6</v>
      </c>
      <c r="E68" s="52">
        <v>31</v>
      </c>
      <c r="F68" s="63">
        <v>196</v>
      </c>
      <c r="G68" s="54">
        <f>ROUND(F68/A68*1000,1)</f>
        <v>7.5</v>
      </c>
      <c r="H68" s="64">
        <v>9</v>
      </c>
      <c r="I68" s="56">
        <f>ROUND(H68/C68*1000,1)</f>
        <v>22.3</v>
      </c>
      <c r="J68" s="57">
        <v>8</v>
      </c>
      <c r="K68" s="105">
        <f>ROUND(J68/C68*1000,1)</f>
        <v>19.8</v>
      </c>
      <c r="L68" s="64">
        <v>28</v>
      </c>
      <c r="M68" s="96">
        <v>38</v>
      </c>
      <c r="N68" s="42">
        <f t="shared" si="1"/>
        <v>140.4</v>
      </c>
      <c r="O68" s="73">
        <v>209</v>
      </c>
      <c r="P68" s="56">
        <f>ROUND(O68/A68*1000,1)</f>
        <v>8</v>
      </c>
      <c r="Q68" s="73">
        <v>18</v>
      </c>
      <c r="R68" s="89">
        <f>ROUND(Q68/A68*1000,2)</f>
        <v>0.69</v>
      </c>
    </row>
    <row r="69" spans="1:18" ht="24">
      <c r="A69" s="2">
        <v>11244</v>
      </c>
      <c r="B69" s="59" t="s">
        <v>101</v>
      </c>
      <c r="C69" s="61">
        <v>167</v>
      </c>
      <c r="D69" s="62">
        <f>ROUND(C69/A69*1000,1)</f>
        <v>14.9</v>
      </c>
      <c r="E69" s="52">
        <v>14</v>
      </c>
      <c r="F69" s="92">
        <v>105</v>
      </c>
      <c r="G69" s="54">
        <f>ROUND(F69/A69*1000,1)</f>
        <v>9.3</v>
      </c>
      <c r="H69" s="64">
        <v>4</v>
      </c>
      <c r="I69" s="56">
        <f>ROUND(H69/C69*1000,1)</f>
        <v>24</v>
      </c>
      <c r="J69" s="57">
        <v>3</v>
      </c>
      <c r="K69" s="105">
        <f>ROUND(J69/C69*1000,1)</f>
        <v>18</v>
      </c>
      <c r="L69" s="64">
        <v>6</v>
      </c>
      <c r="M69" s="96">
        <v>0</v>
      </c>
      <c r="N69" s="42">
        <f t="shared" si="1"/>
        <v>34.7</v>
      </c>
      <c r="O69" s="61">
        <v>102</v>
      </c>
      <c r="P69" s="56">
        <f>ROUND(O69/A69*1000,1)</f>
        <v>9.1</v>
      </c>
      <c r="Q69" s="61">
        <v>7</v>
      </c>
      <c r="R69" s="89">
        <f>ROUND(Q69/A69*1000,2)</f>
        <v>0.62</v>
      </c>
    </row>
    <row r="70" spans="1:18" ht="24">
      <c r="A70" s="2">
        <v>7539</v>
      </c>
      <c r="B70" s="58" t="s">
        <v>47</v>
      </c>
      <c r="C70" s="61">
        <v>94</v>
      </c>
      <c r="D70" s="62">
        <f>ROUND(C70/A70*1000,1)</f>
        <v>12.5</v>
      </c>
      <c r="E70" s="52">
        <v>7</v>
      </c>
      <c r="F70" s="63">
        <v>76</v>
      </c>
      <c r="G70" s="54">
        <f>ROUND(F70/A70*1000,1)</f>
        <v>10.1</v>
      </c>
      <c r="H70" s="64">
        <v>1</v>
      </c>
      <c r="I70" s="56">
        <f>ROUND(H70/C70*1000,1)</f>
        <v>10.6</v>
      </c>
      <c r="J70" s="57">
        <v>1</v>
      </c>
      <c r="K70" s="105">
        <f>ROUND(J70/C70*1000,1)</f>
        <v>10.6</v>
      </c>
      <c r="L70" s="64">
        <v>2</v>
      </c>
      <c r="M70" s="96">
        <v>0</v>
      </c>
      <c r="N70" s="42">
        <f t="shared" si="1"/>
        <v>20.8</v>
      </c>
      <c r="O70" s="61">
        <v>50</v>
      </c>
      <c r="P70" s="56">
        <f>ROUND(O70/A70*1000,1)</f>
        <v>6.6</v>
      </c>
      <c r="Q70" s="61">
        <v>3</v>
      </c>
      <c r="R70" s="89">
        <f>ROUND(Q70/A70*1000,2)</f>
        <v>0.4</v>
      </c>
    </row>
    <row r="71" spans="2:18" ht="15" customHeight="1">
      <c r="B71" s="59"/>
      <c r="C71" s="61"/>
      <c r="D71" s="62"/>
      <c r="E71" s="52"/>
      <c r="F71" s="92"/>
      <c r="G71" s="54"/>
      <c r="H71" s="64"/>
      <c r="I71" s="56"/>
      <c r="J71" s="57"/>
      <c r="K71" s="105" t="s">
        <v>1</v>
      </c>
      <c r="L71" s="64"/>
      <c r="M71" s="64"/>
      <c r="N71" s="56"/>
      <c r="O71" s="73"/>
      <c r="P71" s="56"/>
      <c r="Q71" s="73"/>
      <c r="R71" s="89"/>
    </row>
    <row r="72" spans="1:18" ht="24">
      <c r="A72" s="2">
        <v>9800</v>
      </c>
      <c r="B72" s="59" t="s">
        <v>48</v>
      </c>
      <c r="C72" s="61">
        <v>181</v>
      </c>
      <c r="D72" s="62">
        <f>ROUND(C72/A72*1000,1)</f>
        <v>18.5</v>
      </c>
      <c r="E72" s="52">
        <v>10</v>
      </c>
      <c r="F72" s="92">
        <v>81</v>
      </c>
      <c r="G72" s="54">
        <f>ROUND(F72/A72*1000,1)</f>
        <v>8.3</v>
      </c>
      <c r="H72" s="64">
        <v>3</v>
      </c>
      <c r="I72" s="56">
        <f>ROUND(H72/C72*1000,1)</f>
        <v>16.6</v>
      </c>
      <c r="J72" s="57">
        <v>2</v>
      </c>
      <c r="K72" s="105">
        <f>ROUND(J72/C72*1000,1)</f>
        <v>11</v>
      </c>
      <c r="L72" s="64">
        <v>3</v>
      </c>
      <c r="M72" s="64">
        <v>0</v>
      </c>
      <c r="N72" s="42">
        <f t="shared" si="1"/>
        <v>16.3</v>
      </c>
      <c r="O72" s="61">
        <v>88</v>
      </c>
      <c r="P72" s="56">
        <f>ROUND(O72/A72*1000,1)</f>
        <v>9</v>
      </c>
      <c r="Q72" s="61">
        <v>3</v>
      </c>
      <c r="R72" s="89">
        <f>ROUND(Q72/A72*1000,2)</f>
        <v>0.31</v>
      </c>
    </row>
    <row r="73" spans="1:18" ht="24">
      <c r="A73" s="2">
        <v>16678</v>
      </c>
      <c r="B73" s="59" t="s">
        <v>98</v>
      </c>
      <c r="C73" s="61">
        <v>232</v>
      </c>
      <c r="D73" s="62">
        <f>ROUND(C73/A73*1000,1)</f>
        <v>13.9</v>
      </c>
      <c r="E73" s="52">
        <v>18</v>
      </c>
      <c r="F73" s="92">
        <v>153</v>
      </c>
      <c r="G73" s="54">
        <f>ROUND(F73/A73*1000,1)</f>
        <v>9.2</v>
      </c>
      <c r="H73" s="64">
        <v>8</v>
      </c>
      <c r="I73" s="56">
        <f>ROUND(H73/C73*1000,1)</f>
        <v>34.5</v>
      </c>
      <c r="J73" s="57">
        <v>4</v>
      </c>
      <c r="K73" s="105">
        <f>ROUND(J73/C73*1000,1)</f>
        <v>17.2</v>
      </c>
      <c r="L73" s="64">
        <v>10</v>
      </c>
      <c r="M73" s="64">
        <v>1</v>
      </c>
      <c r="N73" s="56">
        <f t="shared" si="1"/>
        <v>45.3</v>
      </c>
      <c r="O73" s="61">
        <v>143</v>
      </c>
      <c r="P73" s="56">
        <f>ROUND(O73/A73*1000,1)</f>
        <v>8.6</v>
      </c>
      <c r="Q73" s="61">
        <v>9</v>
      </c>
      <c r="R73" s="91">
        <f>ROUND(Q73/A73*1000,2)</f>
        <v>0.54</v>
      </c>
    </row>
    <row r="74" spans="1:18" ht="24">
      <c r="A74" s="2">
        <v>4939</v>
      </c>
      <c r="B74" s="58" t="s">
        <v>49</v>
      </c>
      <c r="C74" s="61">
        <v>67</v>
      </c>
      <c r="D74" s="62">
        <f>ROUND(C74/A74*1000,1)</f>
        <v>13.6</v>
      </c>
      <c r="E74" s="52">
        <v>6</v>
      </c>
      <c r="F74" s="63">
        <v>42</v>
      </c>
      <c r="G74" s="54">
        <f>ROUND(F74/A74*1000,1)</f>
        <v>8.5</v>
      </c>
      <c r="H74" s="64">
        <v>3</v>
      </c>
      <c r="I74" s="56">
        <f>ROUND(H74/C74*1000,1)</f>
        <v>44.8</v>
      </c>
      <c r="J74" s="57">
        <v>2</v>
      </c>
      <c r="K74" s="105">
        <f>ROUND(J74/C74*1000,1)</f>
        <v>29.9</v>
      </c>
      <c r="L74" s="64">
        <v>0</v>
      </c>
      <c r="M74" s="64">
        <v>0</v>
      </c>
      <c r="N74" s="56">
        <f t="shared" si="1"/>
        <v>0</v>
      </c>
      <c r="O74" s="61">
        <v>36</v>
      </c>
      <c r="P74" s="56">
        <f>ROUND(O74/A74*1000,1)</f>
        <v>7.3</v>
      </c>
      <c r="Q74" s="61">
        <v>5</v>
      </c>
      <c r="R74" s="91">
        <f>ROUND(Q74/A74*1000,2)</f>
        <v>1.01</v>
      </c>
    </row>
    <row r="75" spans="1:18" ht="24">
      <c r="A75" s="2">
        <v>8834</v>
      </c>
      <c r="B75" s="58" t="s">
        <v>50</v>
      </c>
      <c r="C75" s="61">
        <v>111</v>
      </c>
      <c r="D75" s="62">
        <f>ROUND(C75/A75*1000,1)</f>
        <v>12.6</v>
      </c>
      <c r="E75" s="52">
        <v>9</v>
      </c>
      <c r="F75" s="63">
        <v>101</v>
      </c>
      <c r="G75" s="54">
        <f>ROUND(F75/A75*1000,1)</f>
        <v>11.4</v>
      </c>
      <c r="H75" s="64">
        <v>3</v>
      </c>
      <c r="I75" s="56">
        <f>ROUND(H75/C75*1000,1)</f>
        <v>27</v>
      </c>
      <c r="J75" s="57">
        <v>3</v>
      </c>
      <c r="K75" s="105">
        <f>ROUND(J75/C75*1000,1)</f>
        <v>27</v>
      </c>
      <c r="L75" s="64">
        <v>0</v>
      </c>
      <c r="M75" s="64">
        <v>0</v>
      </c>
      <c r="N75" s="56">
        <f t="shared" si="1"/>
        <v>0</v>
      </c>
      <c r="O75" s="61">
        <v>75</v>
      </c>
      <c r="P75" s="56">
        <f>ROUND(O75/A75*1000,1)</f>
        <v>8.5</v>
      </c>
      <c r="Q75" s="61">
        <v>10</v>
      </c>
      <c r="R75" s="91">
        <f>ROUND(Q75/A75*1000,2)</f>
        <v>1.13</v>
      </c>
    </row>
    <row r="76" spans="1:18" ht="24.75" thickBot="1">
      <c r="A76" s="2">
        <v>6910</v>
      </c>
      <c r="B76" s="80" t="s">
        <v>51</v>
      </c>
      <c r="C76" s="65">
        <v>66</v>
      </c>
      <c r="D76" s="66">
        <f>ROUND(C76/A76*1000,1)</f>
        <v>9.6</v>
      </c>
      <c r="E76" s="67">
        <v>6</v>
      </c>
      <c r="F76" s="81">
        <v>75</v>
      </c>
      <c r="G76" s="68">
        <f>ROUND(F76/A76*1000,1)</f>
        <v>10.9</v>
      </c>
      <c r="H76" s="69">
        <v>0</v>
      </c>
      <c r="I76" s="70">
        <f>ROUND(H76/C76*1000,1)</f>
        <v>0</v>
      </c>
      <c r="J76" s="106">
        <v>0</v>
      </c>
      <c r="K76" s="107">
        <f>ROUND(J76/C76*1000,1)</f>
        <v>0</v>
      </c>
      <c r="L76" s="69">
        <v>0</v>
      </c>
      <c r="M76" s="69">
        <v>0</v>
      </c>
      <c r="N76" s="70">
        <f t="shared" si="1"/>
        <v>0</v>
      </c>
      <c r="O76" s="65">
        <v>68</v>
      </c>
      <c r="P76" s="70">
        <f>ROUND(O76/A76*1000,1)</f>
        <v>9.8</v>
      </c>
      <c r="Q76" s="65">
        <v>6</v>
      </c>
      <c r="R76" s="95">
        <f>ROUND(Q76/A76*1000,2)</f>
        <v>0.87</v>
      </c>
    </row>
    <row r="77" spans="2:18" ht="25.5" customHeight="1">
      <c r="B77" s="110" t="s">
        <v>126</v>
      </c>
      <c r="C77" s="73"/>
      <c r="D77" s="62"/>
      <c r="E77" s="73"/>
      <c r="F77" s="74"/>
      <c r="G77" s="62"/>
      <c r="H77" s="75"/>
      <c r="I77" s="76"/>
      <c r="J77" s="75"/>
      <c r="K77" s="76"/>
      <c r="L77" s="75"/>
      <c r="M77" s="64"/>
      <c r="N77" s="76"/>
      <c r="O77" s="73"/>
      <c r="P77" s="62"/>
      <c r="Q77" s="73"/>
      <c r="R77" s="62"/>
    </row>
    <row r="78" spans="2:18" ht="25.5" customHeight="1">
      <c r="B78" s="110" t="s">
        <v>145</v>
      </c>
      <c r="C78" s="73"/>
      <c r="D78" s="62"/>
      <c r="E78" s="73"/>
      <c r="F78" s="74"/>
      <c r="G78" s="62"/>
      <c r="H78" s="75"/>
      <c r="I78" s="76"/>
      <c r="J78" s="75"/>
      <c r="K78" s="76"/>
      <c r="L78" s="75"/>
      <c r="M78" s="64"/>
      <c r="N78" s="76"/>
      <c r="O78" s="73"/>
      <c r="P78" s="62"/>
      <c r="Q78" s="73"/>
      <c r="R78" s="62"/>
    </row>
    <row r="79" spans="2:18" ht="25.5" customHeight="1">
      <c r="B79" s="110" t="s">
        <v>144</v>
      </c>
      <c r="C79" s="73"/>
      <c r="D79" s="62"/>
      <c r="E79" s="73"/>
      <c r="F79" s="74"/>
      <c r="G79" s="62"/>
      <c r="H79" s="75"/>
      <c r="I79" s="76"/>
      <c r="J79" s="75"/>
      <c r="K79" s="76"/>
      <c r="L79" s="75"/>
      <c r="M79" s="64"/>
      <c r="N79" s="76"/>
      <c r="O79" s="73"/>
      <c r="P79" s="62"/>
      <c r="Q79" s="73"/>
      <c r="R79" s="62"/>
    </row>
    <row r="80" spans="2:18" ht="24.75" thickBot="1">
      <c r="B80" s="6"/>
      <c r="C80" s="7"/>
      <c r="D80" s="51"/>
      <c r="E80" s="7"/>
      <c r="F80" s="8"/>
      <c r="G80" s="51"/>
      <c r="H80" s="6"/>
      <c r="I80" s="77"/>
      <c r="J80" s="6"/>
      <c r="K80" s="77"/>
      <c r="L80" s="6"/>
      <c r="M80" s="55"/>
      <c r="N80" s="77"/>
      <c r="O80" s="7"/>
      <c r="P80" s="51"/>
      <c r="Q80" s="7"/>
      <c r="R80" s="10" t="s">
        <v>132</v>
      </c>
    </row>
    <row r="81" spans="2:18" ht="24">
      <c r="B81" s="11" t="s">
        <v>0</v>
      </c>
      <c r="C81" s="111" t="s">
        <v>107</v>
      </c>
      <c r="D81" s="115"/>
      <c r="E81" s="112"/>
      <c r="F81" s="120" t="s">
        <v>108</v>
      </c>
      <c r="G81" s="121"/>
      <c r="H81" s="117" t="s">
        <v>109</v>
      </c>
      <c r="I81" s="118"/>
      <c r="J81" s="117" t="s">
        <v>139</v>
      </c>
      <c r="K81" s="119"/>
      <c r="L81" s="128" t="s">
        <v>141</v>
      </c>
      <c r="M81" s="128"/>
      <c r="N81" s="129"/>
      <c r="O81" s="111" t="s">
        <v>110</v>
      </c>
      <c r="P81" s="112"/>
      <c r="Q81" s="111" t="s">
        <v>111</v>
      </c>
      <c r="R81" s="112"/>
    </row>
    <row r="82" spans="2:18" ht="24">
      <c r="B82" s="12" t="s">
        <v>2</v>
      </c>
      <c r="C82" s="113"/>
      <c r="D82" s="116"/>
      <c r="E82" s="114"/>
      <c r="F82" s="122"/>
      <c r="G82" s="123"/>
      <c r="H82" s="124" t="s">
        <v>3</v>
      </c>
      <c r="I82" s="125"/>
      <c r="J82" s="126" t="s">
        <v>137</v>
      </c>
      <c r="K82" s="127"/>
      <c r="L82" s="130"/>
      <c r="M82" s="130"/>
      <c r="N82" s="131"/>
      <c r="O82" s="113"/>
      <c r="P82" s="114"/>
      <c r="Q82" s="113"/>
      <c r="R82" s="114"/>
    </row>
    <row r="83" spans="2:18" ht="24" customHeight="1">
      <c r="B83" s="15" t="s">
        <v>4</v>
      </c>
      <c r="C83" s="132" t="s">
        <v>113</v>
      </c>
      <c r="D83" s="14" t="s">
        <v>5</v>
      </c>
      <c r="E83" s="16" t="s">
        <v>133</v>
      </c>
      <c r="F83" s="132" t="s">
        <v>113</v>
      </c>
      <c r="G83" s="14" t="s">
        <v>5</v>
      </c>
      <c r="H83" s="132" t="s">
        <v>113</v>
      </c>
      <c r="I83" s="100" t="s">
        <v>5</v>
      </c>
      <c r="J83" s="134" t="s">
        <v>113</v>
      </c>
      <c r="K83" s="100" t="s">
        <v>5</v>
      </c>
      <c r="L83" s="138" t="s">
        <v>112</v>
      </c>
      <c r="M83" s="136" t="s">
        <v>140</v>
      </c>
      <c r="N83" s="17" t="s">
        <v>5</v>
      </c>
      <c r="O83" s="132" t="s">
        <v>113</v>
      </c>
      <c r="P83" s="18" t="s">
        <v>5</v>
      </c>
      <c r="Q83" s="132" t="s">
        <v>113</v>
      </c>
      <c r="R83" s="19" t="s">
        <v>5</v>
      </c>
    </row>
    <row r="84" spans="2:18" ht="24">
      <c r="B84" s="21" t="s">
        <v>1</v>
      </c>
      <c r="C84" s="133"/>
      <c r="D84" s="22" t="s">
        <v>134</v>
      </c>
      <c r="E84" s="13" t="s">
        <v>6</v>
      </c>
      <c r="F84" s="133"/>
      <c r="G84" s="22" t="s">
        <v>134</v>
      </c>
      <c r="H84" s="133"/>
      <c r="I84" s="109" t="s">
        <v>135</v>
      </c>
      <c r="J84" s="135"/>
      <c r="K84" s="101" t="s">
        <v>136</v>
      </c>
      <c r="L84" s="114"/>
      <c r="M84" s="137"/>
      <c r="N84" s="23" t="s">
        <v>142</v>
      </c>
      <c r="O84" s="133"/>
      <c r="P84" s="22" t="s">
        <v>134</v>
      </c>
      <c r="Q84" s="133"/>
      <c r="R84" s="24" t="s">
        <v>138</v>
      </c>
    </row>
    <row r="85" spans="1:18" ht="24">
      <c r="A85" s="2">
        <v>5445</v>
      </c>
      <c r="B85" s="59" t="s">
        <v>52</v>
      </c>
      <c r="C85" s="50">
        <v>78</v>
      </c>
      <c r="D85" s="51">
        <f>ROUND(C85/A85*1000,1)</f>
        <v>14.3</v>
      </c>
      <c r="E85" s="52">
        <v>8</v>
      </c>
      <c r="F85" s="60">
        <v>48</v>
      </c>
      <c r="G85" s="54">
        <f>ROUND(F85/A85*1000,1)</f>
        <v>8.8</v>
      </c>
      <c r="H85" s="55">
        <v>0</v>
      </c>
      <c r="I85" s="56">
        <f aca="true" t="shared" si="2" ref="I85:I136">ROUND(H85/C85*1000,1)</f>
        <v>0</v>
      </c>
      <c r="J85" s="57">
        <v>0</v>
      </c>
      <c r="K85" s="105">
        <f aca="true" t="shared" si="3" ref="K85:K136">ROUND(J85/C85*1000,1)</f>
        <v>0</v>
      </c>
      <c r="L85" s="55">
        <v>0</v>
      </c>
      <c r="M85" s="96">
        <v>0</v>
      </c>
      <c r="N85" s="42">
        <f aca="true" t="shared" si="4" ref="N85:N148">ROUND((L85+M85)/(C85+L85+M85)*1000,1)</f>
        <v>0</v>
      </c>
      <c r="O85" s="50">
        <v>40</v>
      </c>
      <c r="P85" s="56">
        <f>ROUND(O85/A85*1000,1)</f>
        <v>7.3</v>
      </c>
      <c r="Q85" s="50">
        <v>1</v>
      </c>
      <c r="R85" s="91">
        <f>ROUND(Q85/A85*1000,2)</f>
        <v>0.18</v>
      </c>
    </row>
    <row r="86" spans="1:18" ht="24">
      <c r="A86" s="2">
        <v>10447</v>
      </c>
      <c r="B86" s="58" t="s">
        <v>53</v>
      </c>
      <c r="C86" s="50">
        <v>140</v>
      </c>
      <c r="D86" s="51">
        <f>ROUND(C86/A86*1000,1)</f>
        <v>13.4</v>
      </c>
      <c r="E86" s="52">
        <v>5</v>
      </c>
      <c r="F86" s="53">
        <v>95</v>
      </c>
      <c r="G86" s="54">
        <f>ROUND(F86/A86*1000,1)</f>
        <v>9.1</v>
      </c>
      <c r="H86" s="55">
        <v>4</v>
      </c>
      <c r="I86" s="56">
        <f t="shared" si="2"/>
        <v>28.6</v>
      </c>
      <c r="J86" s="57">
        <v>0</v>
      </c>
      <c r="K86" s="105">
        <f t="shared" si="3"/>
        <v>0</v>
      </c>
      <c r="L86" s="55">
        <v>3</v>
      </c>
      <c r="M86" s="96">
        <v>0</v>
      </c>
      <c r="N86" s="42">
        <f t="shared" si="4"/>
        <v>21</v>
      </c>
      <c r="O86" s="50">
        <v>66</v>
      </c>
      <c r="P86" s="56">
        <f>ROUND(O86/A86*1000,1)</f>
        <v>6.3</v>
      </c>
      <c r="Q86" s="50">
        <v>4</v>
      </c>
      <c r="R86" s="91">
        <f>ROUND(Q86/A86*1000,2)</f>
        <v>0.38</v>
      </c>
    </row>
    <row r="87" spans="1:18" ht="24">
      <c r="A87" s="2">
        <v>20393</v>
      </c>
      <c r="B87" s="58" t="s">
        <v>54</v>
      </c>
      <c r="C87" s="50">
        <v>272</v>
      </c>
      <c r="D87" s="51">
        <f>ROUND(C87/A87*1000,1)</f>
        <v>13.3</v>
      </c>
      <c r="E87" s="52">
        <v>17</v>
      </c>
      <c r="F87" s="53">
        <v>179</v>
      </c>
      <c r="G87" s="54">
        <f>ROUND(F87/A87*1000,1)</f>
        <v>8.8</v>
      </c>
      <c r="H87" s="55">
        <v>2</v>
      </c>
      <c r="I87" s="56">
        <f t="shared" si="2"/>
        <v>7.4</v>
      </c>
      <c r="J87" s="57">
        <v>2</v>
      </c>
      <c r="K87" s="105">
        <f t="shared" si="3"/>
        <v>7.4</v>
      </c>
      <c r="L87" s="55">
        <v>17</v>
      </c>
      <c r="M87" s="96">
        <v>4</v>
      </c>
      <c r="N87" s="42">
        <f t="shared" si="4"/>
        <v>71.7</v>
      </c>
      <c r="O87" s="50">
        <v>182</v>
      </c>
      <c r="P87" s="56">
        <f>ROUND(O87/A87*1000,1)</f>
        <v>8.9</v>
      </c>
      <c r="Q87" s="50">
        <v>12</v>
      </c>
      <c r="R87" s="91">
        <f>ROUND(Q87/A87*1000,2)</f>
        <v>0.59</v>
      </c>
    </row>
    <row r="88" spans="1:18" ht="24">
      <c r="A88" s="2">
        <v>11875</v>
      </c>
      <c r="B88" s="59" t="s">
        <v>55</v>
      </c>
      <c r="C88" s="50">
        <v>136</v>
      </c>
      <c r="D88" s="51">
        <f>ROUND(C88/A88*1000,1)</f>
        <v>11.5</v>
      </c>
      <c r="E88" s="52">
        <v>9</v>
      </c>
      <c r="F88" s="60">
        <v>129</v>
      </c>
      <c r="G88" s="54">
        <f>ROUND(F88/A88*1000,1)</f>
        <v>10.9</v>
      </c>
      <c r="H88" s="55">
        <v>6</v>
      </c>
      <c r="I88" s="56">
        <f>ROUND(H88/C88*1000,1)</f>
        <v>44.1</v>
      </c>
      <c r="J88" s="57">
        <v>4</v>
      </c>
      <c r="K88" s="105">
        <f t="shared" si="3"/>
        <v>29.4</v>
      </c>
      <c r="L88" s="55">
        <v>2</v>
      </c>
      <c r="M88" s="96">
        <v>0</v>
      </c>
      <c r="N88" s="42">
        <f t="shared" si="4"/>
        <v>14.5</v>
      </c>
      <c r="O88" s="50">
        <v>98</v>
      </c>
      <c r="P88" s="56">
        <f>ROUND(O88/A88*1000,1)</f>
        <v>8.3</v>
      </c>
      <c r="Q88" s="50">
        <v>7</v>
      </c>
      <c r="R88" s="91">
        <f>ROUND(Q88/A88*1000,2)</f>
        <v>0.59</v>
      </c>
    </row>
    <row r="89" spans="1:18" ht="24">
      <c r="A89" s="2">
        <v>5500</v>
      </c>
      <c r="B89" s="59" t="s">
        <v>56</v>
      </c>
      <c r="C89" s="50">
        <v>78</v>
      </c>
      <c r="D89" s="51">
        <f>ROUND(C89/A89*1000,1)</f>
        <v>14.2</v>
      </c>
      <c r="E89" s="52">
        <v>7</v>
      </c>
      <c r="F89" s="60">
        <v>42</v>
      </c>
      <c r="G89" s="54">
        <f>ROUND(F89/A89*1000,1)</f>
        <v>7.6</v>
      </c>
      <c r="H89" s="55">
        <v>1</v>
      </c>
      <c r="I89" s="56">
        <f t="shared" si="2"/>
        <v>12.8</v>
      </c>
      <c r="J89" s="57">
        <v>1</v>
      </c>
      <c r="K89" s="105">
        <f t="shared" si="3"/>
        <v>12.8</v>
      </c>
      <c r="L89" s="55">
        <v>4</v>
      </c>
      <c r="M89" s="96">
        <v>0</v>
      </c>
      <c r="N89" s="42">
        <f t="shared" si="4"/>
        <v>48.8</v>
      </c>
      <c r="O89" s="50">
        <v>29</v>
      </c>
      <c r="P89" s="56">
        <f>ROUND(O89/A89*1000,1)</f>
        <v>5.3</v>
      </c>
      <c r="Q89" s="50">
        <v>2</v>
      </c>
      <c r="R89" s="91">
        <f>ROUND(Q89/A89*1000,2)</f>
        <v>0.36</v>
      </c>
    </row>
    <row r="90" spans="2:18" ht="15" customHeight="1">
      <c r="B90" s="58"/>
      <c r="C90" s="50"/>
      <c r="D90" s="51"/>
      <c r="E90" s="52"/>
      <c r="F90" s="53"/>
      <c r="G90" s="54"/>
      <c r="H90" s="55"/>
      <c r="I90" s="56"/>
      <c r="J90" s="57"/>
      <c r="K90" s="105"/>
      <c r="L90" s="55"/>
      <c r="M90" s="64"/>
      <c r="N90" s="56" t="s">
        <v>1</v>
      </c>
      <c r="O90" s="50"/>
      <c r="P90" s="56"/>
      <c r="Q90" s="50"/>
      <c r="R90" s="91"/>
    </row>
    <row r="91" spans="1:18" ht="24">
      <c r="A91" s="2">
        <v>17581</v>
      </c>
      <c r="B91" s="59" t="s">
        <v>57</v>
      </c>
      <c r="C91" s="50">
        <v>223</v>
      </c>
      <c r="D91" s="51">
        <f>ROUND(C91/A91*1000,1)</f>
        <v>12.7</v>
      </c>
      <c r="E91" s="52">
        <v>19</v>
      </c>
      <c r="F91" s="60">
        <v>188</v>
      </c>
      <c r="G91" s="54">
        <f>ROUND(F91/A91*1000,1)</f>
        <v>10.7</v>
      </c>
      <c r="H91" s="55">
        <v>5</v>
      </c>
      <c r="I91" s="56">
        <f t="shared" si="2"/>
        <v>22.4</v>
      </c>
      <c r="J91" s="57">
        <v>5</v>
      </c>
      <c r="K91" s="105">
        <f t="shared" si="3"/>
        <v>22.4</v>
      </c>
      <c r="L91" s="55">
        <v>7</v>
      </c>
      <c r="M91" s="64">
        <v>1</v>
      </c>
      <c r="N91" s="56">
        <f t="shared" si="4"/>
        <v>34.6</v>
      </c>
      <c r="O91" s="50">
        <v>144</v>
      </c>
      <c r="P91" s="56">
        <f>ROUND(O91/A91*1000,1)</f>
        <v>8.2</v>
      </c>
      <c r="Q91" s="50">
        <v>11</v>
      </c>
      <c r="R91" s="91">
        <f>ROUND(Q91/A91*1000,2)</f>
        <v>0.63</v>
      </c>
    </row>
    <row r="92" spans="1:18" ht="24">
      <c r="A92" s="2">
        <v>9267</v>
      </c>
      <c r="B92" s="59" t="s">
        <v>58</v>
      </c>
      <c r="C92" s="50">
        <v>94</v>
      </c>
      <c r="D92" s="51">
        <f>ROUND(C92/A92*1000,1)</f>
        <v>10.1</v>
      </c>
      <c r="E92" s="52">
        <v>5</v>
      </c>
      <c r="F92" s="60">
        <v>101</v>
      </c>
      <c r="G92" s="54">
        <f>ROUND(F92/A92*1000,1)</f>
        <v>10.9</v>
      </c>
      <c r="H92" s="55">
        <v>1</v>
      </c>
      <c r="I92" s="56">
        <f t="shared" si="2"/>
        <v>10.6</v>
      </c>
      <c r="J92" s="57">
        <v>1</v>
      </c>
      <c r="K92" s="105">
        <f t="shared" si="3"/>
        <v>10.6</v>
      </c>
      <c r="L92" s="55">
        <v>1</v>
      </c>
      <c r="M92" s="64">
        <v>0</v>
      </c>
      <c r="N92" s="56">
        <f t="shared" si="4"/>
        <v>10.5</v>
      </c>
      <c r="O92" s="50">
        <v>79</v>
      </c>
      <c r="P92" s="56">
        <f>ROUND(O92/A92*1000,1)</f>
        <v>8.5</v>
      </c>
      <c r="Q92" s="50">
        <v>4</v>
      </c>
      <c r="R92" s="91">
        <f>ROUND(Q92/A92*1000,2)</f>
        <v>0.43</v>
      </c>
    </row>
    <row r="93" spans="1:18" ht="24">
      <c r="A93" s="2">
        <v>15276</v>
      </c>
      <c r="B93" s="59" t="s">
        <v>59</v>
      </c>
      <c r="C93" s="50">
        <v>198</v>
      </c>
      <c r="D93" s="51">
        <f>ROUND(C93/A93*1000,1)</f>
        <v>13</v>
      </c>
      <c r="E93" s="52">
        <v>17</v>
      </c>
      <c r="F93" s="60">
        <v>158</v>
      </c>
      <c r="G93" s="54">
        <f>ROUND(F93/A93*1000,1)</f>
        <v>10.3</v>
      </c>
      <c r="H93" s="55">
        <v>6</v>
      </c>
      <c r="I93" s="56">
        <f t="shared" si="2"/>
        <v>30.3</v>
      </c>
      <c r="J93" s="57">
        <v>3</v>
      </c>
      <c r="K93" s="105">
        <f t="shared" si="3"/>
        <v>15.2</v>
      </c>
      <c r="L93" s="55">
        <v>2</v>
      </c>
      <c r="M93" s="64">
        <v>1</v>
      </c>
      <c r="N93" s="56">
        <f t="shared" si="4"/>
        <v>14.9</v>
      </c>
      <c r="O93" s="50">
        <v>124</v>
      </c>
      <c r="P93" s="56">
        <f>ROUND(O93/A93*1000,1)</f>
        <v>8.1</v>
      </c>
      <c r="Q93" s="50">
        <v>8</v>
      </c>
      <c r="R93" s="91">
        <f>ROUND(Q93/A93*1000,2)</f>
        <v>0.52</v>
      </c>
    </row>
    <row r="94" spans="1:18" ht="24">
      <c r="A94" s="2">
        <v>8915</v>
      </c>
      <c r="B94" s="59" t="s">
        <v>60</v>
      </c>
      <c r="C94" s="50">
        <v>120</v>
      </c>
      <c r="D94" s="51">
        <f>ROUND(C94/A94*1000,1)</f>
        <v>13.5</v>
      </c>
      <c r="E94" s="52">
        <v>9</v>
      </c>
      <c r="F94" s="60">
        <v>69</v>
      </c>
      <c r="G94" s="54">
        <f>ROUND(F94/A94*1000,1)</f>
        <v>7.7</v>
      </c>
      <c r="H94" s="55">
        <v>2</v>
      </c>
      <c r="I94" s="56">
        <f t="shared" si="2"/>
        <v>16.7</v>
      </c>
      <c r="J94" s="57">
        <v>1</v>
      </c>
      <c r="K94" s="105">
        <f t="shared" si="3"/>
        <v>8.3</v>
      </c>
      <c r="L94" s="55">
        <v>4</v>
      </c>
      <c r="M94" s="64">
        <v>0</v>
      </c>
      <c r="N94" s="56">
        <f t="shared" si="4"/>
        <v>32.3</v>
      </c>
      <c r="O94" s="50">
        <v>67</v>
      </c>
      <c r="P94" s="56">
        <f>ROUND(O94/A94*1000,1)</f>
        <v>7.5</v>
      </c>
      <c r="Q94" s="50">
        <v>3</v>
      </c>
      <c r="R94" s="91">
        <f>ROUND(Q94/A94*1000,2)</f>
        <v>0.34</v>
      </c>
    </row>
    <row r="95" spans="1:18" ht="24">
      <c r="A95" s="2">
        <v>11606</v>
      </c>
      <c r="B95" s="59" t="s">
        <v>61</v>
      </c>
      <c r="C95" s="50">
        <v>147</v>
      </c>
      <c r="D95" s="51">
        <f>ROUND(C95/A95*1000,1)</f>
        <v>12.7</v>
      </c>
      <c r="E95" s="52">
        <v>10</v>
      </c>
      <c r="F95" s="60">
        <v>85</v>
      </c>
      <c r="G95" s="54">
        <f>ROUND(F95/A95*1000,1)</f>
        <v>7.3</v>
      </c>
      <c r="H95" s="55">
        <v>2</v>
      </c>
      <c r="I95" s="56">
        <f t="shared" si="2"/>
        <v>13.6</v>
      </c>
      <c r="J95" s="57">
        <v>1</v>
      </c>
      <c r="K95" s="105">
        <f t="shared" si="3"/>
        <v>6.8</v>
      </c>
      <c r="L95" s="55">
        <v>3</v>
      </c>
      <c r="M95" s="64">
        <v>0</v>
      </c>
      <c r="N95" s="56">
        <f t="shared" si="4"/>
        <v>20</v>
      </c>
      <c r="O95" s="50">
        <v>94</v>
      </c>
      <c r="P95" s="56">
        <f>ROUND(O95/A95*1000,1)</f>
        <v>8.1</v>
      </c>
      <c r="Q95" s="50">
        <v>8</v>
      </c>
      <c r="R95" s="91">
        <f>ROUND(Q95/A95*1000,2)</f>
        <v>0.69</v>
      </c>
    </row>
    <row r="96" spans="2:18" ht="15" customHeight="1">
      <c r="B96" s="59"/>
      <c r="C96" s="50"/>
      <c r="D96" s="51"/>
      <c r="E96" s="52"/>
      <c r="F96" s="60"/>
      <c r="G96" s="54"/>
      <c r="H96" s="55"/>
      <c r="I96" s="56"/>
      <c r="J96" s="57"/>
      <c r="K96" s="105"/>
      <c r="L96" s="55"/>
      <c r="M96" s="64"/>
      <c r="N96" s="56" t="s">
        <v>1</v>
      </c>
      <c r="O96" s="50"/>
      <c r="P96" s="56"/>
      <c r="Q96" s="50"/>
      <c r="R96" s="91"/>
    </row>
    <row r="97" spans="1:18" ht="24">
      <c r="A97" s="2">
        <v>11738</v>
      </c>
      <c r="B97" s="59" t="s">
        <v>62</v>
      </c>
      <c r="C97" s="50">
        <v>114</v>
      </c>
      <c r="D97" s="51">
        <f>ROUND(C97/A97*1000,1)</f>
        <v>9.7</v>
      </c>
      <c r="E97" s="52">
        <v>8</v>
      </c>
      <c r="F97" s="60">
        <v>106</v>
      </c>
      <c r="G97" s="54">
        <f>ROUND(F97/A97*1000,1)</f>
        <v>9</v>
      </c>
      <c r="H97" s="55">
        <v>1</v>
      </c>
      <c r="I97" s="56">
        <f t="shared" si="2"/>
        <v>8.8</v>
      </c>
      <c r="J97" s="57">
        <v>0</v>
      </c>
      <c r="K97" s="105">
        <f t="shared" si="3"/>
        <v>0</v>
      </c>
      <c r="L97" s="55">
        <v>3</v>
      </c>
      <c r="M97" s="64">
        <v>0</v>
      </c>
      <c r="N97" s="56">
        <f t="shared" si="4"/>
        <v>25.6</v>
      </c>
      <c r="O97" s="50">
        <v>83</v>
      </c>
      <c r="P97" s="56">
        <f>ROUND(O97/A97*1000,1)</f>
        <v>7.1</v>
      </c>
      <c r="Q97" s="50">
        <v>4</v>
      </c>
      <c r="R97" s="91">
        <f>ROUND(Q97/A97*1000,2)</f>
        <v>0.34</v>
      </c>
    </row>
    <row r="98" spans="1:18" ht="24">
      <c r="A98" s="2">
        <v>9672</v>
      </c>
      <c r="B98" s="59" t="s">
        <v>63</v>
      </c>
      <c r="C98" s="50">
        <v>131</v>
      </c>
      <c r="D98" s="51">
        <f>ROUND(C98/A98*1000,1)</f>
        <v>13.5</v>
      </c>
      <c r="E98" s="52">
        <v>7</v>
      </c>
      <c r="F98" s="60">
        <v>97</v>
      </c>
      <c r="G98" s="54">
        <f>ROUND(F98/A98*1000,1)</f>
        <v>10</v>
      </c>
      <c r="H98" s="55">
        <v>2</v>
      </c>
      <c r="I98" s="56">
        <f t="shared" si="2"/>
        <v>15.3</v>
      </c>
      <c r="J98" s="57">
        <v>2</v>
      </c>
      <c r="K98" s="105">
        <f t="shared" si="3"/>
        <v>15.3</v>
      </c>
      <c r="L98" s="55">
        <v>4</v>
      </c>
      <c r="M98" s="64">
        <v>1</v>
      </c>
      <c r="N98" s="56">
        <f t="shared" si="4"/>
        <v>36.8</v>
      </c>
      <c r="O98" s="50">
        <v>56</v>
      </c>
      <c r="P98" s="56">
        <f>ROUND(O98/A98*1000,1)</f>
        <v>5.8</v>
      </c>
      <c r="Q98" s="50">
        <v>5</v>
      </c>
      <c r="R98" s="91">
        <f>ROUND(Q98/A98*1000,2)</f>
        <v>0.52</v>
      </c>
    </row>
    <row r="99" spans="1:18" ht="24">
      <c r="A99" s="2">
        <v>22765</v>
      </c>
      <c r="B99" s="59" t="s">
        <v>64</v>
      </c>
      <c r="C99" s="50">
        <v>316</v>
      </c>
      <c r="D99" s="51">
        <f>ROUND(C99/A99*1000,1)</f>
        <v>13.9</v>
      </c>
      <c r="E99" s="52">
        <v>18</v>
      </c>
      <c r="F99" s="60">
        <v>211</v>
      </c>
      <c r="G99" s="54">
        <f>ROUND(F99/A99*1000,1)</f>
        <v>9.3</v>
      </c>
      <c r="H99" s="55">
        <v>3</v>
      </c>
      <c r="I99" s="56">
        <f t="shared" si="2"/>
        <v>9.5</v>
      </c>
      <c r="J99" s="57">
        <v>2</v>
      </c>
      <c r="K99" s="105">
        <f t="shared" si="3"/>
        <v>6.3</v>
      </c>
      <c r="L99" s="55">
        <v>13</v>
      </c>
      <c r="M99" s="64">
        <v>1</v>
      </c>
      <c r="N99" s="56">
        <f t="shared" si="4"/>
        <v>42.4</v>
      </c>
      <c r="O99" s="50">
        <v>180</v>
      </c>
      <c r="P99" s="56">
        <f>ROUND(O99/A99*1000,1)</f>
        <v>7.9</v>
      </c>
      <c r="Q99" s="50">
        <v>13</v>
      </c>
      <c r="R99" s="91">
        <f>ROUND(Q99/A99*1000,2)</f>
        <v>0.57</v>
      </c>
    </row>
    <row r="100" spans="1:18" ht="24">
      <c r="A100" s="2">
        <v>18116</v>
      </c>
      <c r="B100" s="59" t="s">
        <v>65</v>
      </c>
      <c r="C100" s="50">
        <v>240</v>
      </c>
      <c r="D100" s="51">
        <f>ROUND(C100/A100*1000,1)</f>
        <v>13.2</v>
      </c>
      <c r="E100" s="52">
        <v>10</v>
      </c>
      <c r="F100" s="60">
        <v>161</v>
      </c>
      <c r="G100" s="54">
        <f>ROUND(F100/A100*1000,1)</f>
        <v>8.9</v>
      </c>
      <c r="H100" s="55">
        <v>2</v>
      </c>
      <c r="I100" s="56">
        <f t="shared" si="2"/>
        <v>8.3</v>
      </c>
      <c r="J100" s="57">
        <v>1</v>
      </c>
      <c r="K100" s="105">
        <f t="shared" si="3"/>
        <v>4.2</v>
      </c>
      <c r="L100" s="55">
        <v>11</v>
      </c>
      <c r="M100" s="64">
        <v>2</v>
      </c>
      <c r="N100" s="56">
        <f t="shared" si="4"/>
        <v>51.4</v>
      </c>
      <c r="O100" s="50">
        <v>157</v>
      </c>
      <c r="P100" s="56">
        <f>ROUND(O100/A100*1000,1)</f>
        <v>8.7</v>
      </c>
      <c r="Q100" s="50">
        <v>11</v>
      </c>
      <c r="R100" s="91">
        <f>ROUND(Q100/A100*1000,2)</f>
        <v>0.61</v>
      </c>
    </row>
    <row r="101" spans="1:18" ht="24">
      <c r="A101" s="2">
        <v>19252</v>
      </c>
      <c r="B101" s="58" t="s">
        <v>66</v>
      </c>
      <c r="C101" s="50">
        <v>241</v>
      </c>
      <c r="D101" s="51">
        <f>ROUND(C101/A101*1000,1)</f>
        <v>12.5</v>
      </c>
      <c r="E101" s="52">
        <v>12</v>
      </c>
      <c r="F101" s="53">
        <v>175</v>
      </c>
      <c r="G101" s="54">
        <f>ROUND(F101/A101*1000,1)</f>
        <v>9.1</v>
      </c>
      <c r="H101" s="55">
        <v>3</v>
      </c>
      <c r="I101" s="56">
        <f t="shared" si="2"/>
        <v>12.4</v>
      </c>
      <c r="J101" s="57">
        <v>1</v>
      </c>
      <c r="K101" s="105">
        <f t="shared" si="3"/>
        <v>4.1</v>
      </c>
      <c r="L101" s="55">
        <v>18</v>
      </c>
      <c r="M101" s="64">
        <v>3</v>
      </c>
      <c r="N101" s="56">
        <f t="shared" si="4"/>
        <v>80.2</v>
      </c>
      <c r="O101" s="50">
        <v>170</v>
      </c>
      <c r="P101" s="56">
        <f>ROUND(O101/A101*1000,1)</f>
        <v>8.8</v>
      </c>
      <c r="Q101" s="50">
        <v>22</v>
      </c>
      <c r="R101" s="91">
        <f>ROUND(Q101/A101*1000,2)</f>
        <v>1.14</v>
      </c>
    </row>
    <row r="102" spans="2:18" ht="15" customHeight="1">
      <c r="B102" s="59"/>
      <c r="C102" s="50"/>
      <c r="D102" s="51"/>
      <c r="E102" s="52"/>
      <c r="F102" s="60"/>
      <c r="G102" s="54"/>
      <c r="H102" s="55"/>
      <c r="I102" s="56"/>
      <c r="J102" s="57"/>
      <c r="K102" s="105"/>
      <c r="L102" s="55"/>
      <c r="M102" s="64"/>
      <c r="N102" s="56" t="s">
        <v>1</v>
      </c>
      <c r="O102" s="50"/>
      <c r="P102" s="56"/>
      <c r="Q102" s="50"/>
      <c r="R102" s="91"/>
    </row>
    <row r="103" spans="1:18" ht="24">
      <c r="A103" s="2">
        <v>9037</v>
      </c>
      <c r="B103" s="58" t="s">
        <v>67</v>
      </c>
      <c r="C103" s="50">
        <v>110</v>
      </c>
      <c r="D103" s="51">
        <f>ROUND(C103/A103*1000,1)</f>
        <v>12.2</v>
      </c>
      <c r="E103" s="52">
        <v>11</v>
      </c>
      <c r="F103" s="53">
        <v>86</v>
      </c>
      <c r="G103" s="54">
        <f>ROUND(F103/A103*1000,1)</f>
        <v>9.5</v>
      </c>
      <c r="H103" s="55">
        <v>4</v>
      </c>
      <c r="I103" s="56">
        <f t="shared" si="2"/>
        <v>36.4</v>
      </c>
      <c r="J103" s="57">
        <v>3</v>
      </c>
      <c r="K103" s="105">
        <f t="shared" si="3"/>
        <v>27.3</v>
      </c>
      <c r="L103" s="55">
        <v>1</v>
      </c>
      <c r="M103" s="64">
        <v>0</v>
      </c>
      <c r="N103" s="56">
        <f t="shared" si="4"/>
        <v>9</v>
      </c>
      <c r="O103" s="50">
        <v>77</v>
      </c>
      <c r="P103" s="56">
        <f>ROUND(O103/A103*1000,1)</f>
        <v>8.5</v>
      </c>
      <c r="Q103" s="50">
        <v>11</v>
      </c>
      <c r="R103" s="91">
        <f>ROUND(Q103/A103*1000,2)</f>
        <v>1.22</v>
      </c>
    </row>
    <row r="104" spans="1:18" ht="24">
      <c r="A104" s="2">
        <v>4757</v>
      </c>
      <c r="B104" s="58" t="s">
        <v>68</v>
      </c>
      <c r="C104" s="50">
        <v>81</v>
      </c>
      <c r="D104" s="51">
        <f>ROUND(C104/A104*1000,1)</f>
        <v>17</v>
      </c>
      <c r="E104" s="52">
        <v>5</v>
      </c>
      <c r="F104" s="53">
        <v>52</v>
      </c>
      <c r="G104" s="54">
        <f>ROUND(F104/A104*1000,1)</f>
        <v>10.9</v>
      </c>
      <c r="H104" s="55">
        <v>1</v>
      </c>
      <c r="I104" s="56">
        <f t="shared" si="2"/>
        <v>12.3</v>
      </c>
      <c r="J104" s="57">
        <v>1</v>
      </c>
      <c r="K104" s="105">
        <f t="shared" si="3"/>
        <v>12.3</v>
      </c>
      <c r="L104" s="55">
        <v>1</v>
      </c>
      <c r="M104" s="64">
        <v>0</v>
      </c>
      <c r="N104" s="56">
        <f t="shared" si="4"/>
        <v>12.2</v>
      </c>
      <c r="O104" s="50">
        <v>57</v>
      </c>
      <c r="P104" s="56">
        <f>ROUND(O104/A104*1000,1)</f>
        <v>12</v>
      </c>
      <c r="Q104" s="50">
        <v>2</v>
      </c>
      <c r="R104" s="91">
        <f>ROUND(Q104/A104*1000,2)</f>
        <v>0.42</v>
      </c>
    </row>
    <row r="105" spans="1:18" ht="24">
      <c r="A105" s="2">
        <v>10034</v>
      </c>
      <c r="B105" s="58" t="s">
        <v>69</v>
      </c>
      <c r="C105" s="50">
        <v>134</v>
      </c>
      <c r="D105" s="51">
        <f>ROUND(C105/A105*1000,1)</f>
        <v>13.4</v>
      </c>
      <c r="E105" s="52">
        <v>9</v>
      </c>
      <c r="F105" s="53">
        <v>98</v>
      </c>
      <c r="G105" s="54">
        <f>ROUND(F105/A105*1000,1)</f>
        <v>9.8</v>
      </c>
      <c r="H105" s="55">
        <v>2</v>
      </c>
      <c r="I105" s="56">
        <f t="shared" si="2"/>
        <v>14.9</v>
      </c>
      <c r="J105" s="57">
        <v>1</v>
      </c>
      <c r="K105" s="105">
        <f t="shared" si="3"/>
        <v>7.5</v>
      </c>
      <c r="L105" s="55">
        <v>3</v>
      </c>
      <c r="M105" s="64">
        <v>0</v>
      </c>
      <c r="N105" s="56">
        <f t="shared" si="4"/>
        <v>21.9</v>
      </c>
      <c r="O105" s="50">
        <v>79</v>
      </c>
      <c r="P105" s="56">
        <f>ROUND(O105/A105*1000,1)</f>
        <v>7.9</v>
      </c>
      <c r="Q105" s="50">
        <v>9</v>
      </c>
      <c r="R105" s="91">
        <f>ROUND(Q105/A105*1000,2)</f>
        <v>0.9</v>
      </c>
    </row>
    <row r="106" spans="1:18" ht="24">
      <c r="A106" s="2">
        <v>11910</v>
      </c>
      <c r="B106" s="59" t="s">
        <v>70</v>
      </c>
      <c r="C106" s="50">
        <v>164</v>
      </c>
      <c r="D106" s="51">
        <f>ROUND(C106/A106*1000,1)</f>
        <v>13.8</v>
      </c>
      <c r="E106" s="52">
        <v>20</v>
      </c>
      <c r="F106" s="60">
        <v>119</v>
      </c>
      <c r="G106" s="54">
        <f>ROUND(F106/A106*1000,1)</f>
        <v>10</v>
      </c>
      <c r="H106" s="55">
        <v>3</v>
      </c>
      <c r="I106" s="56">
        <f t="shared" si="2"/>
        <v>18.3</v>
      </c>
      <c r="J106" s="57">
        <v>2</v>
      </c>
      <c r="K106" s="105">
        <f t="shared" si="3"/>
        <v>12.2</v>
      </c>
      <c r="L106" s="55">
        <v>16</v>
      </c>
      <c r="M106" s="64">
        <v>6</v>
      </c>
      <c r="N106" s="56">
        <f t="shared" si="4"/>
        <v>118.3</v>
      </c>
      <c r="O106" s="50">
        <v>97</v>
      </c>
      <c r="P106" s="56">
        <f>ROUND(O106/A106*1000,1)</f>
        <v>8.1</v>
      </c>
      <c r="Q106" s="50">
        <v>12</v>
      </c>
      <c r="R106" s="91">
        <f>ROUND(Q106/A106*1000,2)</f>
        <v>1.01</v>
      </c>
    </row>
    <row r="107" spans="1:18" ht="24">
      <c r="A107" s="2">
        <v>8390</v>
      </c>
      <c r="B107" s="58" t="s">
        <v>71</v>
      </c>
      <c r="C107" s="50">
        <v>85</v>
      </c>
      <c r="D107" s="51">
        <f>ROUND(C107/A107*1000,1)</f>
        <v>10.1</v>
      </c>
      <c r="E107" s="52">
        <v>6</v>
      </c>
      <c r="F107" s="53">
        <v>85</v>
      </c>
      <c r="G107" s="54">
        <f>ROUND(F107/A107*1000,1)</f>
        <v>10.1</v>
      </c>
      <c r="H107" s="55">
        <v>2</v>
      </c>
      <c r="I107" s="56">
        <f t="shared" si="2"/>
        <v>23.5</v>
      </c>
      <c r="J107" s="57">
        <v>2</v>
      </c>
      <c r="K107" s="105">
        <f t="shared" si="3"/>
        <v>23.5</v>
      </c>
      <c r="L107" s="55">
        <v>1</v>
      </c>
      <c r="M107" s="64">
        <v>0</v>
      </c>
      <c r="N107" s="56">
        <f t="shared" si="4"/>
        <v>11.6</v>
      </c>
      <c r="O107" s="50">
        <v>71</v>
      </c>
      <c r="P107" s="56">
        <f>ROUND(O107/A107*1000,1)</f>
        <v>8.5</v>
      </c>
      <c r="Q107" s="50">
        <v>6</v>
      </c>
      <c r="R107" s="91">
        <f>ROUND(Q107/A107*1000,2)</f>
        <v>0.72</v>
      </c>
    </row>
    <row r="108" spans="2:18" ht="15" customHeight="1">
      <c r="B108" s="58"/>
      <c r="C108" s="50"/>
      <c r="D108" s="51"/>
      <c r="E108" s="52"/>
      <c r="F108" s="53"/>
      <c r="G108" s="54"/>
      <c r="H108" s="55"/>
      <c r="I108" s="56" t="s">
        <v>1</v>
      </c>
      <c r="J108" s="57"/>
      <c r="K108" s="105"/>
      <c r="L108" s="55"/>
      <c r="M108" s="64"/>
      <c r="N108" s="56" t="s">
        <v>1</v>
      </c>
      <c r="O108" s="50"/>
      <c r="P108" s="56"/>
      <c r="Q108" s="50"/>
      <c r="R108" s="91"/>
    </row>
    <row r="109" spans="1:18" ht="24">
      <c r="A109" s="2">
        <v>10333</v>
      </c>
      <c r="B109" s="58" t="s">
        <v>72</v>
      </c>
      <c r="C109" s="50">
        <v>142</v>
      </c>
      <c r="D109" s="51">
        <f>ROUND(C109/A109*1000,1)</f>
        <v>13.7</v>
      </c>
      <c r="E109" s="52">
        <v>7</v>
      </c>
      <c r="F109" s="53">
        <v>102</v>
      </c>
      <c r="G109" s="54">
        <f>ROUND(F109/A109*1000,1)</f>
        <v>9.9</v>
      </c>
      <c r="H109" s="55">
        <v>1</v>
      </c>
      <c r="I109" s="56">
        <f t="shared" si="2"/>
        <v>7</v>
      </c>
      <c r="J109" s="57">
        <v>0</v>
      </c>
      <c r="K109" s="105">
        <f t="shared" si="3"/>
        <v>0</v>
      </c>
      <c r="L109" s="55">
        <v>4</v>
      </c>
      <c r="M109" s="64">
        <v>1</v>
      </c>
      <c r="N109" s="56">
        <f t="shared" si="4"/>
        <v>34</v>
      </c>
      <c r="O109" s="50">
        <v>66</v>
      </c>
      <c r="P109" s="56">
        <f>ROUND(O109/A109*1000,1)</f>
        <v>6.4</v>
      </c>
      <c r="Q109" s="50">
        <v>4</v>
      </c>
      <c r="R109" s="91">
        <f>ROUND(Q109/A109*1000,2)</f>
        <v>0.39</v>
      </c>
    </row>
    <row r="110" spans="1:18" ht="24">
      <c r="A110" s="2">
        <v>7312</v>
      </c>
      <c r="B110" s="58" t="s">
        <v>102</v>
      </c>
      <c r="C110" s="50">
        <v>85</v>
      </c>
      <c r="D110" s="51">
        <f>ROUND(C110/A110*1000,1)</f>
        <v>11.6</v>
      </c>
      <c r="E110" s="52">
        <v>10</v>
      </c>
      <c r="F110" s="53">
        <v>81</v>
      </c>
      <c r="G110" s="54">
        <f>ROUND(F110/A110*1000,1)</f>
        <v>11.1</v>
      </c>
      <c r="H110" s="55">
        <v>2</v>
      </c>
      <c r="I110" s="56">
        <f t="shared" si="2"/>
        <v>23.5</v>
      </c>
      <c r="J110" s="57">
        <v>1</v>
      </c>
      <c r="K110" s="105">
        <f t="shared" si="3"/>
        <v>11.8</v>
      </c>
      <c r="L110" s="55">
        <v>2</v>
      </c>
      <c r="M110" s="64">
        <v>0</v>
      </c>
      <c r="N110" s="56">
        <f t="shared" si="4"/>
        <v>23</v>
      </c>
      <c r="O110" s="50">
        <v>77</v>
      </c>
      <c r="P110" s="56">
        <f>ROUND(O110/A110*1000,1)</f>
        <v>10.5</v>
      </c>
      <c r="Q110" s="50">
        <v>5</v>
      </c>
      <c r="R110" s="91">
        <f>ROUND(Q110/A110*1000,2)</f>
        <v>0.68</v>
      </c>
    </row>
    <row r="111" spans="1:18" ht="24">
      <c r="A111" s="2">
        <v>9413</v>
      </c>
      <c r="B111" s="59" t="s">
        <v>73</v>
      </c>
      <c r="C111" s="50">
        <v>126</v>
      </c>
      <c r="D111" s="51">
        <f>ROUND(C111/A111*1000,1)</f>
        <v>13.4</v>
      </c>
      <c r="E111" s="52">
        <v>11</v>
      </c>
      <c r="F111" s="60">
        <v>104</v>
      </c>
      <c r="G111" s="54">
        <f>ROUND(F111/A111*1000,1)</f>
        <v>11</v>
      </c>
      <c r="H111" s="55">
        <v>3</v>
      </c>
      <c r="I111" s="56">
        <f t="shared" si="2"/>
        <v>23.8</v>
      </c>
      <c r="J111" s="57">
        <v>2</v>
      </c>
      <c r="K111" s="105">
        <f t="shared" si="3"/>
        <v>15.9</v>
      </c>
      <c r="L111" s="55">
        <v>0</v>
      </c>
      <c r="M111" s="64">
        <v>0</v>
      </c>
      <c r="N111" s="56">
        <f t="shared" si="4"/>
        <v>0</v>
      </c>
      <c r="O111" s="50">
        <v>68</v>
      </c>
      <c r="P111" s="56">
        <f>ROUND(O111/A111*1000,1)</f>
        <v>7.2</v>
      </c>
      <c r="Q111" s="50">
        <v>9</v>
      </c>
      <c r="R111" s="91">
        <f>ROUND(Q111/A111*1000,2)</f>
        <v>0.96</v>
      </c>
    </row>
    <row r="112" spans="1:18" ht="24">
      <c r="A112" s="2">
        <v>11528</v>
      </c>
      <c r="B112" s="58" t="s">
        <v>74</v>
      </c>
      <c r="C112" s="50">
        <v>175</v>
      </c>
      <c r="D112" s="51">
        <f>ROUND(C112/A112*1000,1)</f>
        <v>15.2</v>
      </c>
      <c r="E112" s="52">
        <v>14</v>
      </c>
      <c r="F112" s="53">
        <v>93</v>
      </c>
      <c r="G112" s="54">
        <f>ROUND(F112/A112*1000,1)</f>
        <v>8.1</v>
      </c>
      <c r="H112" s="55">
        <v>4</v>
      </c>
      <c r="I112" s="56">
        <f t="shared" si="2"/>
        <v>22.9</v>
      </c>
      <c r="J112" s="57">
        <v>3</v>
      </c>
      <c r="K112" s="105">
        <f t="shared" si="3"/>
        <v>17.1</v>
      </c>
      <c r="L112" s="55">
        <v>1</v>
      </c>
      <c r="M112" s="64">
        <v>0</v>
      </c>
      <c r="N112" s="56">
        <f t="shared" si="4"/>
        <v>5.7</v>
      </c>
      <c r="O112" s="50">
        <v>127</v>
      </c>
      <c r="P112" s="56">
        <f>ROUND(O112/A112*1000,1)</f>
        <v>11</v>
      </c>
      <c r="Q112" s="50">
        <v>9</v>
      </c>
      <c r="R112" s="91">
        <f>ROUND(Q112/A112*1000,2)</f>
        <v>0.78</v>
      </c>
    </row>
    <row r="113" spans="1:18" ht="24">
      <c r="A113" s="2">
        <v>9937</v>
      </c>
      <c r="B113" s="58" t="s">
        <v>115</v>
      </c>
      <c r="C113" s="50">
        <v>114</v>
      </c>
      <c r="D113" s="51">
        <f>ROUND(C113/A113*1000,1)</f>
        <v>11.5</v>
      </c>
      <c r="E113" s="52">
        <v>8</v>
      </c>
      <c r="F113" s="53">
        <v>99</v>
      </c>
      <c r="G113" s="54">
        <f>ROUND(F113/A113*1000,1)</f>
        <v>10</v>
      </c>
      <c r="H113" s="55">
        <v>2</v>
      </c>
      <c r="I113" s="56">
        <f t="shared" si="2"/>
        <v>17.5</v>
      </c>
      <c r="J113" s="57">
        <v>2</v>
      </c>
      <c r="K113" s="105">
        <f t="shared" si="3"/>
        <v>17.5</v>
      </c>
      <c r="L113" s="55">
        <v>5</v>
      </c>
      <c r="M113" s="64">
        <v>1</v>
      </c>
      <c r="N113" s="56">
        <f t="shared" si="4"/>
        <v>50</v>
      </c>
      <c r="O113" s="50">
        <v>70</v>
      </c>
      <c r="P113" s="56">
        <f>ROUND(O113/A113*1000,1)</f>
        <v>7</v>
      </c>
      <c r="Q113" s="50">
        <v>4</v>
      </c>
      <c r="R113" s="91">
        <f>ROUND(Q113/A113*1000,2)</f>
        <v>0.4</v>
      </c>
    </row>
    <row r="114" spans="2:18" ht="15" customHeight="1">
      <c r="B114" s="58"/>
      <c r="C114" s="50"/>
      <c r="D114" s="51"/>
      <c r="E114" s="52"/>
      <c r="F114" s="53"/>
      <c r="G114" s="54"/>
      <c r="H114" s="55"/>
      <c r="I114" s="56" t="s">
        <v>1</v>
      </c>
      <c r="J114" s="57"/>
      <c r="K114" s="108"/>
      <c r="L114" s="55"/>
      <c r="M114" s="64"/>
      <c r="N114" s="56" t="s">
        <v>1</v>
      </c>
      <c r="O114" s="50"/>
      <c r="P114" s="56"/>
      <c r="Q114" s="50"/>
      <c r="R114" s="91"/>
    </row>
    <row r="115" spans="1:18" ht="24">
      <c r="A115" s="2">
        <v>7976</v>
      </c>
      <c r="B115" s="58" t="s">
        <v>75</v>
      </c>
      <c r="C115" s="50">
        <v>78</v>
      </c>
      <c r="D115" s="51">
        <f>ROUND(C115/A115*1000,1)</f>
        <v>9.8</v>
      </c>
      <c r="E115" s="52">
        <v>10</v>
      </c>
      <c r="F115" s="53">
        <v>83</v>
      </c>
      <c r="G115" s="54">
        <f>ROUND(F115/A115*1000,1)</f>
        <v>10.4</v>
      </c>
      <c r="H115" s="55">
        <v>1</v>
      </c>
      <c r="I115" s="56">
        <f t="shared" si="2"/>
        <v>12.8</v>
      </c>
      <c r="J115" s="57">
        <v>1</v>
      </c>
      <c r="K115" s="105">
        <f t="shared" si="3"/>
        <v>12.8</v>
      </c>
      <c r="L115" s="55">
        <v>1</v>
      </c>
      <c r="M115" s="64">
        <v>0</v>
      </c>
      <c r="N115" s="56">
        <f t="shared" si="4"/>
        <v>12.7</v>
      </c>
      <c r="O115" s="50">
        <v>49</v>
      </c>
      <c r="P115" s="56">
        <f>ROUND(O115/A115*1000,1)</f>
        <v>6.1</v>
      </c>
      <c r="Q115" s="50">
        <v>5</v>
      </c>
      <c r="R115" s="91">
        <f>ROUND(Q115/A115*1000,2)</f>
        <v>0.63</v>
      </c>
    </row>
    <row r="116" spans="1:18" ht="24">
      <c r="A116" s="2">
        <v>11932</v>
      </c>
      <c r="B116" s="58" t="s">
        <v>76</v>
      </c>
      <c r="C116" s="50">
        <v>155</v>
      </c>
      <c r="D116" s="51">
        <f>ROUND(C116/A116*1000,1)</f>
        <v>13</v>
      </c>
      <c r="E116" s="52">
        <v>9</v>
      </c>
      <c r="F116" s="53">
        <v>137</v>
      </c>
      <c r="G116" s="54">
        <f>ROUND(F116/A116*1000,1)</f>
        <v>11.5</v>
      </c>
      <c r="H116" s="55">
        <v>5</v>
      </c>
      <c r="I116" s="56">
        <f t="shared" si="2"/>
        <v>32.3</v>
      </c>
      <c r="J116" s="57">
        <v>2</v>
      </c>
      <c r="K116" s="105">
        <f t="shared" si="3"/>
        <v>12.9</v>
      </c>
      <c r="L116" s="55">
        <v>2</v>
      </c>
      <c r="M116" s="64">
        <v>1</v>
      </c>
      <c r="N116" s="56">
        <f t="shared" si="4"/>
        <v>19</v>
      </c>
      <c r="O116" s="50">
        <v>107</v>
      </c>
      <c r="P116" s="56">
        <f>ROUND(O116/A116*1000,1)</f>
        <v>9</v>
      </c>
      <c r="Q116" s="50">
        <v>8</v>
      </c>
      <c r="R116" s="91">
        <f>ROUND(Q116/A116*1000,2)</f>
        <v>0.67</v>
      </c>
    </row>
    <row r="117" spans="1:18" ht="24">
      <c r="A117" s="2">
        <v>14799</v>
      </c>
      <c r="B117" s="58" t="s">
        <v>77</v>
      </c>
      <c r="C117" s="50">
        <v>173</v>
      </c>
      <c r="D117" s="51">
        <f>ROUND(C117/A117*1000,1)</f>
        <v>11.7</v>
      </c>
      <c r="E117" s="52">
        <v>16</v>
      </c>
      <c r="F117" s="53">
        <v>159</v>
      </c>
      <c r="G117" s="54">
        <f>ROUND(F117/A117*1000,1)</f>
        <v>10.7</v>
      </c>
      <c r="H117" s="55">
        <v>6</v>
      </c>
      <c r="I117" s="56">
        <f t="shared" si="2"/>
        <v>34.7</v>
      </c>
      <c r="J117" s="57">
        <v>5</v>
      </c>
      <c r="K117" s="105">
        <f t="shared" si="3"/>
        <v>28.9</v>
      </c>
      <c r="L117" s="55">
        <v>10</v>
      </c>
      <c r="M117" s="64">
        <v>0</v>
      </c>
      <c r="N117" s="56">
        <f t="shared" si="4"/>
        <v>54.6</v>
      </c>
      <c r="O117" s="50">
        <v>77</v>
      </c>
      <c r="P117" s="56">
        <f>ROUND(O117/A117*1000,1)</f>
        <v>5.2</v>
      </c>
      <c r="Q117" s="50">
        <v>8</v>
      </c>
      <c r="R117" s="91">
        <f>ROUND(Q117/A117*1000,2)</f>
        <v>0.54</v>
      </c>
    </row>
    <row r="118" spans="1:18" ht="24">
      <c r="A118" s="2">
        <v>9228</v>
      </c>
      <c r="B118" s="58" t="s">
        <v>78</v>
      </c>
      <c r="C118" s="50">
        <v>108</v>
      </c>
      <c r="D118" s="51">
        <f>ROUND(C118/A118*1000,1)</f>
        <v>11.7</v>
      </c>
      <c r="E118" s="52">
        <v>12</v>
      </c>
      <c r="F118" s="53">
        <v>112</v>
      </c>
      <c r="G118" s="54">
        <f>ROUND(F118/A118*1000,1)</f>
        <v>12.1</v>
      </c>
      <c r="H118" s="55">
        <v>4</v>
      </c>
      <c r="I118" s="56">
        <f t="shared" si="2"/>
        <v>37</v>
      </c>
      <c r="J118" s="57">
        <v>4</v>
      </c>
      <c r="K118" s="105">
        <f t="shared" si="3"/>
        <v>37</v>
      </c>
      <c r="L118" s="55">
        <v>8</v>
      </c>
      <c r="M118" s="64">
        <v>0</v>
      </c>
      <c r="N118" s="56">
        <f t="shared" si="4"/>
        <v>69</v>
      </c>
      <c r="O118" s="50">
        <v>77</v>
      </c>
      <c r="P118" s="56">
        <f>ROUND(O118/A118*1000,1)</f>
        <v>8.3</v>
      </c>
      <c r="Q118" s="50">
        <v>5</v>
      </c>
      <c r="R118" s="91">
        <f>ROUND(Q118/A118*1000,2)</f>
        <v>0.54</v>
      </c>
    </row>
    <row r="119" spans="1:18" ht="24">
      <c r="A119" s="2">
        <v>8616</v>
      </c>
      <c r="B119" s="58" t="s">
        <v>79</v>
      </c>
      <c r="C119" s="50">
        <v>110</v>
      </c>
      <c r="D119" s="51">
        <f>ROUND(C119/A119*1000,1)</f>
        <v>12.8</v>
      </c>
      <c r="E119" s="52">
        <v>5</v>
      </c>
      <c r="F119" s="53">
        <v>87</v>
      </c>
      <c r="G119" s="54">
        <f>ROUND(F119/A119*1000,1)</f>
        <v>10.1</v>
      </c>
      <c r="H119" s="55">
        <v>2</v>
      </c>
      <c r="I119" s="56">
        <f t="shared" si="2"/>
        <v>18.2</v>
      </c>
      <c r="J119" s="57">
        <v>0</v>
      </c>
      <c r="K119" s="105">
        <f t="shared" si="3"/>
        <v>0</v>
      </c>
      <c r="L119" s="55">
        <v>5</v>
      </c>
      <c r="M119" s="64">
        <v>7</v>
      </c>
      <c r="N119" s="56">
        <f t="shared" si="4"/>
        <v>98.4</v>
      </c>
      <c r="O119" s="50">
        <v>65</v>
      </c>
      <c r="P119" s="56">
        <f>ROUND(O119/A119*1000,1)</f>
        <v>7.5</v>
      </c>
      <c r="Q119" s="50">
        <v>10</v>
      </c>
      <c r="R119" s="91">
        <f>ROUND(Q119/A119*1000,2)</f>
        <v>1.16</v>
      </c>
    </row>
    <row r="120" spans="2:18" ht="15" customHeight="1">
      <c r="B120" s="58"/>
      <c r="C120" s="50"/>
      <c r="D120" s="6"/>
      <c r="E120" s="52"/>
      <c r="F120" s="53"/>
      <c r="G120" s="49"/>
      <c r="H120" s="55"/>
      <c r="I120" s="56" t="s">
        <v>1</v>
      </c>
      <c r="J120" s="57"/>
      <c r="K120" s="108"/>
      <c r="L120" s="55"/>
      <c r="M120" s="64"/>
      <c r="N120" s="56" t="s">
        <v>1</v>
      </c>
      <c r="O120" s="50"/>
      <c r="P120" s="79"/>
      <c r="Q120" s="50"/>
      <c r="R120" s="91"/>
    </row>
    <row r="121" spans="1:18" ht="24">
      <c r="A121" s="2">
        <v>22030</v>
      </c>
      <c r="B121" s="59" t="s">
        <v>80</v>
      </c>
      <c r="C121" s="50">
        <v>339</v>
      </c>
      <c r="D121" s="51">
        <f>ROUND(C121/A121*1000,1)</f>
        <v>15.4</v>
      </c>
      <c r="E121" s="52">
        <v>26</v>
      </c>
      <c r="F121" s="60">
        <v>225</v>
      </c>
      <c r="G121" s="54">
        <f>ROUND(F121/A121*1000,1)</f>
        <v>10.2</v>
      </c>
      <c r="H121" s="55">
        <v>5</v>
      </c>
      <c r="I121" s="56">
        <f t="shared" si="2"/>
        <v>14.7</v>
      </c>
      <c r="J121" s="57">
        <v>1</v>
      </c>
      <c r="K121" s="105">
        <f t="shared" si="3"/>
        <v>2.9</v>
      </c>
      <c r="L121" s="55">
        <v>12</v>
      </c>
      <c r="M121" s="64">
        <v>10</v>
      </c>
      <c r="N121" s="56">
        <f t="shared" si="4"/>
        <v>60.9</v>
      </c>
      <c r="O121" s="50">
        <v>182</v>
      </c>
      <c r="P121" s="56">
        <f>ROUND(O121/A121*1000,1)</f>
        <v>8.3</v>
      </c>
      <c r="Q121" s="50">
        <v>15</v>
      </c>
      <c r="R121" s="91">
        <f>ROUND(Q121/A121*1000,2)</f>
        <v>0.68</v>
      </c>
    </row>
    <row r="122" spans="1:18" ht="24">
      <c r="A122" s="2">
        <v>12577</v>
      </c>
      <c r="B122" s="58" t="s">
        <v>81</v>
      </c>
      <c r="C122" s="50">
        <v>169</v>
      </c>
      <c r="D122" s="51">
        <f>ROUND(C122/A122*1000,1)</f>
        <v>13.4</v>
      </c>
      <c r="E122" s="52">
        <v>11</v>
      </c>
      <c r="F122" s="53">
        <v>149</v>
      </c>
      <c r="G122" s="54">
        <f>ROUND(F122/A122*1000,1)</f>
        <v>11.8</v>
      </c>
      <c r="H122" s="55">
        <v>6</v>
      </c>
      <c r="I122" s="56">
        <f t="shared" si="2"/>
        <v>35.5</v>
      </c>
      <c r="J122" s="57">
        <v>6</v>
      </c>
      <c r="K122" s="105">
        <f t="shared" si="3"/>
        <v>35.5</v>
      </c>
      <c r="L122" s="55">
        <v>2</v>
      </c>
      <c r="M122" s="64">
        <v>0</v>
      </c>
      <c r="N122" s="56">
        <f t="shared" si="4"/>
        <v>11.7</v>
      </c>
      <c r="O122" s="50">
        <v>121</v>
      </c>
      <c r="P122" s="56">
        <f>ROUND(O122/A122*1000,1)</f>
        <v>9.6</v>
      </c>
      <c r="Q122" s="50">
        <v>6</v>
      </c>
      <c r="R122" s="91">
        <f>ROUND(Q122/A122*1000,2)</f>
        <v>0.48</v>
      </c>
    </row>
    <row r="123" spans="1:18" ht="24">
      <c r="A123" s="2">
        <v>7039</v>
      </c>
      <c r="B123" s="59" t="s">
        <v>82</v>
      </c>
      <c r="C123" s="50">
        <v>111</v>
      </c>
      <c r="D123" s="51">
        <f>ROUND(C123/A123*1000,1)</f>
        <v>15.8</v>
      </c>
      <c r="E123" s="52">
        <v>10</v>
      </c>
      <c r="F123" s="60">
        <v>77</v>
      </c>
      <c r="G123" s="54">
        <f>ROUND(F123/A123*1000,1)</f>
        <v>10.9</v>
      </c>
      <c r="H123" s="55">
        <v>1</v>
      </c>
      <c r="I123" s="56">
        <f t="shared" si="2"/>
        <v>9</v>
      </c>
      <c r="J123" s="57">
        <v>1</v>
      </c>
      <c r="K123" s="105">
        <f t="shared" si="3"/>
        <v>9</v>
      </c>
      <c r="L123" s="55">
        <v>0</v>
      </c>
      <c r="M123" s="64">
        <v>0</v>
      </c>
      <c r="N123" s="56">
        <f t="shared" si="4"/>
        <v>0</v>
      </c>
      <c r="O123" s="50">
        <v>49</v>
      </c>
      <c r="P123" s="56">
        <f>ROUND(O123/A123*1000,1)</f>
        <v>7</v>
      </c>
      <c r="Q123" s="50">
        <v>5</v>
      </c>
      <c r="R123" s="91">
        <f>ROUND(Q123/A123*1000,2)</f>
        <v>0.71</v>
      </c>
    </row>
    <row r="124" spans="1:18" ht="24">
      <c r="A124" s="2">
        <v>7163</v>
      </c>
      <c r="B124" s="59" t="s">
        <v>83</v>
      </c>
      <c r="C124" s="50">
        <v>99</v>
      </c>
      <c r="D124" s="51">
        <f>ROUND(C124/A124*1000,1)</f>
        <v>13.8</v>
      </c>
      <c r="E124" s="52">
        <v>5</v>
      </c>
      <c r="F124" s="60">
        <v>87</v>
      </c>
      <c r="G124" s="54">
        <f>ROUND(F124/A124*1000,1)</f>
        <v>12.1</v>
      </c>
      <c r="H124" s="55">
        <v>1</v>
      </c>
      <c r="I124" s="56">
        <f t="shared" si="2"/>
        <v>10.1</v>
      </c>
      <c r="J124" s="57">
        <v>0</v>
      </c>
      <c r="K124" s="105">
        <f t="shared" si="3"/>
        <v>0</v>
      </c>
      <c r="L124" s="55">
        <v>2</v>
      </c>
      <c r="M124" s="64">
        <v>3</v>
      </c>
      <c r="N124" s="56">
        <f t="shared" si="4"/>
        <v>48.1</v>
      </c>
      <c r="O124" s="50">
        <v>69</v>
      </c>
      <c r="P124" s="56">
        <f>ROUND(O124/A124*1000,1)</f>
        <v>9.6</v>
      </c>
      <c r="Q124" s="50">
        <v>6</v>
      </c>
      <c r="R124" s="91">
        <f>ROUND(Q124/A124*1000,2)</f>
        <v>0.84</v>
      </c>
    </row>
    <row r="125" spans="1:18" ht="24">
      <c r="A125" s="2">
        <v>13454</v>
      </c>
      <c r="B125" s="59" t="s">
        <v>84</v>
      </c>
      <c r="C125" s="50">
        <v>179</v>
      </c>
      <c r="D125" s="51">
        <f>ROUND(C125/A125*1000,1)</f>
        <v>13.3</v>
      </c>
      <c r="E125" s="52">
        <v>19</v>
      </c>
      <c r="F125" s="60">
        <v>158</v>
      </c>
      <c r="G125" s="54">
        <f>ROUND(F125/A125*1000,1)</f>
        <v>11.7</v>
      </c>
      <c r="H125" s="55">
        <v>4</v>
      </c>
      <c r="I125" s="56">
        <f t="shared" si="2"/>
        <v>22.3</v>
      </c>
      <c r="J125" s="57">
        <v>2</v>
      </c>
      <c r="K125" s="105">
        <f t="shared" si="3"/>
        <v>11.2</v>
      </c>
      <c r="L125" s="55">
        <v>5</v>
      </c>
      <c r="M125" s="64">
        <v>2</v>
      </c>
      <c r="N125" s="56">
        <f t="shared" si="4"/>
        <v>37.6</v>
      </c>
      <c r="O125" s="50">
        <v>96</v>
      </c>
      <c r="P125" s="56">
        <f>ROUND(O125/A125*1000,1)</f>
        <v>7.1</v>
      </c>
      <c r="Q125" s="50">
        <v>8</v>
      </c>
      <c r="R125" s="91">
        <f>ROUND(Q125/A125*1000,2)</f>
        <v>0.59</v>
      </c>
    </row>
    <row r="126" spans="2:18" ht="15" customHeight="1">
      <c r="B126" s="59"/>
      <c r="C126" s="50"/>
      <c r="D126" s="51"/>
      <c r="E126" s="52"/>
      <c r="F126" s="60"/>
      <c r="G126" s="54"/>
      <c r="H126" s="55"/>
      <c r="I126" s="56" t="s">
        <v>1</v>
      </c>
      <c r="J126" s="57" t="s">
        <v>1</v>
      </c>
      <c r="K126" s="108"/>
      <c r="L126" s="55"/>
      <c r="M126" s="64"/>
      <c r="N126" s="56" t="s">
        <v>1</v>
      </c>
      <c r="O126" s="50"/>
      <c r="P126" s="56"/>
      <c r="Q126" s="50"/>
      <c r="R126" s="91"/>
    </row>
    <row r="127" spans="1:18" ht="24">
      <c r="A127" s="2">
        <v>4943</v>
      </c>
      <c r="B127" s="58" t="s">
        <v>85</v>
      </c>
      <c r="C127" s="50">
        <v>63</v>
      </c>
      <c r="D127" s="51">
        <f>ROUND(C127/A127*1000,1)</f>
        <v>12.7</v>
      </c>
      <c r="E127" s="52">
        <v>4</v>
      </c>
      <c r="F127" s="53">
        <v>58</v>
      </c>
      <c r="G127" s="54">
        <f>ROUND(F127/A127*1000,1)</f>
        <v>11.7</v>
      </c>
      <c r="H127" s="55">
        <v>2</v>
      </c>
      <c r="I127" s="56">
        <f t="shared" si="2"/>
        <v>31.7</v>
      </c>
      <c r="J127" s="57">
        <v>1</v>
      </c>
      <c r="K127" s="105">
        <f t="shared" si="3"/>
        <v>15.9</v>
      </c>
      <c r="L127" s="55">
        <v>0</v>
      </c>
      <c r="M127" s="64">
        <v>0</v>
      </c>
      <c r="N127" s="56">
        <f t="shared" si="4"/>
        <v>0</v>
      </c>
      <c r="O127" s="50">
        <v>37</v>
      </c>
      <c r="P127" s="56">
        <f>ROUND(O127/A127*1000,1)</f>
        <v>7.5</v>
      </c>
      <c r="Q127" s="50">
        <v>2</v>
      </c>
      <c r="R127" s="91">
        <f>ROUND(Q127/A127*1000,2)</f>
        <v>0.4</v>
      </c>
    </row>
    <row r="128" spans="1:18" ht="24">
      <c r="A128" s="2">
        <v>8312</v>
      </c>
      <c r="B128" s="59" t="s">
        <v>86</v>
      </c>
      <c r="C128" s="50">
        <v>120</v>
      </c>
      <c r="D128" s="51">
        <f>ROUND(C128/A128*1000,1)</f>
        <v>14.4</v>
      </c>
      <c r="E128" s="52">
        <v>1</v>
      </c>
      <c r="F128" s="60">
        <v>86</v>
      </c>
      <c r="G128" s="54">
        <f>ROUND(F128/A128*1000,1)</f>
        <v>10.3</v>
      </c>
      <c r="H128" s="55">
        <v>3</v>
      </c>
      <c r="I128" s="56">
        <f t="shared" si="2"/>
        <v>25</v>
      </c>
      <c r="J128" s="57">
        <v>2</v>
      </c>
      <c r="K128" s="105">
        <f t="shared" si="3"/>
        <v>16.7</v>
      </c>
      <c r="L128" s="55">
        <v>1</v>
      </c>
      <c r="M128" s="64">
        <v>0</v>
      </c>
      <c r="N128" s="56">
        <f t="shared" si="4"/>
        <v>8.3</v>
      </c>
      <c r="O128" s="50">
        <v>99</v>
      </c>
      <c r="P128" s="56">
        <f>ROUND(O128/A128*1000,1)</f>
        <v>11.9</v>
      </c>
      <c r="Q128" s="50">
        <v>7</v>
      </c>
      <c r="R128" s="91">
        <f>ROUND(Q128/A128*1000,2)</f>
        <v>0.84</v>
      </c>
    </row>
    <row r="129" spans="1:18" ht="24">
      <c r="A129" s="2">
        <v>16905</v>
      </c>
      <c r="B129" s="59" t="s">
        <v>87</v>
      </c>
      <c r="C129" s="50">
        <v>252</v>
      </c>
      <c r="D129" s="51">
        <f>ROUND(C129/A129*1000,1)</f>
        <v>14.9</v>
      </c>
      <c r="E129" s="52">
        <v>17</v>
      </c>
      <c r="F129" s="60">
        <v>183</v>
      </c>
      <c r="G129" s="54">
        <f>ROUND(F129/A129*1000,1)</f>
        <v>10.8</v>
      </c>
      <c r="H129" s="55">
        <v>6</v>
      </c>
      <c r="I129" s="56">
        <f t="shared" si="2"/>
        <v>23.8</v>
      </c>
      <c r="J129" s="57">
        <v>4</v>
      </c>
      <c r="K129" s="105">
        <f t="shared" si="3"/>
        <v>15.9</v>
      </c>
      <c r="L129" s="55">
        <v>7</v>
      </c>
      <c r="M129" s="64">
        <v>0</v>
      </c>
      <c r="N129" s="56">
        <f t="shared" si="4"/>
        <v>27</v>
      </c>
      <c r="O129" s="50">
        <v>173</v>
      </c>
      <c r="P129" s="56">
        <f>ROUND(O129/A129*1000,1)</f>
        <v>10.2</v>
      </c>
      <c r="Q129" s="50">
        <v>14</v>
      </c>
      <c r="R129" s="91">
        <f>ROUND(Q129/A129*1000,2)</f>
        <v>0.83</v>
      </c>
    </row>
    <row r="130" spans="1:18" ht="24">
      <c r="A130" s="2">
        <v>7449</v>
      </c>
      <c r="B130" s="59" t="s">
        <v>88</v>
      </c>
      <c r="C130" s="50">
        <v>80</v>
      </c>
      <c r="D130" s="51">
        <f>ROUND(C130/A130*1000,1)</f>
        <v>10.7</v>
      </c>
      <c r="E130" s="52">
        <v>4</v>
      </c>
      <c r="F130" s="60">
        <v>90</v>
      </c>
      <c r="G130" s="54">
        <f>ROUND(F130/A130*1000,1)</f>
        <v>12.1</v>
      </c>
      <c r="H130" s="55">
        <v>0</v>
      </c>
      <c r="I130" s="56">
        <f t="shared" si="2"/>
        <v>0</v>
      </c>
      <c r="J130" s="57">
        <v>0</v>
      </c>
      <c r="K130" s="105">
        <f t="shared" si="3"/>
        <v>0</v>
      </c>
      <c r="L130" s="55">
        <v>1</v>
      </c>
      <c r="M130" s="64">
        <v>2</v>
      </c>
      <c r="N130" s="56">
        <f t="shared" si="4"/>
        <v>36.1</v>
      </c>
      <c r="O130" s="50">
        <v>40</v>
      </c>
      <c r="P130" s="56">
        <f>ROUND(O130/A130*1000,1)</f>
        <v>5.4</v>
      </c>
      <c r="Q130" s="50">
        <v>6</v>
      </c>
      <c r="R130" s="91">
        <f>ROUND(Q130/A130*1000,2)</f>
        <v>0.81</v>
      </c>
    </row>
    <row r="131" spans="1:18" ht="24">
      <c r="A131" s="2">
        <v>8275</v>
      </c>
      <c r="B131" s="59" t="s">
        <v>89</v>
      </c>
      <c r="C131" s="50">
        <v>105</v>
      </c>
      <c r="D131" s="51">
        <f>ROUND(C131/A131*1000,1)</f>
        <v>12.7</v>
      </c>
      <c r="E131" s="52">
        <v>9</v>
      </c>
      <c r="F131" s="60">
        <v>87</v>
      </c>
      <c r="G131" s="54">
        <f>ROUND(F131/A131*1000,1)</f>
        <v>10.5</v>
      </c>
      <c r="H131" s="55">
        <v>0</v>
      </c>
      <c r="I131" s="56">
        <f t="shared" si="2"/>
        <v>0</v>
      </c>
      <c r="J131" s="57">
        <v>0</v>
      </c>
      <c r="K131" s="105">
        <f t="shared" si="3"/>
        <v>0</v>
      </c>
      <c r="L131" s="55">
        <v>0</v>
      </c>
      <c r="M131" s="64">
        <v>0</v>
      </c>
      <c r="N131" s="56">
        <f t="shared" si="4"/>
        <v>0</v>
      </c>
      <c r="O131" s="50">
        <v>60</v>
      </c>
      <c r="P131" s="56">
        <f>ROUND(O131/A131*1000,1)</f>
        <v>7.3</v>
      </c>
      <c r="Q131" s="50">
        <v>3</v>
      </c>
      <c r="R131" s="91">
        <f>ROUND(Q131/A131*1000,2)</f>
        <v>0.36</v>
      </c>
    </row>
    <row r="132" spans="2:18" ht="15" customHeight="1">
      <c r="B132" s="58"/>
      <c r="C132" s="50"/>
      <c r="D132" s="51"/>
      <c r="E132" s="52" t="s">
        <v>1</v>
      </c>
      <c r="F132" s="53"/>
      <c r="G132" s="54"/>
      <c r="H132" s="55"/>
      <c r="I132" s="56" t="s">
        <v>1</v>
      </c>
      <c r="J132" s="57"/>
      <c r="K132" s="108"/>
      <c r="L132" s="55"/>
      <c r="M132" s="64"/>
      <c r="N132" s="56" t="s">
        <v>1</v>
      </c>
      <c r="O132" s="50"/>
      <c r="P132" s="56"/>
      <c r="Q132" s="50"/>
      <c r="R132" s="91"/>
    </row>
    <row r="133" spans="1:18" ht="24">
      <c r="A133" s="2">
        <v>7411</v>
      </c>
      <c r="B133" s="59" t="s">
        <v>120</v>
      </c>
      <c r="C133" s="50">
        <v>95</v>
      </c>
      <c r="D133" s="51">
        <f>ROUND(C133/A133*1000,1)</f>
        <v>12.8</v>
      </c>
      <c r="E133" s="52">
        <v>5</v>
      </c>
      <c r="F133" s="60">
        <v>74</v>
      </c>
      <c r="G133" s="54">
        <f>ROUND(F133/A133*1000,1)</f>
        <v>10</v>
      </c>
      <c r="H133" s="55">
        <v>1</v>
      </c>
      <c r="I133" s="56">
        <f>ROUND(H133/C133*1000,1)</f>
        <v>10.5</v>
      </c>
      <c r="J133" s="57">
        <v>1</v>
      </c>
      <c r="K133" s="105">
        <f>ROUND(J133/C133*1000,1)</f>
        <v>10.5</v>
      </c>
      <c r="L133" s="55">
        <v>0</v>
      </c>
      <c r="M133" s="64">
        <v>0</v>
      </c>
      <c r="N133" s="42">
        <f t="shared" si="4"/>
        <v>0</v>
      </c>
      <c r="O133" s="7">
        <v>58</v>
      </c>
      <c r="P133" s="56">
        <f>ROUND(O133/A133*1000,1)</f>
        <v>7.8</v>
      </c>
      <c r="Q133" s="7">
        <v>6</v>
      </c>
      <c r="R133" s="89">
        <f>ROUND(Q133/A133*1000,2)</f>
        <v>0.81</v>
      </c>
    </row>
    <row r="134" spans="1:19" ht="24">
      <c r="A134" s="2">
        <v>7080</v>
      </c>
      <c r="B134" s="59" t="s">
        <v>121</v>
      </c>
      <c r="C134" s="50">
        <v>73</v>
      </c>
      <c r="D134" s="62">
        <f>ROUND(C134/A134*1000,1)</f>
        <v>10.3</v>
      </c>
      <c r="E134" s="52">
        <v>6</v>
      </c>
      <c r="F134" s="63">
        <v>58</v>
      </c>
      <c r="G134" s="54">
        <f>ROUND(F134/A134*1000,1)</f>
        <v>8.2</v>
      </c>
      <c r="H134" s="64">
        <v>2</v>
      </c>
      <c r="I134" s="56">
        <f>ROUND(H134/C134*1000,1)</f>
        <v>27.4</v>
      </c>
      <c r="J134" s="57">
        <v>0</v>
      </c>
      <c r="K134" s="108">
        <f>ROUND(J134/C134*1000,1)</f>
        <v>0</v>
      </c>
      <c r="L134" s="64">
        <v>0</v>
      </c>
      <c r="M134" s="64">
        <v>0</v>
      </c>
      <c r="N134" s="56">
        <f t="shared" si="4"/>
        <v>0</v>
      </c>
      <c r="O134" s="61">
        <v>59</v>
      </c>
      <c r="P134" s="56">
        <f>ROUND(O134/A134*1000,1)</f>
        <v>8.3</v>
      </c>
      <c r="Q134" s="61">
        <v>1</v>
      </c>
      <c r="R134" s="91">
        <f>ROUND(Q134/A134*1000,2)</f>
        <v>0.14</v>
      </c>
      <c r="S134" s="78"/>
    </row>
    <row r="135" spans="1:18" ht="24">
      <c r="A135" s="2">
        <v>18395</v>
      </c>
      <c r="B135" s="59" t="s">
        <v>116</v>
      </c>
      <c r="C135" s="50">
        <v>291</v>
      </c>
      <c r="D135" s="51">
        <f>ROUND(C135/A135*1000,1)</f>
        <v>15.8</v>
      </c>
      <c r="E135" s="52">
        <v>19</v>
      </c>
      <c r="F135" s="60">
        <v>205</v>
      </c>
      <c r="G135" s="54">
        <f>ROUND(F135/A135*1000,1)</f>
        <v>11.1</v>
      </c>
      <c r="H135" s="55">
        <v>6</v>
      </c>
      <c r="I135" s="56">
        <f>ROUND(H135/C135*1000,1)</f>
        <v>20.6</v>
      </c>
      <c r="J135" s="57">
        <v>4</v>
      </c>
      <c r="K135" s="105">
        <f>ROUND(J135/C135*1000,1)</f>
        <v>13.7</v>
      </c>
      <c r="L135" s="55">
        <v>33</v>
      </c>
      <c r="M135" s="64">
        <v>43</v>
      </c>
      <c r="N135" s="42">
        <f t="shared" si="4"/>
        <v>207.1</v>
      </c>
      <c r="O135" s="7">
        <v>166</v>
      </c>
      <c r="P135" s="56">
        <f>ROUND(O135/A135*1000,1)</f>
        <v>9</v>
      </c>
      <c r="Q135" s="7">
        <v>13</v>
      </c>
      <c r="R135" s="89">
        <f>ROUND(Q135/A135*1000,2)</f>
        <v>0.71</v>
      </c>
    </row>
    <row r="136" spans="1:19" ht="24">
      <c r="A136" s="2">
        <v>10703</v>
      </c>
      <c r="B136" s="59" t="s">
        <v>90</v>
      </c>
      <c r="C136" s="50">
        <v>153</v>
      </c>
      <c r="D136" s="62">
        <f>ROUND(C136/A136*1000,1)</f>
        <v>14.3</v>
      </c>
      <c r="E136" s="52">
        <v>11</v>
      </c>
      <c r="F136" s="63">
        <v>105</v>
      </c>
      <c r="G136" s="54">
        <f>ROUND(F136/A136*1000,1)</f>
        <v>9.8</v>
      </c>
      <c r="H136" s="64">
        <v>4</v>
      </c>
      <c r="I136" s="56">
        <f t="shared" si="2"/>
        <v>26.1</v>
      </c>
      <c r="J136" s="57">
        <v>3</v>
      </c>
      <c r="K136" s="108">
        <f t="shared" si="3"/>
        <v>19.6</v>
      </c>
      <c r="L136" s="64">
        <v>1</v>
      </c>
      <c r="M136" s="64">
        <v>0</v>
      </c>
      <c r="N136" s="56">
        <f t="shared" si="4"/>
        <v>6.5</v>
      </c>
      <c r="O136" s="61">
        <v>90</v>
      </c>
      <c r="P136" s="56">
        <f>ROUND(O136/A136*1000,1)</f>
        <v>8.4</v>
      </c>
      <c r="Q136" s="61">
        <v>10</v>
      </c>
      <c r="R136" s="91">
        <f>ROUND(Q136/A136*1000,2)</f>
        <v>0.93</v>
      </c>
      <c r="S136" s="78"/>
    </row>
    <row r="137" spans="1:19" ht="24">
      <c r="A137" s="2">
        <v>14830</v>
      </c>
      <c r="B137" s="58" t="s">
        <v>99</v>
      </c>
      <c r="C137" s="93">
        <v>210</v>
      </c>
      <c r="D137" s="62">
        <f>ROUND(C137/A137*1000,1)</f>
        <v>14.2</v>
      </c>
      <c r="E137" s="52">
        <v>9</v>
      </c>
      <c r="F137" s="63">
        <v>110</v>
      </c>
      <c r="G137" s="54">
        <f>ROUND(F137/A137*1000,1)</f>
        <v>7.4</v>
      </c>
      <c r="H137" s="64">
        <v>2</v>
      </c>
      <c r="I137" s="56">
        <f>ROUND(H137/C137*1000,1)</f>
        <v>9.5</v>
      </c>
      <c r="J137" s="57">
        <v>1</v>
      </c>
      <c r="K137" s="105">
        <f>ROUND(J137/C137*1000,1)</f>
        <v>4.8</v>
      </c>
      <c r="L137" s="64">
        <v>18</v>
      </c>
      <c r="M137" s="64">
        <v>3</v>
      </c>
      <c r="N137" s="42">
        <f t="shared" si="4"/>
        <v>90.9</v>
      </c>
      <c r="O137" s="73">
        <v>126</v>
      </c>
      <c r="P137" s="56">
        <f>ROUND(O137/A137*1000,1)</f>
        <v>8.5</v>
      </c>
      <c r="Q137" s="73">
        <v>15</v>
      </c>
      <c r="R137" s="89">
        <f>ROUND(Q137/A137*1000,2)</f>
        <v>1.01</v>
      </c>
      <c r="S137" s="78"/>
    </row>
    <row r="138" spans="2:18" ht="15" customHeight="1">
      <c r="B138" s="58"/>
      <c r="C138" s="50"/>
      <c r="D138" s="51"/>
      <c r="E138" s="52" t="s">
        <v>1</v>
      </c>
      <c r="F138" s="53"/>
      <c r="G138" s="54"/>
      <c r="H138" s="55"/>
      <c r="I138" s="56" t="s">
        <v>1</v>
      </c>
      <c r="J138" s="57"/>
      <c r="K138" s="108"/>
      <c r="L138" s="55"/>
      <c r="M138" s="64"/>
      <c r="N138" s="56" t="s">
        <v>1</v>
      </c>
      <c r="O138" s="50"/>
      <c r="P138" s="56"/>
      <c r="Q138" s="50"/>
      <c r="R138" s="91"/>
    </row>
    <row r="139" spans="1:19" ht="24">
      <c r="A139" s="2">
        <v>6585</v>
      </c>
      <c r="B139" s="58" t="s">
        <v>128</v>
      </c>
      <c r="C139" s="50">
        <v>77</v>
      </c>
      <c r="D139" s="62">
        <f>ROUND(C139/A139*1000,1)</f>
        <v>11.7</v>
      </c>
      <c r="E139" s="52">
        <v>8</v>
      </c>
      <c r="F139" s="63">
        <v>60</v>
      </c>
      <c r="G139" s="54">
        <f>ROUND(F139/A139*1000,1)</f>
        <v>9.1</v>
      </c>
      <c r="H139" s="64">
        <v>0</v>
      </c>
      <c r="I139" s="56">
        <f>ROUND(H139/C139*1000,1)</f>
        <v>0</v>
      </c>
      <c r="J139" s="57">
        <v>0</v>
      </c>
      <c r="K139" s="108">
        <f>ROUND(J139/C139*1000,1)</f>
        <v>0</v>
      </c>
      <c r="L139" s="64">
        <v>0</v>
      </c>
      <c r="M139" s="64">
        <v>0</v>
      </c>
      <c r="N139" s="56">
        <f t="shared" si="4"/>
        <v>0</v>
      </c>
      <c r="O139" s="61">
        <v>36</v>
      </c>
      <c r="P139" s="56">
        <f>ROUND(O139/A139*1000,1)</f>
        <v>5.5</v>
      </c>
      <c r="Q139" s="61">
        <v>1</v>
      </c>
      <c r="R139" s="91">
        <f>ROUND(Q139/A139*1000,2)</f>
        <v>0.15</v>
      </c>
      <c r="S139" s="78"/>
    </row>
    <row r="140" spans="1:19" ht="24">
      <c r="A140" s="2">
        <v>12599</v>
      </c>
      <c r="B140" s="58" t="s">
        <v>129</v>
      </c>
      <c r="C140" s="93">
        <v>145</v>
      </c>
      <c r="D140" s="62">
        <f>ROUND(C140/A140*1000,1)</f>
        <v>11.5</v>
      </c>
      <c r="E140" s="52">
        <v>17</v>
      </c>
      <c r="F140" s="63">
        <v>106</v>
      </c>
      <c r="G140" s="54">
        <f>ROUND(F140/A140*1000,1)</f>
        <v>8.4</v>
      </c>
      <c r="H140" s="64">
        <v>4</v>
      </c>
      <c r="I140" s="56">
        <f>ROUND(H140/C140*1000,1)</f>
        <v>27.6</v>
      </c>
      <c r="J140" s="57">
        <v>3</v>
      </c>
      <c r="K140" s="105">
        <f>ROUND(J140/C140*1000,1)</f>
        <v>20.7</v>
      </c>
      <c r="L140" s="64">
        <v>7</v>
      </c>
      <c r="M140" s="64">
        <v>0</v>
      </c>
      <c r="N140" s="42">
        <f t="shared" si="4"/>
        <v>46.1</v>
      </c>
      <c r="O140" s="73">
        <v>95</v>
      </c>
      <c r="P140" s="56">
        <f>ROUND(O140/A140*1000,1)</f>
        <v>7.5</v>
      </c>
      <c r="Q140" s="73">
        <v>4</v>
      </c>
      <c r="R140" s="89">
        <f>ROUND(Q140/A140*1000,2)</f>
        <v>0.32</v>
      </c>
      <c r="S140" s="78"/>
    </row>
    <row r="141" spans="1:18" ht="24">
      <c r="A141" s="2">
        <v>10122</v>
      </c>
      <c r="B141" s="58" t="s">
        <v>122</v>
      </c>
      <c r="C141" s="61">
        <v>135</v>
      </c>
      <c r="D141" s="62">
        <f>ROUND(C141/A141*1000,1)</f>
        <v>13.3</v>
      </c>
      <c r="E141" s="52">
        <v>14</v>
      </c>
      <c r="F141" s="63">
        <v>78</v>
      </c>
      <c r="G141" s="54">
        <f>ROUND(F141/A141*1000,1)</f>
        <v>7.7</v>
      </c>
      <c r="H141" s="64">
        <v>4</v>
      </c>
      <c r="I141" s="56">
        <f>ROUND(H141/C141*1000,1)</f>
        <v>29.6</v>
      </c>
      <c r="J141" s="57">
        <v>2</v>
      </c>
      <c r="K141" s="105">
        <f>ROUND(J141/C141*1000,1)</f>
        <v>14.8</v>
      </c>
      <c r="L141" s="64">
        <v>0</v>
      </c>
      <c r="M141" s="64">
        <v>0</v>
      </c>
      <c r="N141" s="42">
        <f t="shared" si="4"/>
        <v>0</v>
      </c>
      <c r="O141" s="73">
        <v>91</v>
      </c>
      <c r="P141" s="56">
        <f>ROUND(O141/A141*1000,1)</f>
        <v>9</v>
      </c>
      <c r="Q141" s="73">
        <v>4</v>
      </c>
      <c r="R141" s="89">
        <f>ROUND(Q141/A141*1000,2)</f>
        <v>0.4</v>
      </c>
    </row>
    <row r="142" spans="1:18" ht="24">
      <c r="A142" s="2">
        <v>6714</v>
      </c>
      <c r="B142" s="58" t="s">
        <v>123</v>
      </c>
      <c r="C142" s="61">
        <v>87</v>
      </c>
      <c r="D142" s="62">
        <f>ROUND(C142/A142*1000,1)</f>
        <v>13</v>
      </c>
      <c r="E142" s="52">
        <v>9</v>
      </c>
      <c r="F142" s="63">
        <v>61</v>
      </c>
      <c r="G142" s="54">
        <f>ROUND(F142/A142*1000,1)</f>
        <v>9.1</v>
      </c>
      <c r="H142" s="64">
        <v>1</v>
      </c>
      <c r="I142" s="56">
        <f>ROUND(H142/C142*1000,1)</f>
        <v>11.5</v>
      </c>
      <c r="J142" s="57">
        <v>1</v>
      </c>
      <c r="K142" s="105">
        <f>ROUND(J142/C142*1000,1)</f>
        <v>11.5</v>
      </c>
      <c r="L142" s="64">
        <v>1</v>
      </c>
      <c r="M142" s="64">
        <v>0</v>
      </c>
      <c r="N142" s="42">
        <f t="shared" si="4"/>
        <v>11.4</v>
      </c>
      <c r="O142" s="73">
        <v>42</v>
      </c>
      <c r="P142" s="56">
        <f>ROUND(O142/A142*1000,1)</f>
        <v>6.3</v>
      </c>
      <c r="Q142" s="73">
        <v>4</v>
      </c>
      <c r="R142" s="89">
        <f>ROUND(Q142/A142*1000,2)</f>
        <v>0.6</v>
      </c>
    </row>
    <row r="143" spans="1:18" ht="24">
      <c r="A143" s="2">
        <v>28783</v>
      </c>
      <c r="B143" s="58" t="s">
        <v>118</v>
      </c>
      <c r="C143" s="61">
        <v>811</v>
      </c>
      <c r="D143" s="62">
        <f>ROUND(C143/A143*1000,1)</f>
        <v>28.2</v>
      </c>
      <c r="E143" s="52">
        <v>50</v>
      </c>
      <c r="F143" s="63">
        <v>171</v>
      </c>
      <c r="G143" s="54">
        <f>ROUND(F143/A143*1000,1)</f>
        <v>5.9</v>
      </c>
      <c r="H143" s="64">
        <v>16</v>
      </c>
      <c r="I143" s="56">
        <f>ROUND(H143/C143*1000,1)</f>
        <v>19.7</v>
      </c>
      <c r="J143" s="57">
        <v>11</v>
      </c>
      <c r="K143" s="105">
        <f>ROUND(J143/C143*1000,1)</f>
        <v>13.6</v>
      </c>
      <c r="L143" s="64">
        <v>2</v>
      </c>
      <c r="M143" s="64">
        <v>0</v>
      </c>
      <c r="N143" s="42">
        <f t="shared" si="4"/>
        <v>2.5</v>
      </c>
      <c r="O143" s="73">
        <v>263</v>
      </c>
      <c r="P143" s="56">
        <f>ROUND(O143/A143*1000,1)</f>
        <v>9.1</v>
      </c>
      <c r="Q143" s="73">
        <v>17</v>
      </c>
      <c r="R143" s="89">
        <f>ROUND(Q143/A143*1000,2)</f>
        <v>0.59</v>
      </c>
    </row>
    <row r="144" spans="2:18" ht="15" customHeight="1">
      <c r="B144" s="58"/>
      <c r="C144" s="61"/>
      <c r="D144" s="62"/>
      <c r="E144" s="52" t="s">
        <v>1</v>
      </c>
      <c r="F144" s="63"/>
      <c r="G144" s="54"/>
      <c r="H144" s="64"/>
      <c r="I144" s="56" t="s">
        <v>1</v>
      </c>
      <c r="J144" s="57"/>
      <c r="K144" s="108"/>
      <c r="L144" s="64"/>
      <c r="M144" s="64"/>
      <c r="N144" s="56" t="s">
        <v>1</v>
      </c>
      <c r="O144" s="61"/>
      <c r="P144" s="56"/>
      <c r="Q144" s="61"/>
      <c r="R144" s="91"/>
    </row>
    <row r="145" spans="1:18" ht="24">
      <c r="A145" s="2">
        <v>5595</v>
      </c>
      <c r="B145" s="58" t="s">
        <v>130</v>
      </c>
      <c r="C145" s="61">
        <v>64</v>
      </c>
      <c r="D145" s="62">
        <f>ROUND(C145/A145*1000,1)</f>
        <v>11.4</v>
      </c>
      <c r="E145" s="52">
        <v>6</v>
      </c>
      <c r="F145" s="63">
        <v>69</v>
      </c>
      <c r="G145" s="54">
        <f>ROUND(F145/A145*1000,1)</f>
        <v>12.3</v>
      </c>
      <c r="H145" s="64">
        <v>0</v>
      </c>
      <c r="I145" s="56">
        <f>ROUND(H145/C145*1000,1)</f>
        <v>0</v>
      </c>
      <c r="J145" s="57">
        <v>0</v>
      </c>
      <c r="K145" s="105">
        <f>ROUND(J145/C145*1000,1)</f>
        <v>0</v>
      </c>
      <c r="L145" s="64">
        <v>0</v>
      </c>
      <c r="M145" s="64">
        <v>0</v>
      </c>
      <c r="N145" s="42">
        <f t="shared" si="4"/>
        <v>0</v>
      </c>
      <c r="O145" s="73">
        <v>41</v>
      </c>
      <c r="P145" s="56">
        <f>ROUND(O145/A145*1000,1)</f>
        <v>7.3</v>
      </c>
      <c r="Q145" s="73">
        <v>2</v>
      </c>
      <c r="R145" s="89">
        <f>ROUND(Q145/A145*1000,2)</f>
        <v>0.36</v>
      </c>
    </row>
    <row r="146" spans="1:18" ht="24">
      <c r="A146" s="2">
        <v>4221</v>
      </c>
      <c r="B146" s="58" t="s">
        <v>131</v>
      </c>
      <c r="C146" s="61">
        <v>34</v>
      </c>
      <c r="D146" s="62">
        <f>ROUND(C146/A146*1000,1)</f>
        <v>8.1</v>
      </c>
      <c r="E146" s="52">
        <v>3</v>
      </c>
      <c r="F146" s="63">
        <v>32</v>
      </c>
      <c r="G146" s="54">
        <f>ROUND(F146/A146*1000,1)</f>
        <v>7.6</v>
      </c>
      <c r="H146" s="64">
        <v>1</v>
      </c>
      <c r="I146" s="56">
        <f>ROUND(H146/C146*1000,1)</f>
        <v>29.4</v>
      </c>
      <c r="J146" s="57">
        <v>1</v>
      </c>
      <c r="K146" s="105">
        <f>ROUND(J146/C146*1000,1)</f>
        <v>29.4</v>
      </c>
      <c r="L146" s="64">
        <v>1</v>
      </c>
      <c r="M146" s="64">
        <v>0</v>
      </c>
      <c r="N146" s="42">
        <f t="shared" si="4"/>
        <v>28.6</v>
      </c>
      <c r="O146" s="73">
        <v>38</v>
      </c>
      <c r="P146" s="56">
        <f>ROUND(O146/A146*1000,1)</f>
        <v>9</v>
      </c>
      <c r="Q146" s="73">
        <v>1</v>
      </c>
      <c r="R146" s="89">
        <f>ROUND(Q146/A146*1000,2)</f>
        <v>0.24</v>
      </c>
    </row>
    <row r="147" spans="1:18" ht="24">
      <c r="A147" s="2">
        <v>18208</v>
      </c>
      <c r="B147" s="58" t="s">
        <v>119</v>
      </c>
      <c r="C147" s="61">
        <v>317</v>
      </c>
      <c r="D147" s="62">
        <f>ROUND(C147/A147*1000,1)</f>
        <v>17.4</v>
      </c>
      <c r="E147" s="52">
        <v>25</v>
      </c>
      <c r="F147" s="63">
        <v>149</v>
      </c>
      <c r="G147" s="54">
        <f>ROUND(F147/A147*1000,1)</f>
        <v>8.2</v>
      </c>
      <c r="H147" s="64">
        <v>3</v>
      </c>
      <c r="I147" s="56">
        <f>ROUND(H147/C147*1000,1)</f>
        <v>9.5</v>
      </c>
      <c r="J147" s="57">
        <v>0</v>
      </c>
      <c r="K147" s="105">
        <f>ROUND(J147/C147*1000,1)</f>
        <v>0</v>
      </c>
      <c r="L147" s="64">
        <v>0</v>
      </c>
      <c r="M147" s="64">
        <v>0</v>
      </c>
      <c r="N147" s="42">
        <f t="shared" si="4"/>
        <v>0</v>
      </c>
      <c r="O147" s="73">
        <v>199</v>
      </c>
      <c r="P147" s="56">
        <f>ROUND(O147/A147*1000,1)</f>
        <v>10.9</v>
      </c>
      <c r="Q147" s="73">
        <v>3</v>
      </c>
      <c r="R147" s="89">
        <f>ROUND(Q147/A147*1000,2)</f>
        <v>0.16</v>
      </c>
    </row>
    <row r="148" spans="1:18" ht="24">
      <c r="A148" s="2">
        <v>14054</v>
      </c>
      <c r="B148" s="58" t="s">
        <v>124</v>
      </c>
      <c r="C148" s="61">
        <v>253</v>
      </c>
      <c r="D148" s="62">
        <f>ROUND(C148/A148*1000,1)</f>
        <v>18</v>
      </c>
      <c r="E148" s="52">
        <v>31</v>
      </c>
      <c r="F148" s="63">
        <v>117</v>
      </c>
      <c r="G148" s="54">
        <f>ROUND(F148/A148*1000,1)</f>
        <v>8.3</v>
      </c>
      <c r="H148" s="64">
        <v>4</v>
      </c>
      <c r="I148" s="56">
        <f>ROUND(H148/C148*1000,1)</f>
        <v>15.8</v>
      </c>
      <c r="J148" s="57">
        <v>3</v>
      </c>
      <c r="K148" s="105">
        <f>ROUND(J148/C148*1000,1)</f>
        <v>11.9</v>
      </c>
      <c r="L148" s="64">
        <v>7</v>
      </c>
      <c r="M148" s="64">
        <v>5</v>
      </c>
      <c r="N148" s="42">
        <f t="shared" si="4"/>
        <v>45.3</v>
      </c>
      <c r="O148" s="73">
        <v>139</v>
      </c>
      <c r="P148" s="56">
        <f>ROUND(O148/A148*1000,1)</f>
        <v>9.9</v>
      </c>
      <c r="Q148" s="73">
        <v>9</v>
      </c>
      <c r="R148" s="89">
        <f>ROUND(Q148/A148*1000,2)</f>
        <v>0.64</v>
      </c>
    </row>
    <row r="149" spans="1:18" ht="24.75" thickBot="1">
      <c r="A149" s="2">
        <v>17585</v>
      </c>
      <c r="B149" s="80" t="s">
        <v>125</v>
      </c>
      <c r="C149" s="65">
        <v>229</v>
      </c>
      <c r="D149" s="66">
        <f>ROUND(C149/A149*1000,1)</f>
        <v>13</v>
      </c>
      <c r="E149" s="67">
        <v>12</v>
      </c>
      <c r="F149" s="81">
        <v>194</v>
      </c>
      <c r="G149" s="68">
        <f>ROUND(F149/A149*1000,1)</f>
        <v>11</v>
      </c>
      <c r="H149" s="69">
        <v>3</v>
      </c>
      <c r="I149" s="70">
        <f>ROUND(H149/C149*1000,1)</f>
        <v>13.1</v>
      </c>
      <c r="J149" s="106">
        <v>1</v>
      </c>
      <c r="K149" s="107">
        <f>ROUND(J149/C149*1000,1)</f>
        <v>4.4</v>
      </c>
      <c r="L149" s="69">
        <v>1</v>
      </c>
      <c r="M149" s="69">
        <v>0</v>
      </c>
      <c r="N149" s="71">
        <f>ROUND((L149+M149)/(C149+L149+M149)*1000,1)</f>
        <v>4.3</v>
      </c>
      <c r="O149" s="72">
        <v>136</v>
      </c>
      <c r="P149" s="70">
        <f>ROUND(O149/A149*1000,1)</f>
        <v>7.7</v>
      </c>
      <c r="Q149" s="72">
        <v>8</v>
      </c>
      <c r="R149" s="90">
        <f>ROUND(Q149/A149*1000,2)</f>
        <v>0.45</v>
      </c>
    </row>
    <row r="150" spans="2:18" ht="24.75" customHeight="1">
      <c r="B150" s="82"/>
      <c r="C150" s="83"/>
      <c r="D150" s="82"/>
      <c r="E150" s="83"/>
      <c r="F150" s="84"/>
      <c r="G150" s="82"/>
      <c r="H150" s="82"/>
      <c r="I150" s="85"/>
      <c r="J150" s="82"/>
      <c r="L150" s="82"/>
      <c r="M150" s="82"/>
      <c r="N150" s="86" t="s">
        <v>0</v>
      </c>
      <c r="O150" s="83"/>
      <c r="P150" s="87" t="s">
        <v>1</v>
      </c>
      <c r="Q150" s="83"/>
      <c r="R150" s="87" t="s">
        <v>1</v>
      </c>
    </row>
    <row r="151" ht="24.75" customHeight="1"/>
    <row r="152" ht="24.75" customHeight="1"/>
    <row r="153" ht="24.75" customHeight="1"/>
    <row r="154" ht="24.75" customHeight="1"/>
    <row r="155" ht="24.75" customHeight="1"/>
    <row r="156" ht="24.75" customHeight="1"/>
  </sheetData>
  <mergeCells count="34">
    <mergeCell ref="J82:K82"/>
    <mergeCell ref="Q83:Q84"/>
    <mergeCell ref="L83:L84"/>
    <mergeCell ref="O83:O84"/>
    <mergeCell ref="M83:M84"/>
    <mergeCell ref="C83:C84"/>
    <mergeCell ref="F83:F84"/>
    <mergeCell ref="H83:H84"/>
    <mergeCell ref="J83:J84"/>
    <mergeCell ref="Q5:Q6"/>
    <mergeCell ref="C81:E82"/>
    <mergeCell ref="F81:G82"/>
    <mergeCell ref="H81:I81"/>
    <mergeCell ref="J81:K81"/>
    <mergeCell ref="O81:P82"/>
    <mergeCell ref="Q81:R82"/>
    <mergeCell ref="L5:L6"/>
    <mergeCell ref="L81:N82"/>
    <mergeCell ref="H82:I82"/>
    <mergeCell ref="O5:O6"/>
    <mergeCell ref="C5:C6"/>
    <mergeCell ref="F5:F6"/>
    <mergeCell ref="H5:H6"/>
    <mergeCell ref="J5:J6"/>
    <mergeCell ref="M5:M6"/>
    <mergeCell ref="O3:P4"/>
    <mergeCell ref="Q3:R4"/>
    <mergeCell ref="C3:E4"/>
    <mergeCell ref="H3:I3"/>
    <mergeCell ref="J3:K3"/>
    <mergeCell ref="F3:G4"/>
    <mergeCell ref="H4:I4"/>
    <mergeCell ref="J4:K4"/>
    <mergeCell ref="L3:N4"/>
  </mergeCells>
  <printOptions horizontalCentered="1"/>
  <pageMargins left="0.7874015748031497" right="0.7874015748031497" top="0.3937007874015748" bottom="0.3937007874015748" header="0.5118110236220472" footer="0.5118110236220472"/>
  <pageSetup horizontalDpi="600" verticalDpi="600" orientation="portrait" pageOrder="overThenDown" paperSize="9" scale="48" r:id="rId1"/>
  <rowBreaks count="1" manualBreakCount="1">
    <brk id="79" max="255" man="1"/>
  </rowBreaks>
  <colBreaks count="1" manualBreakCount="1">
    <brk id="9" min="1" max="14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NEC-PCuser</dc:creator>
  <cp:keywords/>
  <dc:description/>
  <cp:lastModifiedBy> </cp:lastModifiedBy>
  <cp:lastPrinted>2007-06-14T02:16:25Z</cp:lastPrinted>
  <dcterms:created xsi:type="dcterms:W3CDTF">2000-02-15T01:29:42Z</dcterms:created>
  <dcterms:modified xsi:type="dcterms:W3CDTF">2007-06-19T02:31:08Z</dcterms:modified>
  <cp:category/>
  <cp:version/>
  <cp:contentType/>
  <cp:contentStatus/>
</cp:coreProperties>
</file>