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02-1" sheetId="1" r:id="rId1"/>
  </sheets>
  <definedNames>
    <definedName name="_xlnm.Print_Area" localSheetId="0">'02-1'!$A$1:$W$108</definedName>
  </definedNames>
  <calcPr fullCalcOnLoad="1"/>
</workbook>
</file>

<file path=xl/sharedStrings.xml><?xml version="1.0" encoding="utf-8"?>
<sst xmlns="http://schemas.openxmlformats.org/spreadsheetml/2006/main" count="219" uniqueCount="109">
  <si>
    <t>周産期死亡</t>
  </si>
  <si>
    <t>　　　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</si>
  <si>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</si>
  <si>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</si>
  <si>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</si>
  <si>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</si>
  <si>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</si>
  <si>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</si>
  <si>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</si>
  <si>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</si>
  <si>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</si>
  <si>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</si>
  <si>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</si>
  <si>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</si>
  <si>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</si>
  <si>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</si>
  <si>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</si>
  <si>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</si>
  <si>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</si>
  <si>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</si>
  <si>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</si>
  <si>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保健所</t>
  </si>
  <si>
    <t>第２－１表　人口動態総覧，千葉県・保健所・市町村別</t>
  </si>
  <si>
    <t>市町村</t>
  </si>
  <si>
    <t>実数</t>
  </si>
  <si>
    <t>率</t>
  </si>
  <si>
    <t>(人口
千対)</t>
  </si>
  <si>
    <t>2500g
未満</t>
  </si>
  <si>
    <t>(再掲)</t>
  </si>
  <si>
    <t>出　　生</t>
  </si>
  <si>
    <t>新生児死亡</t>
  </si>
  <si>
    <t>自然死産</t>
  </si>
  <si>
    <t>人工死産</t>
  </si>
  <si>
    <t>後期死産</t>
  </si>
  <si>
    <t>早期新生
児死亡</t>
  </si>
  <si>
    <t>合計特殊
出生率</t>
  </si>
  <si>
    <t>(妊娠満22週以後)</t>
  </si>
  <si>
    <t>(生後１週未満)</t>
  </si>
  <si>
    <t>死　　亡</t>
  </si>
  <si>
    <t>乳児死亡</t>
  </si>
  <si>
    <t>死　　産</t>
  </si>
  <si>
    <t>婚　　姻</t>
  </si>
  <si>
    <t>離　　婚</t>
  </si>
  <si>
    <t>総数</t>
  </si>
  <si>
    <t>(出生
千対)</t>
  </si>
  <si>
    <t>(出産
千対)</t>
  </si>
  <si>
    <t>（２－１－１）</t>
  </si>
  <si>
    <t>（２－１－２）</t>
  </si>
  <si>
    <t>県計</t>
  </si>
  <si>
    <t>市部</t>
  </si>
  <si>
    <t>郡部</t>
  </si>
  <si>
    <t>（保健所）</t>
  </si>
  <si>
    <t xml:space="preserve"> </t>
  </si>
  <si>
    <t>千葉市</t>
  </si>
  <si>
    <t>市川</t>
  </si>
  <si>
    <t>松戸</t>
  </si>
  <si>
    <t>野田</t>
  </si>
  <si>
    <t>市原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</si>
  <si>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</si>
  <si>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</si>
  <si>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</si>
  <si>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</si>
  <si>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</si>
  <si>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</si>
  <si>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</si>
  <si>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</si>
  <si>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</si>
  <si>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</si>
  <si>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</si>
  <si>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</si>
  <si>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</si>
  <si>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</si>
  <si>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</si>
  <si>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</si>
  <si>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</si>
  <si>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</si>
  <si>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</si>
  <si>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</si>
  <si>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</si>
  <si>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</si>
  <si>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</si>
  <si>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</si>
  <si>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</si>
  <si>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</si>
  <si>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</si>
  <si>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</si>
  <si>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</si>
  <si>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</si>
  <si>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</si>
  <si>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</si>
  <si>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</si>
  <si>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</si>
  <si>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</si>
  <si>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印旛</t>
  </si>
  <si>
    <t>長生</t>
  </si>
  <si>
    <t>夷隅</t>
  </si>
  <si>
    <t>君津</t>
  </si>
  <si>
    <t>白井市</t>
  </si>
  <si>
    <t>冨里市</t>
  </si>
  <si>
    <t>南房総市</t>
  </si>
  <si>
    <t>匝瑳市</t>
  </si>
  <si>
    <t>香取市</t>
  </si>
  <si>
    <t>山武市</t>
  </si>
  <si>
    <t>いすみ市</t>
  </si>
  <si>
    <t>横芝光町</t>
  </si>
  <si>
    <t>平成１８年</t>
  </si>
  <si>
    <t>注１）県計の率は、平成１８年厚生労働省大臣官房統計情報部「人口動態統計」による。</t>
  </si>
  <si>
    <t>注２）合計特殊出生率の算定に用いた市町村人口は、平成１８年３月３１日「住民基本台帳人口要覧」である。</t>
  </si>
  <si>
    <t>１０／１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</si>
</sst>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"/>
    <numFmt numFmtId="178" formatCode="#,##0.0;\-#,##0.0;&quot;-&quot;"/>
    <numFmt numFmtId="179" formatCode="0.0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distributed"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Border="1" applyAlignment="1">
      <alignment horizontal="distributed" vertical="center"/>
    </xf>
    <xf numFmtId="38" fontId="3" fillId="0" borderId="2" xfId="16" applyFont="1" applyBorder="1" applyAlignment="1">
      <alignment horizontal="distributed" vertical="center"/>
    </xf>
    <xf numFmtId="38" fontId="3" fillId="0" borderId="7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4" fillId="0" borderId="0" xfId="16" applyFont="1" applyAlignment="1">
      <alignment vertical="center"/>
    </xf>
    <xf numFmtId="176" fontId="3" fillId="0" borderId="0" xfId="16" applyNumberFormat="1" applyFont="1" applyBorder="1" applyAlignment="1">
      <alignment vertical="center"/>
    </xf>
    <xf numFmtId="176" fontId="3" fillId="0" borderId="2" xfId="16" applyNumberFormat="1" applyFont="1" applyBorder="1" applyAlignment="1">
      <alignment vertical="center"/>
    </xf>
    <xf numFmtId="176" fontId="3" fillId="0" borderId="1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vertical="center"/>
    </xf>
    <xf numFmtId="176" fontId="3" fillId="0" borderId="4" xfId="16" applyNumberFormat="1" applyFont="1" applyBorder="1" applyAlignment="1">
      <alignment vertical="center"/>
    </xf>
    <xf numFmtId="40" fontId="3" fillId="0" borderId="6" xfId="16" applyNumberFormat="1" applyFont="1" applyBorder="1" applyAlignment="1">
      <alignment vertical="center"/>
    </xf>
    <xf numFmtId="40" fontId="3" fillId="0" borderId="1" xfId="16" applyNumberFormat="1" applyFont="1" applyBorder="1" applyAlignment="1">
      <alignment vertical="center"/>
    </xf>
    <xf numFmtId="40" fontId="3" fillId="0" borderId="4" xfId="16" applyNumberFormat="1" applyFont="1" applyBorder="1" applyAlignment="1">
      <alignment vertical="center"/>
    </xf>
    <xf numFmtId="40" fontId="3" fillId="0" borderId="0" xfId="16" applyNumberFormat="1" applyFont="1" applyAlignment="1">
      <alignment vertical="center"/>
    </xf>
    <xf numFmtId="40" fontId="3" fillId="0" borderId="8" xfId="16" applyNumberFormat="1" applyFont="1" applyBorder="1" applyAlignment="1">
      <alignment vertical="center"/>
    </xf>
    <xf numFmtId="40" fontId="3" fillId="0" borderId="10" xfId="16" applyNumberFormat="1" applyFont="1" applyBorder="1" applyAlignment="1">
      <alignment vertical="center"/>
    </xf>
    <xf numFmtId="177" fontId="5" fillId="0" borderId="5" xfId="0" applyNumberFormat="1" applyFont="1" applyBorder="1" applyAlignment="1">
      <alignment horizontal="right" vertical="center"/>
    </xf>
    <xf numFmtId="177" fontId="3" fillId="0" borderId="0" xfId="16" applyNumberFormat="1" applyFont="1" applyAlignment="1">
      <alignment vertical="center"/>
    </xf>
    <xf numFmtId="177" fontId="3" fillId="0" borderId="8" xfId="16" applyNumberFormat="1" applyFont="1" applyBorder="1" applyAlignment="1">
      <alignment horizontal="center" vertical="center"/>
    </xf>
    <xf numFmtId="177" fontId="3" fillId="0" borderId="10" xfId="16" applyNumberFormat="1" applyFont="1" applyBorder="1" applyAlignment="1">
      <alignment horizontal="center" vertical="center"/>
    </xf>
    <xf numFmtId="177" fontId="3" fillId="0" borderId="3" xfId="16" applyNumberFormat="1" applyFont="1" applyBorder="1" applyAlignment="1">
      <alignment vertical="center"/>
    </xf>
    <xf numFmtId="177" fontId="3" fillId="0" borderId="5" xfId="16" applyNumberFormat="1" applyFont="1" applyBorder="1" applyAlignment="1">
      <alignment vertical="center"/>
    </xf>
    <xf numFmtId="177" fontId="3" fillId="0" borderId="5" xfId="16" applyNumberFormat="1" applyFont="1" applyBorder="1" applyAlignment="1">
      <alignment horizontal="right" vertical="center"/>
    </xf>
    <xf numFmtId="177" fontId="3" fillId="0" borderId="7" xfId="16" applyNumberFormat="1" applyFont="1" applyBorder="1" applyAlignment="1">
      <alignment horizontal="right" vertical="center"/>
    </xf>
    <xf numFmtId="177" fontId="3" fillId="0" borderId="9" xfId="16" applyNumberFormat="1" applyFont="1" applyBorder="1" applyAlignment="1">
      <alignment horizontal="center" vertical="center"/>
    </xf>
    <xf numFmtId="177" fontId="3" fillId="0" borderId="4" xfId="16" applyNumberFormat="1" applyFont="1" applyBorder="1" applyAlignment="1">
      <alignment horizontal="center" vertical="center" wrapText="1"/>
    </xf>
    <xf numFmtId="177" fontId="3" fillId="0" borderId="4" xfId="16" applyNumberFormat="1" applyFont="1" applyBorder="1" applyAlignment="1">
      <alignment vertical="center"/>
    </xf>
    <xf numFmtId="177" fontId="3" fillId="0" borderId="6" xfId="16" applyNumberFormat="1" applyFont="1" applyBorder="1" applyAlignment="1">
      <alignment vertical="center"/>
    </xf>
    <xf numFmtId="177" fontId="3" fillId="0" borderId="6" xfId="16" applyNumberFormat="1" applyFont="1" applyBorder="1" applyAlignment="1">
      <alignment horizontal="right" vertical="center"/>
    </xf>
    <xf numFmtId="177" fontId="3" fillId="0" borderId="1" xfId="16" applyNumberFormat="1" applyFont="1" applyBorder="1" applyAlignment="1">
      <alignment horizontal="right" vertical="center"/>
    </xf>
    <xf numFmtId="178" fontId="3" fillId="0" borderId="0" xfId="16" applyNumberFormat="1" applyFont="1" applyAlignment="1">
      <alignment vertical="center"/>
    </xf>
    <xf numFmtId="178" fontId="3" fillId="0" borderId="9" xfId="16" applyNumberFormat="1" applyFont="1" applyBorder="1" applyAlignment="1">
      <alignment horizontal="center" vertical="center"/>
    </xf>
    <xf numFmtId="178" fontId="3" fillId="0" borderId="4" xfId="16" applyNumberFormat="1" applyFont="1" applyBorder="1" applyAlignment="1">
      <alignment vertical="center"/>
    </xf>
    <xf numFmtId="178" fontId="3" fillId="0" borderId="0" xfId="16" applyNumberFormat="1" applyFont="1" applyBorder="1" applyAlignment="1">
      <alignment vertical="center"/>
    </xf>
    <xf numFmtId="178" fontId="3" fillId="0" borderId="6" xfId="16" applyNumberFormat="1" applyFont="1" applyBorder="1" applyAlignment="1">
      <alignment vertical="center"/>
    </xf>
    <xf numFmtId="178" fontId="3" fillId="0" borderId="0" xfId="16" applyNumberFormat="1" applyFont="1" applyBorder="1" applyAlignment="1">
      <alignment horizontal="right" vertical="center"/>
    </xf>
    <xf numFmtId="178" fontId="3" fillId="0" borderId="6" xfId="16" applyNumberFormat="1" applyFont="1" applyBorder="1" applyAlignment="1">
      <alignment horizontal="right" vertical="center"/>
    </xf>
    <xf numFmtId="178" fontId="3" fillId="0" borderId="1" xfId="16" applyNumberFormat="1" applyFont="1" applyBorder="1" applyAlignment="1">
      <alignment horizontal="right" vertical="center"/>
    </xf>
    <xf numFmtId="178" fontId="3" fillId="0" borderId="8" xfId="16" applyNumberFormat="1" applyFont="1" applyBorder="1" applyAlignment="1">
      <alignment horizontal="center" vertical="center"/>
    </xf>
    <xf numFmtId="176" fontId="3" fillId="0" borderId="11" xfId="16" applyNumberFormat="1" applyFont="1" applyBorder="1" applyAlignment="1">
      <alignment vertical="center"/>
    </xf>
    <xf numFmtId="40" fontId="3" fillId="0" borderId="9" xfId="16" applyNumberFormat="1" applyFont="1" applyBorder="1" applyAlignment="1">
      <alignment vertical="center"/>
    </xf>
    <xf numFmtId="178" fontId="3" fillId="0" borderId="2" xfId="16" applyNumberFormat="1" applyFont="1" applyBorder="1" applyAlignment="1">
      <alignment horizontal="right" vertical="center"/>
    </xf>
    <xf numFmtId="38" fontId="3" fillId="0" borderId="0" xfId="16" applyFont="1" applyBorder="1" applyAlignment="1">
      <alignment horizontal="center" vertical="center" wrapText="1"/>
    </xf>
    <xf numFmtId="38" fontId="3" fillId="0" borderId="0" xfId="16" applyFont="1" applyBorder="1" applyAlignment="1">
      <alignment horizontal="center" vertical="center"/>
    </xf>
    <xf numFmtId="40" fontId="3" fillId="0" borderId="0" xfId="16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8" fontId="6" fillId="0" borderId="0" xfId="16" applyNumberFormat="1" applyFont="1" applyAlignment="1">
      <alignment vertical="center"/>
    </xf>
    <xf numFmtId="38" fontId="6" fillId="0" borderId="0" xfId="16" applyNumberFormat="1" applyFont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/>
    </xf>
    <xf numFmtId="178" fontId="3" fillId="0" borderId="8" xfId="16" applyNumberFormat="1" applyFont="1" applyBorder="1" applyAlignment="1">
      <alignment horizontal="center" vertical="center" wrapText="1"/>
    </xf>
    <xf numFmtId="178" fontId="3" fillId="0" borderId="10" xfId="16" applyNumberFormat="1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shrinkToFit="1"/>
    </xf>
    <xf numFmtId="38" fontId="3" fillId="0" borderId="4" xfId="16" applyFont="1" applyBorder="1" applyAlignment="1">
      <alignment horizontal="center" vertical="center" shrinkToFit="1"/>
    </xf>
    <xf numFmtId="38" fontId="3" fillId="0" borderId="7" xfId="16" applyFont="1" applyBorder="1" applyAlignment="1">
      <alignment horizontal="center" vertical="center" shrinkToFit="1"/>
    </xf>
    <xf numFmtId="38" fontId="3" fillId="0" borderId="1" xfId="16" applyFont="1" applyBorder="1" applyAlignment="1">
      <alignment horizontal="center" vertical="center" shrinkToFit="1"/>
    </xf>
    <xf numFmtId="177" fontId="3" fillId="0" borderId="8" xfId="16" applyNumberFormat="1" applyFont="1" applyBorder="1" applyAlignment="1">
      <alignment horizontal="center" vertical="center" wrapText="1" shrinkToFit="1"/>
    </xf>
    <xf numFmtId="177" fontId="3" fillId="0" borderId="10" xfId="16" applyNumberFormat="1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workbookViewId="0" topLeftCell="A49">
      <selection activeCell="W73" sqref="W73:W77"/>
    </sheetView>
  </sheetViews>
  <sheetFormatPr defaultColWidth="9.00390625" defaultRowHeight="13.5"/>
  <cols>
    <col min="1" max="1" width="11.625" style="1" bestFit="1" customWidth="1"/>
    <col min="2" max="2" width="8.75390625" style="1" customWidth="1"/>
    <col min="3" max="3" width="8.125" style="1" customWidth="1"/>
    <col min="4" max="5" width="8.75390625" style="1" customWidth="1"/>
    <col min="6" max="6" width="8.125" style="1" customWidth="1"/>
    <col min="7" max="7" width="8.75390625" style="34" customWidth="1"/>
    <col min="8" max="8" width="8.125" style="47" customWidth="1"/>
    <col min="9" max="9" width="8.75390625" style="34" customWidth="1"/>
    <col min="10" max="10" width="8.125" style="47" customWidth="1"/>
    <col min="11" max="11" width="8.75390625" style="34" customWidth="1"/>
    <col min="12" max="12" width="7.50390625" style="47" customWidth="1"/>
    <col min="13" max="13" width="8.75390625" style="34" customWidth="1"/>
    <col min="14" max="14" width="8.25390625" style="47" customWidth="1"/>
    <col min="15" max="15" width="8.75390625" style="34" customWidth="1"/>
    <col min="16" max="16" width="7.50390625" style="47" customWidth="1"/>
    <col min="17" max="18" width="9.375" style="34" customWidth="1"/>
    <col min="19" max="19" width="8.75390625" style="1" customWidth="1"/>
    <col min="20" max="20" width="7.50390625" style="1" customWidth="1"/>
    <col min="21" max="21" width="8.75390625" style="1" customWidth="1"/>
    <col min="22" max="22" width="7.50390625" style="1" customWidth="1"/>
    <col min="23" max="23" width="11.25390625" style="1" customWidth="1"/>
    <col min="24" max="24" width="2.75390625" style="1" customWidth="1"/>
    <col min="25" max="26" width="6.75390625" style="63" bestFit="1" customWidth="1"/>
    <col min="27" max="27" width="8.25390625" style="67" bestFit="1" customWidth="1"/>
    <col min="28" max="28" width="9.125" style="1" bestFit="1" customWidth="1"/>
    <col min="29" max="16384" width="9.00390625" style="1" customWidth="1"/>
  </cols>
  <sheetData>
    <row r="1" ht="14.25">
      <c r="A1" s="21" t="s">
        <v>22</v>
      </c>
    </row>
    <row r="3" spans="1:24" ht="13.5">
      <c r="A3" s="5" t="s">
        <v>46</v>
      </c>
      <c r="W3" s="13" t="s">
        <v>105</v>
      </c>
      <c r="X3" s="13"/>
    </row>
    <row r="4" spans="2:27" s="2" customFormat="1" ht="13.5">
      <c r="B4" s="69" t="s">
        <v>29</v>
      </c>
      <c r="C4" s="70"/>
      <c r="D4" s="71"/>
      <c r="E4" s="69" t="s">
        <v>38</v>
      </c>
      <c r="F4" s="71"/>
      <c r="G4" s="69" t="s">
        <v>39</v>
      </c>
      <c r="H4" s="71"/>
      <c r="I4" s="69" t="s">
        <v>30</v>
      </c>
      <c r="J4" s="71"/>
      <c r="K4" s="81" t="s">
        <v>40</v>
      </c>
      <c r="L4" s="82"/>
      <c r="M4" s="82"/>
      <c r="N4" s="83"/>
      <c r="O4" s="81" t="s">
        <v>0</v>
      </c>
      <c r="P4" s="82"/>
      <c r="Q4" s="82"/>
      <c r="R4" s="83"/>
      <c r="S4" s="84" t="s">
        <v>41</v>
      </c>
      <c r="T4" s="85"/>
      <c r="U4" s="84" t="s">
        <v>42</v>
      </c>
      <c r="V4" s="85"/>
      <c r="W4" s="77" t="s">
        <v>35</v>
      </c>
      <c r="X4" s="59"/>
      <c r="Y4" s="64"/>
      <c r="Z4" s="64"/>
      <c r="AA4" s="68"/>
    </row>
    <row r="5" spans="1:27" s="2" customFormat="1" ht="27">
      <c r="A5" s="2" t="s">
        <v>21</v>
      </c>
      <c r="B5" s="72"/>
      <c r="C5" s="73"/>
      <c r="D5" s="74"/>
      <c r="E5" s="72"/>
      <c r="F5" s="74"/>
      <c r="G5" s="72"/>
      <c r="H5" s="74"/>
      <c r="I5" s="72"/>
      <c r="J5" s="74"/>
      <c r="K5" s="81" t="s">
        <v>31</v>
      </c>
      <c r="L5" s="83"/>
      <c r="M5" s="81" t="s">
        <v>32</v>
      </c>
      <c r="N5" s="83"/>
      <c r="O5" s="81" t="s">
        <v>43</v>
      </c>
      <c r="P5" s="83"/>
      <c r="Q5" s="41" t="s">
        <v>33</v>
      </c>
      <c r="R5" s="42" t="s">
        <v>34</v>
      </c>
      <c r="S5" s="86"/>
      <c r="T5" s="87"/>
      <c r="U5" s="86"/>
      <c r="V5" s="87"/>
      <c r="W5" s="78"/>
      <c r="X5" s="60"/>
      <c r="Y5" s="64"/>
      <c r="Z5" s="64"/>
      <c r="AA5" s="68"/>
    </row>
    <row r="6" spans="1:27" s="2" customFormat="1" ht="13.5">
      <c r="A6" s="2" t="s">
        <v>23</v>
      </c>
      <c r="B6" s="18" t="s">
        <v>1</v>
      </c>
      <c r="C6" s="19" t="s">
        <v>25</v>
      </c>
      <c r="D6" s="77" t="s">
        <v>27</v>
      </c>
      <c r="E6" s="18" t="s">
        <v>1</v>
      </c>
      <c r="F6" s="17" t="s">
        <v>25</v>
      </c>
      <c r="G6" s="35" t="s">
        <v>1</v>
      </c>
      <c r="H6" s="48" t="s">
        <v>25</v>
      </c>
      <c r="I6" s="35" t="s">
        <v>1</v>
      </c>
      <c r="J6" s="55" t="s">
        <v>25</v>
      </c>
      <c r="K6" s="35" t="s">
        <v>1</v>
      </c>
      <c r="L6" s="55" t="s">
        <v>25</v>
      </c>
      <c r="M6" s="35" t="s">
        <v>1</v>
      </c>
      <c r="N6" s="55" t="s">
        <v>25</v>
      </c>
      <c r="O6" s="35" t="s">
        <v>1</v>
      </c>
      <c r="P6" s="55" t="s">
        <v>25</v>
      </c>
      <c r="Q6" s="88" t="s">
        <v>36</v>
      </c>
      <c r="R6" s="88" t="s">
        <v>37</v>
      </c>
      <c r="S6" s="18" t="s">
        <v>1</v>
      </c>
      <c r="T6" s="18" t="s">
        <v>25</v>
      </c>
      <c r="U6" s="18" t="s">
        <v>1</v>
      </c>
      <c r="V6" s="18" t="s">
        <v>25</v>
      </c>
      <c r="W6" s="78"/>
      <c r="X6" s="60"/>
      <c r="Y6" s="64"/>
      <c r="Z6" s="64"/>
      <c r="AA6" s="68"/>
    </row>
    <row r="7" spans="2:27" s="2" customFormat="1" ht="13.5" customHeight="1">
      <c r="B7" s="18" t="s">
        <v>24</v>
      </c>
      <c r="C7" s="75" t="s">
        <v>26</v>
      </c>
      <c r="D7" s="78"/>
      <c r="E7" s="18" t="s">
        <v>24</v>
      </c>
      <c r="F7" s="75" t="s">
        <v>26</v>
      </c>
      <c r="G7" s="35" t="s">
        <v>24</v>
      </c>
      <c r="H7" s="79" t="s">
        <v>44</v>
      </c>
      <c r="I7" s="35" t="s">
        <v>24</v>
      </c>
      <c r="J7" s="79" t="s">
        <v>44</v>
      </c>
      <c r="K7" s="35" t="s">
        <v>24</v>
      </c>
      <c r="L7" s="79" t="s">
        <v>45</v>
      </c>
      <c r="M7" s="35" t="s">
        <v>24</v>
      </c>
      <c r="N7" s="79" t="s">
        <v>45</v>
      </c>
      <c r="O7" s="35" t="s">
        <v>24</v>
      </c>
      <c r="P7" s="79" t="s">
        <v>45</v>
      </c>
      <c r="Q7" s="88"/>
      <c r="R7" s="88"/>
      <c r="S7" s="18" t="s">
        <v>24</v>
      </c>
      <c r="T7" s="75" t="s">
        <v>26</v>
      </c>
      <c r="U7" s="18" t="s">
        <v>24</v>
      </c>
      <c r="V7" s="75" t="s">
        <v>26</v>
      </c>
      <c r="W7" s="78"/>
      <c r="X7" s="60"/>
      <c r="Y7" s="64"/>
      <c r="Z7" s="64"/>
      <c r="AA7" s="68"/>
    </row>
    <row r="8" spans="1:27" s="2" customFormat="1" ht="13.5">
      <c r="A8" s="4"/>
      <c r="B8" s="20"/>
      <c r="C8" s="76"/>
      <c r="D8" s="16" t="s">
        <v>28</v>
      </c>
      <c r="E8" s="20"/>
      <c r="F8" s="76"/>
      <c r="G8" s="36"/>
      <c r="H8" s="80"/>
      <c r="I8" s="36"/>
      <c r="J8" s="80"/>
      <c r="K8" s="36"/>
      <c r="L8" s="80"/>
      <c r="M8" s="36"/>
      <c r="N8" s="80"/>
      <c r="O8" s="36"/>
      <c r="P8" s="80"/>
      <c r="Q8" s="89"/>
      <c r="R8" s="89"/>
      <c r="S8" s="20"/>
      <c r="T8" s="76"/>
      <c r="U8" s="20"/>
      <c r="V8" s="76"/>
      <c r="W8" s="76"/>
      <c r="X8" s="60"/>
      <c r="Y8" s="64"/>
      <c r="Z8" s="64"/>
      <c r="AA8" s="68" t="s">
        <v>108</v>
      </c>
    </row>
    <row r="9" spans="1:27" ht="13.5">
      <c r="A9" s="3" t="s">
        <v>48</v>
      </c>
      <c r="B9" s="6">
        <f>B10+B11</f>
        <v>51762</v>
      </c>
      <c r="C9" s="56">
        <v>8.6</v>
      </c>
      <c r="D9" s="7">
        <f>D10+D11</f>
        <v>4745</v>
      </c>
      <c r="E9" s="6">
        <f>E10+E11</f>
        <v>44778</v>
      </c>
      <c r="F9" s="26">
        <v>7.5</v>
      </c>
      <c r="G9" s="37">
        <f>G10+G11</f>
        <v>136</v>
      </c>
      <c r="H9" s="49">
        <f>ROUND(G9/B9*1000,1)</f>
        <v>2.6</v>
      </c>
      <c r="I9" s="37">
        <f>I10+I11</f>
        <v>72</v>
      </c>
      <c r="J9" s="49">
        <f>ROUND(I9/B9*1000,1)</f>
        <v>1.4</v>
      </c>
      <c r="K9" s="37">
        <f>K10+K11</f>
        <v>706</v>
      </c>
      <c r="L9" s="49">
        <f>ROUND(K9/Y9*1000,1)</f>
        <v>13.3</v>
      </c>
      <c r="M9" s="37">
        <f>M10+M11</f>
        <v>632</v>
      </c>
      <c r="N9" s="49">
        <f>ROUND(M9/Y9*1000,1)</f>
        <v>11.9</v>
      </c>
      <c r="O9" s="37">
        <f>O10+O11</f>
        <v>242</v>
      </c>
      <c r="P9" s="49">
        <f>ROUND(O9/Z9*1000,1)</f>
        <v>4.7</v>
      </c>
      <c r="Q9" s="37">
        <f>Q10+Q11</f>
        <v>193</v>
      </c>
      <c r="R9" s="43">
        <f>R10+R11</f>
        <v>49</v>
      </c>
      <c r="S9" s="6">
        <f>S10+S11</f>
        <v>36389</v>
      </c>
      <c r="T9" s="26">
        <v>6.1</v>
      </c>
      <c r="U9" s="6">
        <f>U10+U11</f>
        <v>12440</v>
      </c>
      <c r="V9" s="29">
        <v>2.07</v>
      </c>
      <c r="W9" s="57">
        <v>1.23</v>
      </c>
      <c r="X9" s="61"/>
      <c r="Y9" s="63">
        <f>Y10+Y11</f>
        <v>53100</v>
      </c>
      <c r="Z9" s="63">
        <f>Z10+Z11</f>
        <v>51955</v>
      </c>
      <c r="AA9" s="67">
        <f>AA10+AA11</f>
        <v>6077929</v>
      </c>
    </row>
    <row r="10" spans="1:27" ht="13.5">
      <c r="A10" s="3" t="s">
        <v>49</v>
      </c>
      <c r="B10" s="8">
        <f>SUM(B33:B84)</f>
        <v>49888</v>
      </c>
      <c r="C10" s="22">
        <f>+B10/AA10*1000</f>
        <v>8.637995475302723</v>
      </c>
      <c r="D10" s="9">
        <f>SUM(D33:D84)</f>
        <v>4587</v>
      </c>
      <c r="E10" s="8">
        <f>SUM(E33:E84)</f>
        <v>41454</v>
      </c>
      <c r="F10" s="22">
        <f>+E10/AA10*1000</f>
        <v>7.177667263333849</v>
      </c>
      <c r="G10" s="38">
        <f>SUM(G33:G84)</f>
        <v>131</v>
      </c>
      <c r="H10" s="50">
        <f>ROUND(G10/B10*1000,1)</f>
        <v>2.6</v>
      </c>
      <c r="I10" s="38">
        <f>SUM(I33:I84)</f>
        <v>71</v>
      </c>
      <c r="J10" s="50">
        <f>ROUND(I10/B10*1000,1)</f>
        <v>1.4</v>
      </c>
      <c r="K10" s="38">
        <f>SUM(K33:K84)</f>
        <v>678</v>
      </c>
      <c r="L10" s="51">
        <f>ROUND(K10/Y10*1000,1)</f>
        <v>13.3</v>
      </c>
      <c r="M10" s="38">
        <f>SUM(M33:M84)</f>
        <v>593</v>
      </c>
      <c r="N10" s="51">
        <f>ROUND(M10/Y10*1000,1)</f>
        <v>11.6</v>
      </c>
      <c r="O10" s="38">
        <f>SUM(O33:O84)</f>
        <v>236</v>
      </c>
      <c r="P10" s="51">
        <f>ROUND(O10/Z10*1000,1)</f>
        <v>4.7</v>
      </c>
      <c r="Q10" s="38">
        <f>SUM(Q33:Q84)</f>
        <v>187</v>
      </c>
      <c r="R10" s="44">
        <f>SUM(R33:R84)</f>
        <v>49</v>
      </c>
      <c r="S10" s="8">
        <f>SUM(S33:S84)</f>
        <v>35129</v>
      </c>
      <c r="T10" s="25">
        <f>+S10/AA10*1000</f>
        <v>6.082507678237439</v>
      </c>
      <c r="U10" s="8">
        <f>SUM(U33:U84)</f>
        <v>11900</v>
      </c>
      <c r="V10" s="27">
        <f>+U10/AA10*1000</f>
        <v>2.0604583498256575</v>
      </c>
      <c r="W10" s="12"/>
      <c r="X10" s="62"/>
      <c r="Y10" s="67">
        <f>SUM(Y33:Y84)</f>
        <v>51159</v>
      </c>
      <c r="Z10" s="67">
        <f>SUM(Z33:Z84)</f>
        <v>50075</v>
      </c>
      <c r="AA10" s="67">
        <f>SUM(AA33:AA84)</f>
        <v>5775414</v>
      </c>
    </row>
    <row r="11" spans="1:27" ht="13.5">
      <c r="A11" s="3" t="s">
        <v>50</v>
      </c>
      <c r="B11" s="8">
        <f>SUM(B85:B108)</f>
        <v>1874</v>
      </c>
      <c r="C11" s="22">
        <f>+B11/AA11*1000</f>
        <v>6.1947341454142775</v>
      </c>
      <c r="D11" s="9">
        <f>SUM(D85:D108)</f>
        <v>158</v>
      </c>
      <c r="E11" s="8">
        <f>SUM(E85:E108)</f>
        <v>3324</v>
      </c>
      <c r="F11" s="22">
        <f>+E11/AA11*1000</f>
        <v>10.987884898269508</v>
      </c>
      <c r="G11" s="38">
        <f>SUM(G85:G108)</f>
        <v>5</v>
      </c>
      <c r="H11" s="50">
        <f>ROUND(G11/B11*1000,1)</f>
        <v>2.7</v>
      </c>
      <c r="I11" s="38">
        <f>SUM(I85:I108)</f>
        <v>1</v>
      </c>
      <c r="J11" s="50">
        <f>ROUND(I11/B11*1000,1)</f>
        <v>0.5</v>
      </c>
      <c r="K11" s="38">
        <f>SUM(K85:K108)</f>
        <v>28</v>
      </c>
      <c r="L11" s="51">
        <f>ROUND(K11/Y11*1000,1)</f>
        <v>14.4</v>
      </c>
      <c r="M11" s="38">
        <f>SUM(M85:M108)</f>
        <v>39</v>
      </c>
      <c r="N11" s="51">
        <f>ROUND(M11/Y11*1000,1)</f>
        <v>20.1</v>
      </c>
      <c r="O11" s="38">
        <f>SUM(O85:O108)</f>
        <v>6</v>
      </c>
      <c r="P11" s="51">
        <f>ROUND(O11/Z11*1000,1)</f>
        <v>3.2</v>
      </c>
      <c r="Q11" s="38">
        <f>SUM(Q85:Q108)</f>
        <v>6</v>
      </c>
      <c r="R11" s="44">
        <f>SUM(R85:R108)</f>
        <v>0</v>
      </c>
      <c r="S11" s="8">
        <f>SUM(S85:S108)</f>
        <v>1260</v>
      </c>
      <c r="T11" s="25">
        <f>+S11/AA11*1000</f>
        <v>4.165082723170752</v>
      </c>
      <c r="U11" s="8">
        <f>SUM(U85:U108)</f>
        <v>540</v>
      </c>
      <c r="V11" s="27">
        <f>+U11/AA11*1000</f>
        <v>1.785035452787465</v>
      </c>
      <c r="W11" s="12"/>
      <c r="X11" s="62"/>
      <c r="Y11" s="67">
        <f>SUM(Y85:Y108)</f>
        <v>1941</v>
      </c>
      <c r="Z11" s="67">
        <f>SUM(Z85:Z108)</f>
        <v>1880</v>
      </c>
      <c r="AA11" s="67">
        <f>SUM(AA85:AA108)</f>
        <v>302515</v>
      </c>
    </row>
    <row r="12" spans="1:24" ht="13.5">
      <c r="A12" s="2" t="s">
        <v>51</v>
      </c>
      <c r="B12" s="8"/>
      <c r="C12" s="22"/>
      <c r="D12" s="9"/>
      <c r="E12" s="8"/>
      <c r="F12" s="22"/>
      <c r="G12" s="38"/>
      <c r="H12" s="51"/>
      <c r="I12" s="38"/>
      <c r="J12" s="51" t="s">
        <v>52</v>
      </c>
      <c r="K12" s="38"/>
      <c r="L12" s="51"/>
      <c r="M12" s="38"/>
      <c r="N12" s="51" t="s">
        <v>52</v>
      </c>
      <c r="O12" s="38"/>
      <c r="P12" s="51" t="s">
        <v>52</v>
      </c>
      <c r="Q12" s="38"/>
      <c r="R12" s="44"/>
      <c r="S12" s="8"/>
      <c r="T12" s="9"/>
      <c r="U12" s="8"/>
      <c r="V12" s="9"/>
      <c r="W12" s="12"/>
      <c r="X12" s="62"/>
    </row>
    <row r="13" spans="1:27" ht="13.5">
      <c r="A13" s="3" t="s">
        <v>53</v>
      </c>
      <c r="B13" s="8">
        <f>B33</f>
        <v>8005</v>
      </c>
      <c r="C13" s="22">
        <f>+B13/AA13*1000</f>
        <v>8.603937282080164</v>
      </c>
      <c r="D13" s="9">
        <f>D33</f>
        <v>737</v>
      </c>
      <c r="E13" s="8">
        <f>E33</f>
        <v>5921</v>
      </c>
      <c r="F13" s="22">
        <f>+E13/AA13*1000</f>
        <v>6.3640115736660405</v>
      </c>
      <c r="G13" s="39">
        <f>G33</f>
        <v>22</v>
      </c>
      <c r="H13" s="52">
        <f>ROUND(G13/B13*1000,1)</f>
        <v>2.7</v>
      </c>
      <c r="I13" s="39">
        <f>I33</f>
        <v>16</v>
      </c>
      <c r="J13" s="52">
        <f>ROUND(I13/B13*1000,1)</f>
        <v>2</v>
      </c>
      <c r="K13" s="39">
        <f>K33</f>
        <v>105</v>
      </c>
      <c r="L13" s="53">
        <f>ROUND(K13/Y13*1000,1)</f>
        <v>12.8</v>
      </c>
      <c r="M13" s="39">
        <f>M33</f>
        <v>66</v>
      </c>
      <c r="N13" s="53">
        <f>ROUND(M13/Y13*1000,1)</f>
        <v>8.1</v>
      </c>
      <c r="O13" s="39">
        <f>O33</f>
        <v>42</v>
      </c>
      <c r="P13" s="53">
        <f>P33</f>
        <v>5.2</v>
      </c>
      <c r="Q13" s="8">
        <f>Q33</f>
        <v>29</v>
      </c>
      <c r="R13" s="45">
        <f>R33</f>
        <v>13</v>
      </c>
      <c r="S13" s="8">
        <f>S33</f>
        <v>5554</v>
      </c>
      <c r="T13" s="25">
        <f>+S13/AA13*1000</f>
        <v>5.969552487779292</v>
      </c>
      <c r="U13" s="8">
        <f>U33</f>
        <v>1914</v>
      </c>
      <c r="V13" s="27">
        <f>+U13/AA13*1000</f>
        <v>2.057206240837156</v>
      </c>
      <c r="W13" s="31">
        <v>1.2</v>
      </c>
      <c r="X13" s="61"/>
      <c r="Y13" s="67">
        <f>Y33</f>
        <v>8176</v>
      </c>
      <c r="Z13" s="67">
        <f>Z33</f>
        <v>8034</v>
      </c>
      <c r="AA13" s="67">
        <f>AA33</f>
        <v>930388</v>
      </c>
    </row>
    <row r="14" spans="1:27" ht="13.5">
      <c r="A14" s="3" t="s">
        <v>67</v>
      </c>
      <c r="B14" s="8">
        <f>+B36</f>
        <v>5506</v>
      </c>
      <c r="C14" s="22">
        <f>+B14/AA14*1000</f>
        <v>9.575901980051654</v>
      </c>
      <c r="D14" s="9">
        <f>+D36</f>
        <v>472</v>
      </c>
      <c r="E14" s="8">
        <f>+E36</f>
        <v>3605</v>
      </c>
      <c r="F14" s="22">
        <f>+E14/AA14*1000</f>
        <v>6.269728775533276</v>
      </c>
      <c r="G14" s="39">
        <f>+G36</f>
        <v>19</v>
      </c>
      <c r="H14" s="52">
        <f>ROUND(G14/B14*1000,1)</f>
        <v>3.5</v>
      </c>
      <c r="I14" s="39">
        <f>+I36</f>
        <v>10</v>
      </c>
      <c r="J14" s="52">
        <f>ROUND(I14/B14*1000,1)</f>
        <v>1.8</v>
      </c>
      <c r="K14" s="39">
        <f>+K36</f>
        <v>79</v>
      </c>
      <c r="L14" s="53">
        <f>ROUND(K14/Y14*1000,1)</f>
        <v>14</v>
      </c>
      <c r="M14" s="39">
        <f>+M36</f>
        <v>65</v>
      </c>
      <c r="N14" s="53">
        <f>ROUND(M14/Y14*1000,1)</f>
        <v>11.5</v>
      </c>
      <c r="O14" s="39">
        <f>+O36</f>
        <v>24</v>
      </c>
      <c r="P14" s="53">
        <f>P36</f>
        <v>4.3</v>
      </c>
      <c r="Q14" s="8">
        <f>+Q36</f>
        <v>20</v>
      </c>
      <c r="R14" s="45">
        <f>+R36</f>
        <v>4</v>
      </c>
      <c r="S14" s="8">
        <f>+S36</f>
        <v>3978</v>
      </c>
      <c r="T14" s="25">
        <f>+S14/AA14*1000</f>
        <v>6.9184413506439295</v>
      </c>
      <c r="U14" s="8">
        <f>+U36</f>
        <v>1119</v>
      </c>
      <c r="V14" s="27">
        <f>+U14/AA14*1000</f>
        <v>1.9461377253319652</v>
      </c>
      <c r="W14" s="31">
        <v>1.25</v>
      </c>
      <c r="X14" s="61"/>
      <c r="Y14" s="67">
        <f>+Y36</f>
        <v>5650</v>
      </c>
      <c r="Z14" s="67">
        <f>+Z36</f>
        <v>5526</v>
      </c>
      <c r="AA14" s="67">
        <f>+AA36</f>
        <v>574985</v>
      </c>
    </row>
    <row r="15" spans="1:27" ht="13.5">
      <c r="A15" s="3" t="s">
        <v>54</v>
      </c>
      <c r="B15" s="8">
        <f>B35+B61</f>
        <v>6493</v>
      </c>
      <c r="C15" s="22">
        <f>+B15/AA15*1000</f>
        <v>10.383101753757538</v>
      </c>
      <c r="D15" s="9">
        <f>D35+D61</f>
        <v>586</v>
      </c>
      <c r="E15" s="8">
        <f>E35+E61</f>
        <v>3414</v>
      </c>
      <c r="F15" s="22">
        <f>+E15/AA15*1000</f>
        <v>5.459403879151122</v>
      </c>
      <c r="G15" s="39">
        <f>G35+G61</f>
        <v>18</v>
      </c>
      <c r="H15" s="52">
        <f>ROUND(G15/B15*1000,1)</f>
        <v>2.8</v>
      </c>
      <c r="I15" s="39">
        <f>I35+I61</f>
        <v>12</v>
      </c>
      <c r="J15" s="52">
        <f>ROUND(I15/B15*1000,1)</f>
        <v>1.8</v>
      </c>
      <c r="K15" s="39">
        <f>K35+K61</f>
        <v>75</v>
      </c>
      <c r="L15" s="53">
        <f>ROUND(K15/Y15*1000,1)</f>
        <v>11.3</v>
      </c>
      <c r="M15" s="39">
        <f>M35+M61</f>
        <v>56</v>
      </c>
      <c r="N15" s="53">
        <f>ROUND(M15/Y15*1000,1)</f>
        <v>8.5</v>
      </c>
      <c r="O15" s="39">
        <f>O35+O61</f>
        <v>35</v>
      </c>
      <c r="P15" s="53">
        <f>ROUND(O15/Z15*1000,1)</f>
        <v>5.4</v>
      </c>
      <c r="Q15" s="8">
        <f>Q35+Q61</f>
        <v>25</v>
      </c>
      <c r="R15" s="45">
        <f>R35+R61</f>
        <v>10</v>
      </c>
      <c r="S15" s="8">
        <f>S35+S61</f>
        <v>5260</v>
      </c>
      <c r="T15" s="25">
        <f>+S15/AA15*1000</f>
        <v>8.411383832552694</v>
      </c>
      <c r="U15" s="8">
        <f>U35+U61</f>
        <v>1250</v>
      </c>
      <c r="V15" s="27">
        <f>+U15/AA15*1000</f>
        <v>1.9989030020324847</v>
      </c>
      <c r="W15" s="31">
        <v>1.23</v>
      </c>
      <c r="X15" s="61"/>
      <c r="Y15" s="67">
        <f>Y35+Y61</f>
        <v>6624</v>
      </c>
      <c r="Z15" s="67">
        <f>Z35+Z61</f>
        <v>6518</v>
      </c>
      <c r="AA15" s="67">
        <f>AA35+AA61</f>
        <v>625343</v>
      </c>
    </row>
    <row r="16" spans="1:27" ht="13.5">
      <c r="A16" s="3" t="s">
        <v>55</v>
      </c>
      <c r="B16" s="8">
        <f>B40</f>
        <v>4397</v>
      </c>
      <c r="C16" s="22">
        <f>+B16/AA16*1000</f>
        <v>9.25812849785444</v>
      </c>
      <c r="D16" s="9">
        <f>D40</f>
        <v>444</v>
      </c>
      <c r="E16" s="8">
        <f>E40</f>
        <v>3058</v>
      </c>
      <c r="F16" s="22">
        <f>+E16/AA16*1000</f>
        <v>6.438789389683619</v>
      </c>
      <c r="G16" s="39">
        <f>G40</f>
        <v>8</v>
      </c>
      <c r="H16" s="52">
        <f>ROUND(G16/B16*1000,1)</f>
        <v>1.8</v>
      </c>
      <c r="I16" s="39">
        <f>I40</f>
        <v>5</v>
      </c>
      <c r="J16" s="52">
        <f>ROUND(I16/B16*1000,1)</f>
        <v>1.1</v>
      </c>
      <c r="K16" s="39">
        <f>K40</f>
        <v>56</v>
      </c>
      <c r="L16" s="53">
        <f>ROUND(K16/Y16*1000,1)</f>
        <v>12.4</v>
      </c>
      <c r="M16" s="39">
        <f>M40</f>
        <v>56</v>
      </c>
      <c r="N16" s="53">
        <f>ROUND(M16/Y16*1000,1)</f>
        <v>12.4</v>
      </c>
      <c r="O16" s="39">
        <f>O40</f>
        <v>17</v>
      </c>
      <c r="P16" s="53">
        <f>ROUND(O16/Z16*1000,1)</f>
        <v>3.9</v>
      </c>
      <c r="Q16" s="8">
        <f>Q40</f>
        <v>14</v>
      </c>
      <c r="R16" s="45">
        <f>R40</f>
        <v>3</v>
      </c>
      <c r="S16" s="8">
        <f>S40</f>
        <v>3117</v>
      </c>
      <c r="T16" s="25">
        <f>+S16/AA16*1000</f>
        <v>6.563017177123558</v>
      </c>
      <c r="U16" s="8">
        <f>U40</f>
        <v>1079</v>
      </c>
      <c r="V16" s="27">
        <f>+U16/AA16*1000</f>
        <v>2.2718946211473594</v>
      </c>
      <c r="W16" s="31">
        <v>1.24</v>
      </c>
      <c r="X16" s="61"/>
      <c r="Y16" s="67">
        <f>Y40</f>
        <v>4509</v>
      </c>
      <c r="Z16" s="67">
        <f>Z40</f>
        <v>4411</v>
      </c>
      <c r="AA16" s="67">
        <f>AA40</f>
        <v>474934</v>
      </c>
    </row>
    <row r="17" spans="1:27" ht="13.5">
      <c r="A17" s="3" t="s">
        <v>56</v>
      </c>
      <c r="B17" s="8">
        <f>+B41</f>
        <v>1185</v>
      </c>
      <c r="C17" s="22">
        <f>+B17/AA17*1000</f>
        <v>7.795488484385998</v>
      </c>
      <c r="D17" s="9">
        <f>D41</f>
        <v>101</v>
      </c>
      <c r="E17" s="8">
        <f>+E41</f>
        <v>1243</v>
      </c>
      <c r="F17" s="22">
        <f>+E17/AA17*1000</f>
        <v>8.177039819486748</v>
      </c>
      <c r="G17" s="39">
        <f>+G41</f>
        <v>5</v>
      </c>
      <c r="H17" s="52">
        <f>ROUND(G17/B17*1000,1)</f>
        <v>4.2</v>
      </c>
      <c r="I17" s="39">
        <f>+I41</f>
        <v>2</v>
      </c>
      <c r="J17" s="52">
        <f>ROUND(I17/B17*1000,1)</f>
        <v>1.7</v>
      </c>
      <c r="K17" s="39">
        <f>+K41</f>
        <v>21</v>
      </c>
      <c r="L17" s="53">
        <f>ROUND(K17/Y17*1000,1)</f>
        <v>17.2</v>
      </c>
      <c r="M17" s="39">
        <f>+M41</f>
        <v>17</v>
      </c>
      <c r="N17" s="53">
        <f>ROUND(M17/Y17*1000,1)</f>
        <v>13.9</v>
      </c>
      <c r="O17" s="39">
        <f>+O41</f>
        <v>6</v>
      </c>
      <c r="P17" s="53">
        <f>ROUND(O17/Z17*1000,1)</f>
        <v>5</v>
      </c>
      <c r="Q17" s="8">
        <f>+Q41</f>
        <v>4</v>
      </c>
      <c r="R17" s="45">
        <f>+R41</f>
        <v>2</v>
      </c>
      <c r="S17" s="8">
        <f>+S41</f>
        <v>738</v>
      </c>
      <c r="T17" s="25">
        <f>+S17/AA17*1000</f>
        <v>4.854911815592293</v>
      </c>
      <c r="U17" s="8">
        <f>+U41</f>
        <v>308</v>
      </c>
      <c r="V17" s="27">
        <f>+U17/AA17*1000</f>
        <v>2.0261691588108754</v>
      </c>
      <c r="W17" s="31">
        <v>1.21</v>
      </c>
      <c r="X17" s="61"/>
      <c r="Y17" s="67">
        <f>+Y41</f>
        <v>1223</v>
      </c>
      <c r="Z17" s="67">
        <f>+Z41</f>
        <v>1189</v>
      </c>
      <c r="AA17" s="67">
        <f>+AA41</f>
        <v>152011</v>
      </c>
    </row>
    <row r="18" spans="1:26" ht="7.5" customHeight="1">
      <c r="A18" s="3"/>
      <c r="B18" s="8"/>
      <c r="C18" s="22"/>
      <c r="D18" s="9"/>
      <c r="E18" s="8"/>
      <c r="F18" s="22"/>
      <c r="G18" s="39"/>
      <c r="H18" s="53"/>
      <c r="I18" s="39"/>
      <c r="J18" s="53"/>
      <c r="K18" s="39"/>
      <c r="L18" s="53"/>
      <c r="M18" s="39"/>
      <c r="N18" s="53"/>
      <c r="O18" s="39"/>
      <c r="P18" s="53"/>
      <c r="Q18" s="8"/>
      <c r="R18" s="45"/>
      <c r="S18" s="8"/>
      <c r="T18" s="9"/>
      <c r="U18" s="8"/>
      <c r="V18" s="9"/>
      <c r="W18" s="31"/>
      <c r="X18" s="61"/>
      <c r="Y18" s="67"/>
      <c r="Z18" s="67"/>
    </row>
    <row r="19" spans="1:27" ht="13.5">
      <c r="A19" s="3" t="s">
        <v>93</v>
      </c>
      <c r="B19" s="8">
        <f>B43+B45+B63+B65+B66+B67+B78+B85+B86+B87+B88</f>
        <v>5372</v>
      </c>
      <c r="C19" s="22">
        <f>+B19/AA19*1000</f>
        <v>7.813636337190697</v>
      </c>
      <c r="D19" s="9">
        <f>D43+D45+D63+D65+D66+D67+D78+D85+D86+D87+D88</f>
        <v>509</v>
      </c>
      <c r="E19" s="8">
        <f>E43+E45+E63+E65+E66+E67+E78+E85+E86+E87+E88</f>
        <v>4812</v>
      </c>
      <c r="F19" s="22">
        <f>+E19/AA19*1000</f>
        <v>6.999109838898295</v>
      </c>
      <c r="G19" s="39">
        <f>G43+G45+G63+G65+G66+G67+G78+G85+G86+G87+G88</f>
        <v>14</v>
      </c>
      <c r="H19" s="52">
        <f>ROUND(G19/B19*1000,1)</f>
        <v>2.6</v>
      </c>
      <c r="I19" s="39">
        <f>I43+I45+I63+I65+I66+I67+I78+I85+I86+I87+I88</f>
        <v>6</v>
      </c>
      <c r="J19" s="52">
        <f>ROUND(I19/B19*1000,1)</f>
        <v>1.1</v>
      </c>
      <c r="K19" s="39">
        <f>K43+K45+K63+K65+K66+K67+K78+K85+K86+K87+K88</f>
        <v>85</v>
      </c>
      <c r="L19" s="53">
        <f>ROUND(K19/Y19*1000,1)</f>
        <v>15.3</v>
      </c>
      <c r="M19" s="39">
        <f>M43+M45+M63+M65+M66+M67+M78+M85+M86+M87+M88</f>
        <v>83</v>
      </c>
      <c r="N19" s="53">
        <f>ROUND(M19/Y19*1000,1)</f>
        <v>15</v>
      </c>
      <c r="O19" s="39">
        <f>O43+O45+O63+O65+O66+O67+O78+O85+O86+O87+O88</f>
        <v>25</v>
      </c>
      <c r="P19" s="53">
        <f>ROUND(O19/Z19*1000,1)</f>
        <v>4.6</v>
      </c>
      <c r="Q19" s="8">
        <f>Q43+Q45+Q63+Q65+Q66+Q67+Q78+Q85+Q86+Q87+Q88</f>
        <v>20</v>
      </c>
      <c r="R19" s="45">
        <f>R43+R45+R63+R65+R66+R67+R78+R85+R86+R87+R88</f>
        <v>5</v>
      </c>
      <c r="S19" s="8">
        <f>S43+S45+S63+S65+S66+S67+S78+S85+S86+S87+S88</f>
        <v>3637</v>
      </c>
      <c r="T19" s="25">
        <f>+S19/AA19*1000</f>
        <v>5.290058704088341</v>
      </c>
      <c r="U19" s="8">
        <f>U43+U45+U63+U65+U66+U67+U78+U85+U86+U87+U88</f>
        <v>1450</v>
      </c>
      <c r="V19" s="27">
        <f>+U19/AA19*1000</f>
        <v>2.1090418259356873</v>
      </c>
      <c r="W19" s="31">
        <v>1.14</v>
      </c>
      <c r="X19" s="61"/>
      <c r="Y19" s="67">
        <f>Y43+Y45+Y63+Y65+Y66+Y67+Y78+Y85+Y86+Y87+Y88</f>
        <v>5540</v>
      </c>
      <c r="Z19" s="67">
        <f>Z43+Z45+Z63+Z65+Z66+Z67+Z78+Z85+Z86+Z87+Z88</f>
        <v>5392</v>
      </c>
      <c r="AA19" s="67">
        <f>AA43+AA45+AA63+AA65+AA66+AA67+AA78+AA85+AA86+AA87+AA88</f>
        <v>687516</v>
      </c>
    </row>
    <row r="20" spans="1:27" ht="13.5">
      <c r="A20" s="3" t="s">
        <v>94</v>
      </c>
      <c r="B20" s="8">
        <f>B42+B103+B104+B98+B100+B99+B102</f>
        <v>1081</v>
      </c>
      <c r="C20" s="22">
        <f>+B20/AA20*1000</f>
        <v>6.843114788344549</v>
      </c>
      <c r="D20" s="9">
        <f>D42+D103+D104+D98+D100+D99+D102</f>
        <v>93</v>
      </c>
      <c r="E20" s="8">
        <f>E42+E103+E104+E98+E100+E99+E102</f>
        <v>1506</v>
      </c>
      <c r="F20" s="22">
        <f>+E20/AA20*1000</f>
        <v>9.533516069608593</v>
      </c>
      <c r="G20" s="39">
        <f>G42+G103+G104+G98+G100+G99+G102</f>
        <v>3</v>
      </c>
      <c r="H20" s="52">
        <f>ROUND(G20/B20*1000,1)</f>
        <v>2.8</v>
      </c>
      <c r="I20" s="39">
        <f>I42+I103+I104+I98+I100+I99+I102</f>
        <v>0</v>
      </c>
      <c r="J20" s="52">
        <f>ROUND(I20/B20*1000,1)</f>
        <v>0</v>
      </c>
      <c r="K20" s="39">
        <f>K42+K103+K104+K98+K100+K99+K102</f>
        <v>13</v>
      </c>
      <c r="L20" s="53">
        <f>ROUND(K20/Y20*1000,1)</f>
        <v>11.6</v>
      </c>
      <c r="M20" s="39">
        <f>M42+M103+M104+M98+M100+M99+M102</f>
        <v>24</v>
      </c>
      <c r="N20" s="53">
        <f>ROUND(M20/Y20*1000,1)</f>
        <v>21.5</v>
      </c>
      <c r="O20" s="39">
        <f>O42+O103+O104+O98+O100+O99+O102</f>
        <v>1</v>
      </c>
      <c r="P20" s="53">
        <f>ROUND(O20/Z20*1000,1)</f>
        <v>0.9</v>
      </c>
      <c r="Q20" s="8">
        <f>Q42+Q103+Q104+Q98+Q100+Q99+Q102</f>
        <v>1</v>
      </c>
      <c r="R20" s="45">
        <f>R42+R103+R104+R98+R100+R99+R102</f>
        <v>0</v>
      </c>
      <c r="S20" s="8">
        <f>S42+S103+S104+S98+S100+S99+S102</f>
        <v>756</v>
      </c>
      <c r="T20" s="25">
        <f>+S20/AA20*1000</f>
        <v>4.785749102672043</v>
      </c>
      <c r="U20" s="8">
        <f>U42+U103+U104+U98+U100+U99+U102</f>
        <v>321</v>
      </c>
      <c r="V20" s="27">
        <f>+U20/AA20*1000</f>
        <v>2.0320442618488435</v>
      </c>
      <c r="W20" s="31">
        <v>1.17</v>
      </c>
      <c r="X20" s="61"/>
      <c r="Y20" s="67">
        <f>Y42+Y103+Y104+Y98+Y100+Y99+Y102</f>
        <v>1118</v>
      </c>
      <c r="Z20" s="67">
        <f>Z42+Z103+Z104+Z98+Z100+Z99+Z102</f>
        <v>1082</v>
      </c>
      <c r="AA20" s="67">
        <f>AA42+AA103+AA104+AA98+AA100+AA99+AA102</f>
        <v>157969</v>
      </c>
    </row>
    <row r="21" spans="1:27" ht="13.5">
      <c r="A21" s="3" t="s">
        <v>95</v>
      </c>
      <c r="B21" s="8">
        <f>B51+B105+B84+B106</f>
        <v>478</v>
      </c>
      <c r="C21" s="22">
        <f>+B21/AA21*1000</f>
        <v>5.752382786175026</v>
      </c>
      <c r="D21" s="9">
        <f>D51+D105+D84+D106</f>
        <v>48</v>
      </c>
      <c r="E21" s="8">
        <f>E51+E105+E84+E106</f>
        <v>1061</v>
      </c>
      <c r="F21" s="22">
        <f>+E21/AA21*1000</f>
        <v>12.76836430153076</v>
      </c>
      <c r="G21" s="39">
        <f>G51+G105+G84+G106</f>
        <v>2</v>
      </c>
      <c r="H21" s="52">
        <f>ROUND(G21/B21*1000,1)</f>
        <v>4.2</v>
      </c>
      <c r="I21" s="39">
        <f>I51+I105+I84+I106</f>
        <v>1</v>
      </c>
      <c r="J21" s="52">
        <f>ROUND(I21/B21*1000,1)</f>
        <v>2.1</v>
      </c>
      <c r="K21" s="39">
        <f>K51+K105+K84+K106</f>
        <v>5</v>
      </c>
      <c r="L21" s="53">
        <f>ROUND(K21/Y21*1000,1)</f>
        <v>10</v>
      </c>
      <c r="M21" s="39">
        <f>M51+M105+M84+M106</f>
        <v>15</v>
      </c>
      <c r="N21" s="53">
        <f>ROUND(M21/Y21*1000,1)</f>
        <v>30.1</v>
      </c>
      <c r="O21" s="39">
        <f>O51+O105+O84+O106</f>
        <v>2</v>
      </c>
      <c r="P21" s="53">
        <f>ROUND(O21/Z21*1000,1)</f>
        <v>4.2</v>
      </c>
      <c r="Q21" s="8">
        <f>Q51+Q105+Q84+Q106</f>
        <v>2</v>
      </c>
      <c r="R21" s="45">
        <f>R51+R105+R84+R106</f>
        <v>0</v>
      </c>
      <c r="S21" s="8">
        <f>S51+S105+S84+S106</f>
        <v>336</v>
      </c>
      <c r="T21" s="25">
        <f>+S21/AA21*1000</f>
        <v>4.043515933378261</v>
      </c>
      <c r="U21" s="8">
        <f>U51+U105+U84+U106</f>
        <v>132</v>
      </c>
      <c r="V21" s="27">
        <f>+U21/AA21*1000</f>
        <v>1.588524116684317</v>
      </c>
      <c r="W21" s="31">
        <v>1.23</v>
      </c>
      <c r="X21" s="61"/>
      <c r="Y21" s="67">
        <f>Y51+Y105+Y84+Y106</f>
        <v>498</v>
      </c>
      <c r="Z21" s="67">
        <f>Z51+Z105+Z84+Z106</f>
        <v>480</v>
      </c>
      <c r="AA21" s="67">
        <f>AA51+AA105+AA84+AA106</f>
        <v>83096</v>
      </c>
    </row>
    <row r="22" spans="1:27" ht="13.5">
      <c r="A22" s="3" t="s">
        <v>57</v>
      </c>
      <c r="B22" s="8">
        <f>B52</f>
        <v>2308</v>
      </c>
      <c r="C22" s="22">
        <f>+B22/AA22*1000</f>
        <v>8.250842779976335</v>
      </c>
      <c r="D22" s="9">
        <f>D52</f>
        <v>207</v>
      </c>
      <c r="E22" s="8">
        <f>E52</f>
        <v>2155</v>
      </c>
      <c r="F22" s="22">
        <f>+E22/AA22*1000</f>
        <v>7.703884831390381</v>
      </c>
      <c r="G22" s="39">
        <f>G52</f>
        <v>3</v>
      </c>
      <c r="H22" s="52">
        <f>ROUND(G22/B22*1000,1)</f>
        <v>1.3</v>
      </c>
      <c r="I22" s="39">
        <f>I52</f>
        <v>1</v>
      </c>
      <c r="J22" s="52">
        <f>ROUND(I22/B22*1000,1)</f>
        <v>0.4</v>
      </c>
      <c r="K22" s="39">
        <f>K52</f>
        <v>44</v>
      </c>
      <c r="L22" s="53">
        <f>ROUND(K22/Y22*1000,1)</f>
        <v>18.4</v>
      </c>
      <c r="M22" s="39">
        <f>M52</f>
        <v>37</v>
      </c>
      <c r="N22" s="53">
        <f>ROUND(M22/Y22*1000,1)</f>
        <v>15.5</v>
      </c>
      <c r="O22" s="39">
        <f>O52</f>
        <v>12</v>
      </c>
      <c r="P22" s="53">
        <f>ROUND(O22/Z22*1000,1)</f>
        <v>5.2</v>
      </c>
      <c r="Q22" s="8">
        <f>Q52</f>
        <v>12</v>
      </c>
      <c r="R22" s="45">
        <f>R52</f>
        <v>0</v>
      </c>
      <c r="S22" s="8">
        <f>S52</f>
        <v>1574</v>
      </c>
      <c r="T22" s="25">
        <f>+S22/AA22*1000</f>
        <v>5.6268745821849</v>
      </c>
      <c r="U22" s="8">
        <f>U52</f>
        <v>691</v>
      </c>
      <c r="V22" s="27">
        <f>+U22/AA22*1000</f>
        <v>2.470247990018911</v>
      </c>
      <c r="W22" s="31">
        <v>1.29</v>
      </c>
      <c r="X22" s="61"/>
      <c r="Y22" s="67">
        <f>Y52</f>
        <v>2389</v>
      </c>
      <c r="Z22" s="67">
        <f>Z52</f>
        <v>2320</v>
      </c>
      <c r="AA22" s="67">
        <f>AA52</f>
        <v>279729</v>
      </c>
    </row>
    <row r="23" spans="1:27" ht="13.5">
      <c r="A23" s="3" t="s">
        <v>96</v>
      </c>
      <c r="B23" s="8">
        <f>B39+B59+B60+B64</f>
        <v>2584</v>
      </c>
      <c r="C23" s="22">
        <f>+B23/AA23*1000</f>
        <v>8.029133574455921</v>
      </c>
      <c r="D23" s="9">
        <f>D39+D59+D60+D64</f>
        <v>251</v>
      </c>
      <c r="E23" s="8">
        <f>E39+E59+E60+E64</f>
        <v>2815</v>
      </c>
      <c r="F23" s="22">
        <f>+E23/AA23*1000</f>
        <v>8.746908286413861</v>
      </c>
      <c r="G23" s="39">
        <f>G39+G59+G60+G64</f>
        <v>7</v>
      </c>
      <c r="H23" s="52">
        <f>ROUND(G23/B23*1000,1)</f>
        <v>2.7</v>
      </c>
      <c r="I23" s="39">
        <f>I39+I59+I60+I64</f>
        <v>1</v>
      </c>
      <c r="J23" s="52">
        <f>ROUND(I23/B23*1000,1)</f>
        <v>0.4</v>
      </c>
      <c r="K23" s="39">
        <f>K39+K59+K60+K64</f>
        <v>30</v>
      </c>
      <c r="L23" s="53">
        <f>ROUND(K23/Y23*1000,1)</f>
        <v>11.3</v>
      </c>
      <c r="M23" s="39">
        <f>M39+M59+M60+M64</f>
        <v>32</v>
      </c>
      <c r="N23" s="53">
        <f>ROUND(M23/Y23*1000,1)</f>
        <v>12.1</v>
      </c>
      <c r="O23" s="39">
        <f>O39+O59+O60+O64</f>
        <v>6</v>
      </c>
      <c r="P23" s="53">
        <f>ROUND(O23/Z23*1000,1)</f>
        <v>2.3</v>
      </c>
      <c r="Q23" s="8">
        <f>Q39+Q59+Q60+Q64</f>
        <v>6</v>
      </c>
      <c r="R23" s="45">
        <f>R39+R59+R60+R64</f>
        <v>0</v>
      </c>
      <c r="S23" s="8">
        <f>S39+S59+S60+S64</f>
        <v>1725</v>
      </c>
      <c r="T23" s="25">
        <f>+S23/AA23*1000</f>
        <v>5.360005965919684</v>
      </c>
      <c r="U23" s="8">
        <f>U39+U59+U60+U64</f>
        <v>724</v>
      </c>
      <c r="V23" s="27">
        <f>+U23/AA23*1000</f>
        <v>2.2496488807686092</v>
      </c>
      <c r="W23" s="31">
        <v>1.31</v>
      </c>
      <c r="X23" s="61"/>
      <c r="Y23" s="67">
        <f>Y39+Y59+Y60+Y64</f>
        <v>2646</v>
      </c>
      <c r="Z23" s="67">
        <f>Z39+Z59+Z60+Z64</f>
        <v>2590</v>
      </c>
      <c r="AA23" s="67">
        <f>AA39+AA59+AA60+AA64</f>
        <v>321828</v>
      </c>
    </row>
    <row r="24" spans="1:26" ht="7.5" customHeight="1">
      <c r="A24" s="3"/>
      <c r="B24" s="8"/>
      <c r="C24" s="22"/>
      <c r="D24" s="9"/>
      <c r="E24" s="8"/>
      <c r="F24" s="22"/>
      <c r="G24" s="39"/>
      <c r="H24" s="53"/>
      <c r="I24" s="39"/>
      <c r="J24" s="53" t="s">
        <v>52</v>
      </c>
      <c r="K24" s="39"/>
      <c r="L24" s="53"/>
      <c r="M24" s="39"/>
      <c r="N24" s="53"/>
      <c r="O24" s="39"/>
      <c r="P24" s="53"/>
      <c r="Q24" s="8"/>
      <c r="R24" s="45"/>
      <c r="S24" s="8"/>
      <c r="T24" s="9"/>
      <c r="U24" s="8"/>
      <c r="V24" s="9"/>
      <c r="W24" s="31"/>
      <c r="X24" s="61"/>
      <c r="Y24" s="67"/>
      <c r="Z24" s="67"/>
    </row>
    <row r="25" spans="1:27" ht="13.5">
      <c r="A25" s="3" t="s">
        <v>58</v>
      </c>
      <c r="B25" s="8">
        <f>B49+B53+B55</f>
        <v>5729</v>
      </c>
      <c r="C25" s="22">
        <f>+B25/AA25*1000</f>
        <v>8.540637722814639</v>
      </c>
      <c r="D25" s="9">
        <f>D49+D53+D55</f>
        <v>521</v>
      </c>
      <c r="E25" s="8">
        <f>E49+E53+E55</f>
        <v>4366</v>
      </c>
      <c r="F25" s="22">
        <f>+E25/AA25*1000</f>
        <v>6.508714312761165</v>
      </c>
      <c r="G25" s="39">
        <f>G49+G53+G55</f>
        <v>17</v>
      </c>
      <c r="H25" s="52">
        <f>ROUND(G25/B25*1000,1)</f>
        <v>3</v>
      </c>
      <c r="I25" s="39">
        <f>I49+I53+I55</f>
        <v>9</v>
      </c>
      <c r="J25" s="52">
        <f>ROUND(I25/B25*1000,1)</f>
        <v>1.6</v>
      </c>
      <c r="K25" s="39">
        <f>K49+K53+K55</f>
        <v>60</v>
      </c>
      <c r="L25" s="53">
        <f>ROUND(K25/Y25*1000,1)</f>
        <v>10.3</v>
      </c>
      <c r="M25" s="39">
        <f>M49+M53+M55</f>
        <v>62</v>
      </c>
      <c r="N25" s="53">
        <f>ROUND(M25/Y25*1000,1)</f>
        <v>10.6</v>
      </c>
      <c r="O25" s="39">
        <f>O49+O53+O55</f>
        <v>25</v>
      </c>
      <c r="P25" s="53">
        <f>ROUND(O25/Z25*1000,1)</f>
        <v>4.3</v>
      </c>
      <c r="Q25" s="8">
        <f>Q49+Q53+Q55</f>
        <v>20</v>
      </c>
      <c r="R25" s="45">
        <f>R49+R53+R55</f>
        <v>5</v>
      </c>
      <c r="S25" s="8">
        <f>S49+S53+S55</f>
        <v>4034</v>
      </c>
      <c r="T25" s="25">
        <f>+S25/AA25*1000</f>
        <v>6.013777722784823</v>
      </c>
      <c r="U25" s="8">
        <f>U49+U53+U55</f>
        <v>1220</v>
      </c>
      <c r="V25" s="27">
        <f>+U25/AA25*1000</f>
        <v>1.8187428908769172</v>
      </c>
      <c r="W25" s="31">
        <v>1.18</v>
      </c>
      <c r="X25" s="61"/>
      <c r="Y25" s="67">
        <f>Y49+Y53+Y55</f>
        <v>5851</v>
      </c>
      <c r="Z25" s="67">
        <f>Z49+Z53+Z55</f>
        <v>5749</v>
      </c>
      <c r="AA25" s="67">
        <f>AA49+AA53+AA55</f>
        <v>670793</v>
      </c>
    </row>
    <row r="26" spans="1:27" ht="13.5">
      <c r="A26" s="3" t="s">
        <v>59</v>
      </c>
      <c r="B26" s="8">
        <f>B48+B54+B58</f>
        <v>4229</v>
      </c>
      <c r="C26" s="22">
        <f>+B26/AA26*1000</f>
        <v>9.515880427078294</v>
      </c>
      <c r="D26" s="9">
        <f>D48+D54+D58</f>
        <v>358</v>
      </c>
      <c r="E26" s="8">
        <f>E48+E54+E58</f>
        <v>2800</v>
      </c>
      <c r="F26" s="22">
        <f>+E26/AA26*1000</f>
        <v>6.300417402652926</v>
      </c>
      <c r="G26" s="39">
        <f>G48+G54+G58</f>
        <v>8</v>
      </c>
      <c r="H26" s="52">
        <f>ROUND(G26/B26*1000,1)</f>
        <v>1.9</v>
      </c>
      <c r="I26" s="39">
        <f>I48+I54+I58</f>
        <v>5</v>
      </c>
      <c r="J26" s="52">
        <f>ROUND(I26/B26*1000,1)</f>
        <v>1.2</v>
      </c>
      <c r="K26" s="39">
        <f>K48+K54+K58</f>
        <v>66</v>
      </c>
      <c r="L26" s="53">
        <f>ROUND(K26/Y26*1000,1)</f>
        <v>15.2</v>
      </c>
      <c r="M26" s="39">
        <f>M48+M54+M58</f>
        <v>47</v>
      </c>
      <c r="N26" s="53">
        <f>ROUND(M26/Y26*1000,1)</f>
        <v>10.8</v>
      </c>
      <c r="O26" s="39">
        <f>O48+O54+O58</f>
        <v>28</v>
      </c>
      <c r="P26" s="53">
        <f>ROUND(O26/Z26*1000,1)</f>
        <v>6.6</v>
      </c>
      <c r="Q26" s="8">
        <f>Q48+Q54+Q58</f>
        <v>24</v>
      </c>
      <c r="R26" s="45">
        <f>R48+R54+R58</f>
        <v>4</v>
      </c>
      <c r="S26" s="8">
        <f>S48+S54+S58</f>
        <v>2596</v>
      </c>
      <c r="T26" s="25">
        <f>+S26/AA26*1000</f>
        <v>5.841386991888212</v>
      </c>
      <c r="U26" s="8">
        <f>U48+U54+U58</f>
        <v>884</v>
      </c>
      <c r="V26" s="27">
        <f>+U26/AA26*1000</f>
        <v>1.9891317799804238</v>
      </c>
      <c r="W26" s="31">
        <v>1.27</v>
      </c>
      <c r="X26" s="61"/>
      <c r="Y26" s="67">
        <f>Y48+Y54+Y58</f>
        <v>4342</v>
      </c>
      <c r="Z26" s="67">
        <f>Z48+Z54+Z58</f>
        <v>4253</v>
      </c>
      <c r="AA26" s="67">
        <f>AA48+AA54+AA58</f>
        <v>444415</v>
      </c>
    </row>
    <row r="27" spans="1:27" ht="13.5">
      <c r="A27" s="3" t="s">
        <v>60</v>
      </c>
      <c r="B27" s="8">
        <f>B81+B91+B92+B90</f>
        <v>788</v>
      </c>
      <c r="C27" s="22">
        <f>+B27/AA27*1000</f>
        <v>6.259035091899792</v>
      </c>
      <c r="D27" s="9">
        <f>D81+D91+D92+D90</f>
        <v>87</v>
      </c>
      <c r="E27" s="8">
        <f>E81+E91+E92+E90</f>
        <v>1450</v>
      </c>
      <c r="F27" s="22">
        <f>+E27/AA27*1000</f>
        <v>11.517260004130328</v>
      </c>
      <c r="G27" s="39">
        <f>G81+G91+G92+G90</f>
        <v>1</v>
      </c>
      <c r="H27" s="52">
        <f>ROUND(G27/B27*1000,1)</f>
        <v>1.3</v>
      </c>
      <c r="I27" s="39">
        <f>I81+I91+I92+I90</f>
        <v>0</v>
      </c>
      <c r="J27" s="52">
        <f>ROUND(I27/B27*1000,1)</f>
        <v>0</v>
      </c>
      <c r="K27" s="39">
        <f>K81+K91+K92+K90</f>
        <v>10</v>
      </c>
      <c r="L27" s="53">
        <f>ROUND(K27/Y27*1000,1)</f>
        <v>12.3</v>
      </c>
      <c r="M27" s="39">
        <f>M81+M91+M92+M90</f>
        <v>17</v>
      </c>
      <c r="N27" s="53">
        <f>ROUND(M27/Y27*1000,1)</f>
        <v>20.9</v>
      </c>
      <c r="O27" s="39">
        <f>O81+O91+O92+O90</f>
        <v>2</v>
      </c>
      <c r="P27" s="53">
        <f>ROUND(O27/Z27*1000,1)</f>
        <v>2.5</v>
      </c>
      <c r="Q27" s="8">
        <f>Q81+Q91+Q92+Q90</f>
        <v>2</v>
      </c>
      <c r="R27" s="45">
        <f>R81+R91+R92+R90</f>
        <v>0</v>
      </c>
      <c r="S27" s="8">
        <f>S81+S91+S92+S90</f>
        <v>547</v>
      </c>
      <c r="T27" s="25">
        <f>+S27/AA27*1000</f>
        <v>4.344787049833993</v>
      </c>
      <c r="U27" s="8">
        <f>U81+U91+U92+U90</f>
        <v>226</v>
      </c>
      <c r="V27" s="27">
        <f>+U27/AA27*1000</f>
        <v>1.7951039730575546</v>
      </c>
      <c r="W27" s="31">
        <v>1.18</v>
      </c>
      <c r="X27" s="61"/>
      <c r="Y27" s="67">
        <f>Y81+Y91+Y92+Y90</f>
        <v>815</v>
      </c>
      <c r="Z27" s="67">
        <f>Z81+Z91+Z92+Z90</f>
        <v>790</v>
      </c>
      <c r="AA27" s="67">
        <f>AA81+AA91+AA92+AA90</f>
        <v>125898</v>
      </c>
    </row>
    <row r="28" spans="1:27" ht="13.5">
      <c r="A28" s="3" t="s">
        <v>61</v>
      </c>
      <c r="B28" s="8">
        <f>B34+B80+B47</f>
        <v>1239</v>
      </c>
      <c r="C28" s="22">
        <f>+B28/AA28*1000</f>
        <v>6.657460493157163</v>
      </c>
      <c r="D28" s="9">
        <f>D34+D80+D47</f>
        <v>108</v>
      </c>
      <c r="E28" s="8">
        <f>E34+E80+E47</f>
        <v>2284</v>
      </c>
      <c r="F28" s="22">
        <f>+E28/AA28*1000</f>
        <v>12.272509900218692</v>
      </c>
      <c r="G28" s="39">
        <f>G34+G80+G47</f>
        <v>3</v>
      </c>
      <c r="H28" s="52">
        <f>ROUND(G28/B28*1000,1)</f>
        <v>2.4</v>
      </c>
      <c r="I28" s="39">
        <f>I34+I80+I47</f>
        <v>1</v>
      </c>
      <c r="J28" s="52">
        <f>ROUND(I28/B28*1000,1)</f>
        <v>0.8</v>
      </c>
      <c r="K28" s="39">
        <f>K34+K80+K47</f>
        <v>27</v>
      </c>
      <c r="L28" s="53">
        <f>ROUND(K28/Y28*1000,1)</f>
        <v>21</v>
      </c>
      <c r="M28" s="39">
        <f>M34+M80+M47</f>
        <v>18</v>
      </c>
      <c r="N28" s="53">
        <f>ROUND(M28/Y28*1000,1)</f>
        <v>14</v>
      </c>
      <c r="O28" s="39">
        <f>O34+O80+O47</f>
        <v>6</v>
      </c>
      <c r="P28" s="53">
        <f>ROUND(O28/Z28*1000,1)</f>
        <v>4.8</v>
      </c>
      <c r="Q28" s="8">
        <f>Q34+Q80+Q47</f>
        <v>5</v>
      </c>
      <c r="R28" s="45">
        <f>R34+R80+R47</f>
        <v>1</v>
      </c>
      <c r="S28" s="8">
        <f>S34+S80+S47</f>
        <v>888</v>
      </c>
      <c r="T28" s="25">
        <f>+S28/AA28*1000</f>
        <v>4.771448682747022</v>
      </c>
      <c r="U28" s="8">
        <f>U34+U80+U47</f>
        <v>376</v>
      </c>
      <c r="V28" s="27">
        <f>+U28/AA28*1000</f>
        <v>2.020343135937928</v>
      </c>
      <c r="W28" s="31">
        <v>1.23</v>
      </c>
      <c r="X28" s="61"/>
      <c r="Y28" s="67">
        <f>Y34+Y80+Y47</f>
        <v>1284</v>
      </c>
      <c r="Z28" s="67">
        <f>Z34+Z80+Z47</f>
        <v>1244</v>
      </c>
      <c r="AA28" s="67">
        <f>AA34+AA80+AA47</f>
        <v>186107</v>
      </c>
    </row>
    <row r="29" spans="1:27" ht="13.5">
      <c r="A29" s="3" t="s">
        <v>62</v>
      </c>
      <c r="B29" s="8">
        <f>B46+B93+B94+B82+B97+B96</f>
        <v>1468</v>
      </c>
      <c r="C29" s="22">
        <f>+B29/AA29*1000</f>
        <v>6.591294821253783</v>
      </c>
      <c r="D29" s="9">
        <f>D46+D93+D94+D82+D97+D96</f>
        <v>115</v>
      </c>
      <c r="E29" s="8">
        <f>E46+E93+E94+E82+E97+E96</f>
        <v>2305</v>
      </c>
      <c r="F29" s="22">
        <f>+E29/AA29*1000</f>
        <v>10.349410465252022</v>
      </c>
      <c r="G29" s="39">
        <f>G46+G93+G94+G82+G97+G96</f>
        <v>4</v>
      </c>
      <c r="H29" s="52">
        <f>ROUND(G29/B29*1000,1)</f>
        <v>2.7</v>
      </c>
      <c r="I29" s="39">
        <f>I46+I93+I94+I82+I97+I96</f>
        <v>1</v>
      </c>
      <c r="J29" s="52">
        <f>ROUND(I29/B29*1000,1)</f>
        <v>0.7</v>
      </c>
      <c r="K29" s="39">
        <f>K46+K93+K94+K82+K97+K96</f>
        <v>20</v>
      </c>
      <c r="L29" s="53">
        <f>ROUND(K29/Y29*1000,1)</f>
        <v>13.2</v>
      </c>
      <c r="M29" s="39">
        <f>M46+M93+M94+M82+M97+M96</f>
        <v>22</v>
      </c>
      <c r="N29" s="53">
        <f>ROUND(M29/Y29*1000,1)</f>
        <v>14.6</v>
      </c>
      <c r="O29" s="39">
        <f>O46+O93+O94+O82+O97+O96</f>
        <v>8</v>
      </c>
      <c r="P29" s="53">
        <f>ROUND(O29/Z29*1000,1)</f>
        <v>5.4</v>
      </c>
      <c r="Q29" s="8">
        <f>Q46+Q93+Q94+Q82+Q97+Q96</f>
        <v>8</v>
      </c>
      <c r="R29" s="45">
        <f>R46+R93+R94+R82+R97+R96</f>
        <v>0</v>
      </c>
      <c r="S29" s="8">
        <f>S46+S93+S94+S82+S97+S96</f>
        <v>1067</v>
      </c>
      <c r="T29" s="25">
        <f>+S29/AA29*1000</f>
        <v>4.79081169909931</v>
      </c>
      <c r="U29" s="8">
        <f>U46+U93+U94+U82+U97+U96</f>
        <v>499</v>
      </c>
      <c r="V29" s="27">
        <f>+U29/AA29*1000</f>
        <v>2.2405014412844944</v>
      </c>
      <c r="W29" s="31">
        <v>1.17</v>
      </c>
      <c r="X29" s="61"/>
      <c r="Y29" s="67">
        <f>Y46+Y93+Y94+Y82+Y97+Y96</f>
        <v>1510</v>
      </c>
      <c r="Z29" s="67">
        <f>Z46+Z93+Z94+Z82+Z97+Z96</f>
        <v>1476</v>
      </c>
      <c r="AA29" s="67">
        <f>AA46+AA93+AA94+AA82+AA97+AA96</f>
        <v>222718</v>
      </c>
    </row>
    <row r="30" spans="1:26" ht="7.5" customHeight="1">
      <c r="A30" s="3"/>
      <c r="B30" s="8"/>
      <c r="C30" s="22"/>
      <c r="D30" s="9"/>
      <c r="E30" s="8"/>
      <c r="F30" s="22"/>
      <c r="G30" s="39"/>
      <c r="H30" s="53"/>
      <c r="I30" s="39"/>
      <c r="J30" s="53" t="s">
        <v>52</v>
      </c>
      <c r="K30" s="39"/>
      <c r="L30" s="53"/>
      <c r="M30" s="39"/>
      <c r="N30" s="53"/>
      <c r="O30" s="39"/>
      <c r="P30" s="53"/>
      <c r="Q30" s="8"/>
      <c r="R30" s="45"/>
      <c r="S30" s="8"/>
      <c r="T30" s="9"/>
      <c r="U30" s="8"/>
      <c r="V30" s="9"/>
      <c r="W30" s="31"/>
      <c r="X30" s="61"/>
      <c r="Y30" s="67"/>
      <c r="Z30" s="67"/>
    </row>
    <row r="31" spans="1:27" ht="13.5">
      <c r="A31" s="3" t="s">
        <v>63</v>
      </c>
      <c r="B31" s="8">
        <f>B37+B57+B79+B108</f>
        <v>900</v>
      </c>
      <c r="C31" s="22">
        <f>+B31/AA31*1000</f>
        <v>6.419446643699313</v>
      </c>
      <c r="D31" s="9">
        <f>D37+D57+D79+D108</f>
        <v>108</v>
      </c>
      <c r="E31" s="8">
        <f>E37+E57+E79+E108</f>
        <v>1983</v>
      </c>
      <c r="F31" s="22">
        <f>+E31/AA31*1000</f>
        <v>14.144180771617487</v>
      </c>
      <c r="G31" s="39">
        <f>G37+G57+G79+G108</f>
        <v>2</v>
      </c>
      <c r="H31" s="52">
        <f>ROUND(G31/B31*1000,1)</f>
        <v>2.2</v>
      </c>
      <c r="I31" s="39">
        <f>I37+I57+I79+I108</f>
        <v>2</v>
      </c>
      <c r="J31" s="52">
        <f>ROUND(I31/B31*1000,1)</f>
        <v>2.2</v>
      </c>
      <c r="K31" s="39">
        <f>K37+K57+K79+K108</f>
        <v>10</v>
      </c>
      <c r="L31" s="53">
        <f>ROUND(K31/Y31*1000,1)</f>
        <v>10.8</v>
      </c>
      <c r="M31" s="39">
        <f>M37+M57+M79+M108</f>
        <v>15</v>
      </c>
      <c r="N31" s="53">
        <f>ROUND(M31/Y31*1000,1)</f>
        <v>16.2</v>
      </c>
      <c r="O31" s="39">
        <f>O37+O57+O79+O108</f>
        <v>3</v>
      </c>
      <c r="P31" s="53">
        <f>ROUND(O31/Z31*1000,1)</f>
        <v>3.3</v>
      </c>
      <c r="Q31" s="8">
        <f>Q37+Q57+Q79+Q108</f>
        <v>1</v>
      </c>
      <c r="R31" s="45">
        <f>R37+R57+R79+R108</f>
        <v>2</v>
      </c>
      <c r="S31" s="8">
        <f>S37+S57+S79+S108</f>
        <v>582</v>
      </c>
      <c r="T31" s="25">
        <f>+S31/AA31*1000</f>
        <v>4.1512421629255565</v>
      </c>
      <c r="U31" s="8">
        <f>U37+U57+U79+U108</f>
        <v>247</v>
      </c>
      <c r="V31" s="27">
        <f>+U31/AA31*1000</f>
        <v>1.7617814677708115</v>
      </c>
      <c r="W31" s="31">
        <v>1.33</v>
      </c>
      <c r="X31" s="61"/>
      <c r="Y31" s="67">
        <f>Y37+Y57+Y79+Y108</f>
        <v>925</v>
      </c>
      <c r="Z31" s="67">
        <f>Z37+Z57+Z79+Z108</f>
        <v>901</v>
      </c>
      <c r="AA31" s="67">
        <f>AA37+AA57+AA79+AA108</f>
        <v>140199</v>
      </c>
    </row>
    <row r="32" spans="1:25" ht="13.5">
      <c r="A32" s="2" t="s">
        <v>64</v>
      </c>
      <c r="B32" s="8"/>
      <c r="C32" s="22"/>
      <c r="D32" s="9"/>
      <c r="E32" s="8"/>
      <c r="F32" s="22"/>
      <c r="G32" s="39"/>
      <c r="H32" s="53"/>
      <c r="I32" s="39" t="s">
        <v>52</v>
      </c>
      <c r="J32" s="53" t="s">
        <v>52</v>
      </c>
      <c r="K32" s="39"/>
      <c r="L32" s="53" t="s">
        <v>52</v>
      </c>
      <c r="M32" s="39"/>
      <c r="N32" s="53" t="s">
        <v>52</v>
      </c>
      <c r="O32" s="39"/>
      <c r="P32" s="53" t="s">
        <v>52</v>
      </c>
      <c r="Q32" s="39"/>
      <c r="R32" s="45"/>
      <c r="S32" s="8"/>
      <c r="T32" s="9"/>
      <c r="U32" s="8"/>
      <c r="V32" s="9"/>
      <c r="W32" s="12"/>
      <c r="X32" s="62"/>
      <c r="Y32" s="63" t="s">
        <v>52</v>
      </c>
    </row>
    <row r="33" spans="1:28" ht="13.5">
      <c r="A33" s="3" t="s">
        <v>53</v>
      </c>
      <c r="B33" s="8">
        <v>8005</v>
      </c>
      <c r="C33" s="22">
        <f>+B33/AA33*1000</f>
        <v>8.603937282080164</v>
      </c>
      <c r="D33" s="9">
        <v>737</v>
      </c>
      <c r="E33" s="8">
        <v>5921</v>
      </c>
      <c r="F33" s="22">
        <f>+E33/AA33*1000</f>
        <v>6.3640115736660405</v>
      </c>
      <c r="G33" s="39">
        <v>22</v>
      </c>
      <c r="H33" s="52">
        <f>ROUND(G33/B33*1000,1)</f>
        <v>2.7</v>
      </c>
      <c r="I33" s="39">
        <v>16</v>
      </c>
      <c r="J33" s="52">
        <f>ROUND(I33/B33*1000,1)</f>
        <v>2</v>
      </c>
      <c r="K33" s="39">
        <v>105</v>
      </c>
      <c r="L33" s="53">
        <f>ROUND(K33/Y33*1000,1)</f>
        <v>12.8</v>
      </c>
      <c r="M33" s="39">
        <v>66</v>
      </c>
      <c r="N33" s="53">
        <f>ROUND(M33/Y33*1000,1)</f>
        <v>8.1</v>
      </c>
      <c r="O33" s="39">
        <v>42</v>
      </c>
      <c r="P33" s="53">
        <f>ROUND(O33/Z33*1000,1)</f>
        <v>5.2</v>
      </c>
      <c r="Q33" s="39">
        <v>29</v>
      </c>
      <c r="R33" s="45">
        <f>O33-Q33</f>
        <v>13</v>
      </c>
      <c r="S33" s="8">
        <v>5554</v>
      </c>
      <c r="T33" s="25">
        <f>+S33/AA33*1000</f>
        <v>5.969552487779292</v>
      </c>
      <c r="U33" s="8">
        <v>1914</v>
      </c>
      <c r="V33" s="27">
        <f>+U33/AA33*1000</f>
        <v>2.057206240837156</v>
      </c>
      <c r="W33" s="31">
        <v>1.2</v>
      </c>
      <c r="X33" s="61"/>
      <c r="Y33" s="63">
        <f>B33+K33+M33</f>
        <v>8176</v>
      </c>
      <c r="Z33" s="65">
        <f>B33+Q33</f>
        <v>8034</v>
      </c>
      <c r="AA33" s="67">
        <v>930388</v>
      </c>
      <c r="AB33" s="30"/>
    </row>
    <row r="34" spans="1:28" ht="13.5">
      <c r="A34" s="3" t="s">
        <v>65</v>
      </c>
      <c r="B34" s="8">
        <v>407</v>
      </c>
      <c r="C34" s="22">
        <f>+B34/AA34*1000</f>
        <v>5.51012671937615</v>
      </c>
      <c r="D34" s="9">
        <v>18</v>
      </c>
      <c r="E34" s="8">
        <v>938</v>
      </c>
      <c r="F34" s="22">
        <f>+E34/AA34*1000</f>
        <v>12.69901440485216</v>
      </c>
      <c r="G34" s="39">
        <v>1</v>
      </c>
      <c r="H34" s="52">
        <f>ROUND(G34/B34*1000,1)</f>
        <v>2.5</v>
      </c>
      <c r="I34" s="39">
        <v>0</v>
      </c>
      <c r="J34" s="52">
        <f>ROUND(I34/B34*1000,1)</f>
        <v>0</v>
      </c>
      <c r="K34" s="39">
        <v>14</v>
      </c>
      <c r="L34" s="53">
        <f>ROUND(K34/Y34*1000,1)</f>
        <v>32.9</v>
      </c>
      <c r="M34" s="39">
        <v>4</v>
      </c>
      <c r="N34" s="53">
        <f>ROUND(M34/Y34*1000,1)</f>
        <v>9.4</v>
      </c>
      <c r="O34" s="39">
        <v>3</v>
      </c>
      <c r="P34" s="53">
        <f>ROUND(O34/Z34*1000,1)</f>
        <v>7.3</v>
      </c>
      <c r="Q34" s="39">
        <v>3</v>
      </c>
      <c r="R34" s="45">
        <f>O34-Q34</f>
        <v>0</v>
      </c>
      <c r="S34" s="8">
        <v>316</v>
      </c>
      <c r="T34" s="25">
        <f>+S34/AA34*1000</f>
        <v>4.2781327845770605</v>
      </c>
      <c r="U34" s="8">
        <v>139</v>
      </c>
      <c r="V34" s="27">
        <f>+U34/AA34*1000</f>
        <v>1.8818368894183906</v>
      </c>
      <c r="W34" s="31">
        <v>1.07</v>
      </c>
      <c r="X34" s="61"/>
      <c r="Y34" s="63">
        <f>B34+K34+M34</f>
        <v>425</v>
      </c>
      <c r="Z34" s="65">
        <f>B34+Q34</f>
        <v>410</v>
      </c>
      <c r="AA34" s="67">
        <v>73864</v>
      </c>
      <c r="AB34" s="30"/>
    </row>
    <row r="35" spans="1:28" ht="13.5">
      <c r="A35" s="3" t="s">
        <v>66</v>
      </c>
      <c r="B35" s="8">
        <v>4829</v>
      </c>
      <c r="C35" s="22">
        <f>+B35/AA35*1000</f>
        <v>10.31588526701886</v>
      </c>
      <c r="D35" s="9">
        <v>444</v>
      </c>
      <c r="E35" s="8">
        <v>2737</v>
      </c>
      <c r="F35" s="22">
        <f>+E35/AA35*1000</f>
        <v>5.846878851901143</v>
      </c>
      <c r="G35" s="39">
        <v>15</v>
      </c>
      <c r="H35" s="52">
        <f>ROUND(G35/B35*1000,1)</f>
        <v>3.1</v>
      </c>
      <c r="I35" s="39">
        <v>9</v>
      </c>
      <c r="J35" s="52">
        <f>ROUND(I35/B35*1000,1)</f>
        <v>1.9</v>
      </c>
      <c r="K35" s="39">
        <v>47</v>
      </c>
      <c r="L35" s="53">
        <f>ROUND(K35/Y35*1000,1)</f>
        <v>9.5</v>
      </c>
      <c r="M35" s="39">
        <v>46</v>
      </c>
      <c r="N35" s="53">
        <f>ROUND(M35/Y35*1000,1)</f>
        <v>9.3</v>
      </c>
      <c r="O35" s="39">
        <v>22</v>
      </c>
      <c r="P35" s="53">
        <f>ROUND(O35/Z35*1000,1)</f>
        <v>4.5</v>
      </c>
      <c r="Q35" s="39">
        <v>14</v>
      </c>
      <c r="R35" s="45">
        <f>O35-Q35</f>
        <v>8</v>
      </c>
      <c r="S35" s="8">
        <v>3978</v>
      </c>
      <c r="T35" s="25">
        <f>+S35/AA35*1000</f>
        <v>8.497948144999178</v>
      </c>
      <c r="U35" s="8">
        <v>924</v>
      </c>
      <c r="V35" s="27">
        <f>+U35/AA35*1000</f>
        <v>1.9738823745548617</v>
      </c>
      <c r="W35" s="31">
        <v>1.26</v>
      </c>
      <c r="X35" s="61"/>
      <c r="Y35" s="63">
        <f>B35+K35+M35</f>
        <v>4922</v>
      </c>
      <c r="Z35" s="65">
        <f>B35+Q35</f>
        <v>4843</v>
      </c>
      <c r="AA35" s="67">
        <v>468113</v>
      </c>
      <c r="AB35" s="30"/>
    </row>
    <row r="36" spans="1:28" ht="13.5">
      <c r="A36" s="3" t="s">
        <v>67</v>
      </c>
      <c r="B36" s="8">
        <v>5506</v>
      </c>
      <c r="C36" s="22">
        <f>+B36/AA36*1000</f>
        <v>9.575901980051654</v>
      </c>
      <c r="D36" s="9">
        <v>472</v>
      </c>
      <c r="E36" s="8">
        <v>3605</v>
      </c>
      <c r="F36" s="22">
        <f>+E36/AA36*1000</f>
        <v>6.269728775533276</v>
      </c>
      <c r="G36" s="39">
        <v>19</v>
      </c>
      <c r="H36" s="52">
        <f>ROUND(G36/B36*1000,1)</f>
        <v>3.5</v>
      </c>
      <c r="I36" s="39">
        <v>10</v>
      </c>
      <c r="J36" s="52">
        <f>ROUND(I36/B36*1000,1)</f>
        <v>1.8</v>
      </c>
      <c r="K36" s="39">
        <v>79</v>
      </c>
      <c r="L36" s="53">
        <f>ROUND(K36/Y36*1000,1)</f>
        <v>14</v>
      </c>
      <c r="M36" s="39">
        <v>65</v>
      </c>
      <c r="N36" s="53">
        <f>ROUND(M36/Y36*1000,1)</f>
        <v>11.5</v>
      </c>
      <c r="O36" s="39">
        <v>24</v>
      </c>
      <c r="P36" s="53">
        <f>ROUND(O36/Z36*1000,1)</f>
        <v>4.3</v>
      </c>
      <c r="Q36" s="39">
        <v>20</v>
      </c>
      <c r="R36" s="45">
        <f>O36-Q36</f>
        <v>4</v>
      </c>
      <c r="S36" s="8">
        <v>3978</v>
      </c>
      <c r="T36" s="25">
        <f>+S36/AA36*1000</f>
        <v>6.9184413506439295</v>
      </c>
      <c r="U36" s="8">
        <v>1119</v>
      </c>
      <c r="V36" s="27">
        <f>+U36/AA36*1000</f>
        <v>1.9461377253319652</v>
      </c>
      <c r="W36" s="31">
        <v>1.25</v>
      </c>
      <c r="X36" s="61"/>
      <c r="Y36" s="63">
        <f>B36+K36+M36</f>
        <v>5650</v>
      </c>
      <c r="Z36" s="65">
        <f>B36+Q36</f>
        <v>5526</v>
      </c>
      <c r="AA36" s="67">
        <v>574985</v>
      </c>
      <c r="AB36" s="30"/>
    </row>
    <row r="37" spans="1:28" ht="13.5">
      <c r="A37" s="3" t="s">
        <v>68</v>
      </c>
      <c r="B37" s="8">
        <v>382</v>
      </c>
      <c r="C37" s="22">
        <f>+B37/AA37*1000</f>
        <v>7.5953394043027</v>
      </c>
      <c r="D37" s="9">
        <v>42</v>
      </c>
      <c r="E37" s="8">
        <v>641</v>
      </c>
      <c r="F37" s="22">
        <f>+E37/AA37*1000</f>
        <v>12.745059052769713</v>
      </c>
      <c r="G37" s="39">
        <v>0</v>
      </c>
      <c r="H37" s="52">
        <f>ROUND(G37/B37*1000,1)</f>
        <v>0</v>
      </c>
      <c r="I37" s="33">
        <v>0</v>
      </c>
      <c r="J37" s="52">
        <f>ROUND(I37/B37*1000,1)</f>
        <v>0</v>
      </c>
      <c r="K37" s="39">
        <v>5</v>
      </c>
      <c r="L37" s="53">
        <f>ROUND(K37/Y37*1000,1)</f>
        <v>12.8</v>
      </c>
      <c r="M37" s="39">
        <v>3</v>
      </c>
      <c r="N37" s="53">
        <f>ROUND(M37/Y37*1000,1)</f>
        <v>7.7</v>
      </c>
      <c r="O37" s="39">
        <v>0</v>
      </c>
      <c r="P37" s="53">
        <f>ROUND(O37/Z37*1000,1)</f>
        <v>0</v>
      </c>
      <c r="Q37" s="39">
        <v>0</v>
      </c>
      <c r="R37" s="45">
        <f>O37-Q37</f>
        <v>0</v>
      </c>
      <c r="S37" s="8">
        <v>253</v>
      </c>
      <c r="T37" s="25">
        <f>+S37/AA37*1000</f>
        <v>5.030421123792102</v>
      </c>
      <c r="U37" s="8">
        <v>112</v>
      </c>
      <c r="V37" s="27">
        <f>+U37/AA37*1000</f>
        <v>2.2269057939316816</v>
      </c>
      <c r="W37" s="31">
        <v>1.51</v>
      </c>
      <c r="X37" s="61"/>
      <c r="Y37" s="63">
        <f>B37+K37+M37</f>
        <v>390</v>
      </c>
      <c r="Z37" s="65">
        <f>B37+Q37</f>
        <v>382</v>
      </c>
      <c r="AA37" s="67">
        <v>50294</v>
      </c>
      <c r="AB37" s="30"/>
    </row>
    <row r="38" spans="1:26" ht="7.5" customHeight="1">
      <c r="A38" s="3"/>
      <c r="B38" s="8"/>
      <c r="C38" s="22"/>
      <c r="D38" s="9"/>
      <c r="E38" s="8"/>
      <c r="F38" s="22"/>
      <c r="G38" s="39"/>
      <c r="H38" s="53"/>
      <c r="I38" s="39"/>
      <c r="J38" s="53"/>
      <c r="K38" s="39"/>
      <c r="L38" s="53"/>
      <c r="M38" s="39"/>
      <c r="N38" s="53"/>
      <c r="O38" s="39"/>
      <c r="P38" s="53"/>
      <c r="Q38" s="39"/>
      <c r="R38" s="45"/>
      <c r="S38" s="8"/>
      <c r="T38" s="9"/>
      <c r="U38" s="8"/>
      <c r="V38" s="9"/>
      <c r="W38" s="31"/>
      <c r="X38" s="61"/>
      <c r="Z38" s="65"/>
    </row>
    <row r="39" spans="1:28" ht="13.5">
      <c r="A39" s="3" t="s">
        <v>69</v>
      </c>
      <c r="B39" s="8">
        <v>993</v>
      </c>
      <c r="C39" s="22">
        <f>+B39/AA39*1000</f>
        <v>8.089942563851888</v>
      </c>
      <c r="D39" s="9">
        <v>82</v>
      </c>
      <c r="E39" s="8">
        <v>1023</v>
      </c>
      <c r="F39" s="22">
        <f>+E39/AA39*1000</f>
        <v>8.334351704753757</v>
      </c>
      <c r="G39" s="39">
        <v>4</v>
      </c>
      <c r="H39" s="52">
        <f>ROUND(G39/B39*1000,1)</f>
        <v>4</v>
      </c>
      <c r="I39" s="39">
        <v>0</v>
      </c>
      <c r="J39" s="52">
        <f>ROUND(I39/B39*1000,1)</f>
        <v>0</v>
      </c>
      <c r="K39" s="39">
        <v>11</v>
      </c>
      <c r="L39" s="53">
        <f>ROUND(K39/Y39*1000,1)</f>
        <v>10.8</v>
      </c>
      <c r="M39" s="39">
        <v>19</v>
      </c>
      <c r="N39" s="53">
        <f>ROUND(M39/Y39*1000,1)</f>
        <v>18.6</v>
      </c>
      <c r="O39" s="39">
        <v>2</v>
      </c>
      <c r="P39" s="53">
        <f>ROUND(O39/Z39*1000,1)</f>
        <v>2</v>
      </c>
      <c r="Q39" s="39">
        <v>2</v>
      </c>
      <c r="R39" s="45">
        <f>O39-Q39</f>
        <v>0</v>
      </c>
      <c r="S39" s="8">
        <v>715</v>
      </c>
      <c r="T39" s="25">
        <f>+S39/AA39*1000</f>
        <v>5.825084524827895</v>
      </c>
      <c r="U39" s="8">
        <v>296</v>
      </c>
      <c r="V39" s="27">
        <f>+U39/AA39*1000</f>
        <v>2.4115035235651145</v>
      </c>
      <c r="W39" s="31">
        <v>1.29</v>
      </c>
      <c r="X39" s="61"/>
      <c r="Y39" s="63">
        <f>B39+K39+M39</f>
        <v>1023</v>
      </c>
      <c r="Z39" s="65">
        <f>B39+Q39</f>
        <v>995</v>
      </c>
      <c r="AA39" s="67">
        <v>122745</v>
      </c>
      <c r="AB39" s="30"/>
    </row>
    <row r="40" spans="1:28" ht="13.5">
      <c r="A40" s="3" t="s">
        <v>70</v>
      </c>
      <c r="B40" s="8">
        <v>4397</v>
      </c>
      <c r="C40" s="22">
        <f>+B40/AA40*1000</f>
        <v>9.25812849785444</v>
      </c>
      <c r="D40" s="9">
        <v>444</v>
      </c>
      <c r="E40" s="8">
        <v>3058</v>
      </c>
      <c r="F40" s="22">
        <f>+E40/AA40*1000</f>
        <v>6.438789389683619</v>
      </c>
      <c r="G40" s="39">
        <v>8</v>
      </c>
      <c r="H40" s="52">
        <f>ROUND(G40/B40*1000,1)</f>
        <v>1.8</v>
      </c>
      <c r="I40" s="39">
        <v>5</v>
      </c>
      <c r="J40" s="52">
        <f>ROUND(I40/B40*1000,1)</f>
        <v>1.1</v>
      </c>
      <c r="K40" s="39">
        <v>56</v>
      </c>
      <c r="L40" s="53">
        <f>ROUND(K40/Y40*1000,1)</f>
        <v>12.4</v>
      </c>
      <c r="M40" s="39">
        <v>56</v>
      </c>
      <c r="N40" s="53">
        <f>ROUND(M40/Y40*1000,1)</f>
        <v>12.4</v>
      </c>
      <c r="O40" s="39">
        <v>17</v>
      </c>
      <c r="P40" s="53">
        <f>ROUND(O40/Z40*1000,1)</f>
        <v>3.9</v>
      </c>
      <c r="Q40" s="39">
        <v>14</v>
      </c>
      <c r="R40" s="45">
        <f>O40-Q40</f>
        <v>3</v>
      </c>
      <c r="S40" s="8">
        <v>3117</v>
      </c>
      <c r="T40" s="25">
        <f>+S40/AA40*1000</f>
        <v>6.563017177123558</v>
      </c>
      <c r="U40" s="8">
        <v>1079</v>
      </c>
      <c r="V40" s="27">
        <f>+U40/AA40*1000</f>
        <v>2.2718946211473594</v>
      </c>
      <c r="W40" s="31">
        <v>1.24</v>
      </c>
      <c r="X40" s="61"/>
      <c r="Y40" s="63">
        <f>B40+K40+M40</f>
        <v>4509</v>
      </c>
      <c r="Z40" s="65">
        <f>B40+Q40</f>
        <v>4411</v>
      </c>
      <c r="AA40" s="67">
        <v>474934</v>
      </c>
      <c r="AB40" s="30"/>
    </row>
    <row r="41" spans="1:28" ht="13.5">
      <c r="A41" s="3" t="s">
        <v>71</v>
      </c>
      <c r="B41" s="8">
        <v>1185</v>
      </c>
      <c r="C41" s="22">
        <f>+B41/AA41*1000</f>
        <v>7.795488484385998</v>
      </c>
      <c r="D41" s="9">
        <v>101</v>
      </c>
      <c r="E41" s="8">
        <v>1243</v>
      </c>
      <c r="F41" s="22">
        <f>+E41/AA41*1000</f>
        <v>8.177039819486748</v>
      </c>
      <c r="G41" s="39">
        <v>5</v>
      </c>
      <c r="H41" s="52">
        <f>ROUND(G41/B41*1000,1)</f>
        <v>4.2</v>
      </c>
      <c r="I41" s="39">
        <v>2</v>
      </c>
      <c r="J41" s="52">
        <f>ROUND(I41/B41*1000,1)</f>
        <v>1.7</v>
      </c>
      <c r="K41" s="39">
        <v>21</v>
      </c>
      <c r="L41" s="53">
        <f>ROUND(K41/Y41*1000,1)</f>
        <v>17.2</v>
      </c>
      <c r="M41" s="39">
        <v>17</v>
      </c>
      <c r="N41" s="53">
        <f>ROUND(M41/Y41*1000,1)</f>
        <v>13.9</v>
      </c>
      <c r="O41" s="39">
        <v>6</v>
      </c>
      <c r="P41" s="53">
        <f>ROUND(O41/Z41*1000,1)</f>
        <v>5</v>
      </c>
      <c r="Q41" s="39">
        <v>4</v>
      </c>
      <c r="R41" s="45">
        <f>O41-Q41</f>
        <v>2</v>
      </c>
      <c r="S41" s="8">
        <v>738</v>
      </c>
      <c r="T41" s="25">
        <f>+S41/AA41*1000</f>
        <v>4.854911815592293</v>
      </c>
      <c r="U41" s="8">
        <v>308</v>
      </c>
      <c r="V41" s="27">
        <f>+U41/AA41*1000</f>
        <v>2.0261691588108754</v>
      </c>
      <c r="W41" s="31">
        <v>1.21</v>
      </c>
      <c r="X41" s="61"/>
      <c r="Y41" s="63">
        <f>B41+K41+M41</f>
        <v>1223</v>
      </c>
      <c r="Z41" s="65">
        <f>B41+Q41</f>
        <v>1189</v>
      </c>
      <c r="AA41" s="67">
        <v>152011</v>
      </c>
      <c r="AB41" s="30"/>
    </row>
    <row r="42" spans="1:28" ht="13.5">
      <c r="A42" s="3" t="s">
        <v>72</v>
      </c>
      <c r="B42" s="8">
        <v>682</v>
      </c>
      <c r="C42" s="22">
        <f>+B42/AA42*1000</f>
        <v>7.331126112568259</v>
      </c>
      <c r="D42" s="9">
        <v>66</v>
      </c>
      <c r="E42" s="8">
        <v>729</v>
      </c>
      <c r="F42" s="22">
        <f>+E42/AA42*1000</f>
        <v>7.836350346132347</v>
      </c>
      <c r="G42" s="39">
        <v>0</v>
      </c>
      <c r="H42" s="52">
        <f>ROUND(G42/B42*1000,1)</f>
        <v>0</v>
      </c>
      <c r="I42" s="39">
        <v>0</v>
      </c>
      <c r="J42" s="52">
        <f>ROUND(I42/B42*1000,1)</f>
        <v>0</v>
      </c>
      <c r="K42" s="39">
        <v>5</v>
      </c>
      <c r="L42" s="53">
        <f>ROUND(K42/Y42*1000,1)</f>
        <v>7.2</v>
      </c>
      <c r="M42" s="39">
        <v>12</v>
      </c>
      <c r="N42" s="53">
        <f>ROUND(M42/Y42*1000,1)</f>
        <v>17.2</v>
      </c>
      <c r="O42" s="39">
        <v>1</v>
      </c>
      <c r="P42" s="53">
        <f>ROUND(O42/Z42*1000,1)</f>
        <v>1.5</v>
      </c>
      <c r="Q42" s="39">
        <v>1</v>
      </c>
      <c r="R42" s="45">
        <f>O42-Q42</f>
        <v>0</v>
      </c>
      <c r="S42" s="8">
        <v>472</v>
      </c>
      <c r="T42" s="25">
        <f>+S42/AA42*1000</f>
        <v>5.073741239196801</v>
      </c>
      <c r="U42" s="8">
        <v>206</v>
      </c>
      <c r="V42" s="27">
        <f>+U42/AA42*1000</f>
        <v>2.214387066259621</v>
      </c>
      <c r="W42" s="31">
        <v>1.19</v>
      </c>
      <c r="X42" s="61"/>
      <c r="Y42" s="63">
        <f>B42+K42+M42</f>
        <v>699</v>
      </c>
      <c r="Z42" s="65">
        <f>B42+Q42</f>
        <v>683</v>
      </c>
      <c r="AA42" s="67">
        <v>93028</v>
      </c>
      <c r="AB42" s="30"/>
    </row>
    <row r="43" spans="1:28" ht="13.5">
      <c r="A43" s="3" t="s">
        <v>73</v>
      </c>
      <c r="B43" s="8">
        <v>1272</v>
      </c>
      <c r="C43" s="22">
        <f>+B43/AA43*1000</f>
        <v>10.36033100931778</v>
      </c>
      <c r="D43" s="9">
        <v>126</v>
      </c>
      <c r="E43" s="8">
        <v>894</v>
      </c>
      <c r="F43" s="22">
        <f>+E43/AA43*1000</f>
        <v>7.281553398058253</v>
      </c>
      <c r="G43" s="39">
        <v>1</v>
      </c>
      <c r="H43" s="52">
        <f>ROUND(G43/B43*1000,1)</f>
        <v>0.8</v>
      </c>
      <c r="I43" s="39">
        <v>1</v>
      </c>
      <c r="J43" s="52">
        <f>ROUND(I43/B43*1000,1)</f>
        <v>0.8</v>
      </c>
      <c r="K43" s="39">
        <v>22</v>
      </c>
      <c r="L43" s="53">
        <f>ROUND(K43/Y43*1000,1)</f>
        <v>16.8</v>
      </c>
      <c r="M43" s="39">
        <v>18</v>
      </c>
      <c r="N43" s="53">
        <f>ROUND(M43/Y43*1000,1)</f>
        <v>13.7</v>
      </c>
      <c r="O43" s="39">
        <v>4</v>
      </c>
      <c r="P43" s="53">
        <f>ROUND(O43/Z43*1000,1)</f>
        <v>3.1</v>
      </c>
      <c r="Q43" s="39">
        <v>3</v>
      </c>
      <c r="R43" s="45">
        <f>O43-Q43</f>
        <v>1</v>
      </c>
      <c r="S43" s="8">
        <v>943</v>
      </c>
      <c r="T43" s="25">
        <f>+S43/AA43*1000</f>
        <v>7.680654199517821</v>
      </c>
      <c r="U43" s="8">
        <v>284</v>
      </c>
      <c r="V43" s="27">
        <f>+U43/AA43*1000</f>
        <v>2.3131556656023977</v>
      </c>
      <c r="W43" s="31">
        <v>1.35</v>
      </c>
      <c r="X43" s="61"/>
      <c r="Y43" s="63">
        <f>B43+K43+M43</f>
        <v>1312</v>
      </c>
      <c r="Z43" s="65">
        <f>B43+Q43</f>
        <v>1275</v>
      </c>
      <c r="AA43" s="67">
        <v>122776</v>
      </c>
      <c r="AB43" s="30"/>
    </row>
    <row r="44" spans="1:26" ht="7.5" customHeight="1">
      <c r="A44" s="3"/>
      <c r="B44" s="8"/>
      <c r="C44" s="22"/>
      <c r="D44" s="9"/>
      <c r="E44" s="8"/>
      <c r="F44" s="22"/>
      <c r="G44" s="39"/>
      <c r="H44" s="53"/>
      <c r="I44" s="39"/>
      <c r="J44" s="53" t="s">
        <v>52</v>
      </c>
      <c r="K44" s="39"/>
      <c r="L44" s="53"/>
      <c r="M44" s="39"/>
      <c r="N44" s="53"/>
      <c r="O44" s="39"/>
      <c r="P44" s="53"/>
      <c r="Q44" s="39"/>
      <c r="R44" s="45"/>
      <c r="S44" s="8"/>
      <c r="T44" s="9"/>
      <c r="U44" s="8"/>
      <c r="V44" s="9"/>
      <c r="W44" s="31"/>
      <c r="X44" s="61"/>
      <c r="Z44" s="65"/>
    </row>
    <row r="45" spans="1:28" ht="13.5">
      <c r="A45" s="3" t="s">
        <v>74</v>
      </c>
      <c r="B45" s="8">
        <v>1213</v>
      </c>
      <c r="C45" s="22">
        <f>+B45/AA45*1000</f>
        <v>7.077797422117971</v>
      </c>
      <c r="D45" s="9">
        <v>127</v>
      </c>
      <c r="E45" s="8">
        <v>1204</v>
      </c>
      <c r="F45" s="22">
        <f>+E45/AA45*1000</f>
        <v>7.025282849324021</v>
      </c>
      <c r="G45" s="39">
        <v>4</v>
      </c>
      <c r="H45" s="52">
        <f>ROUND(G45/B45*1000,1)</f>
        <v>3.3</v>
      </c>
      <c r="I45" s="39">
        <v>1</v>
      </c>
      <c r="J45" s="52">
        <f>ROUND(I45/B45*1000,1)</f>
        <v>0.8</v>
      </c>
      <c r="K45" s="39">
        <v>16</v>
      </c>
      <c r="L45" s="53">
        <f>ROUND(K45/Y45*1000,1)</f>
        <v>12.9</v>
      </c>
      <c r="M45" s="39">
        <v>15</v>
      </c>
      <c r="N45" s="53">
        <f>ROUND(M45/Y45*1000,1)</f>
        <v>12.1</v>
      </c>
      <c r="O45" s="39">
        <v>6</v>
      </c>
      <c r="P45" s="53">
        <f>ROUND(O45/Z45*1000,1)</f>
        <v>4.9</v>
      </c>
      <c r="Q45" s="39">
        <v>5</v>
      </c>
      <c r="R45" s="45">
        <f>O45-Q45</f>
        <v>1</v>
      </c>
      <c r="S45" s="8">
        <v>791</v>
      </c>
      <c r="T45" s="25">
        <f>+S45/AA45*1000</f>
        <v>4.6154474533349665</v>
      </c>
      <c r="U45" s="8">
        <v>305</v>
      </c>
      <c r="V45" s="27">
        <f>+U45/AA45*1000</f>
        <v>1.77966052246165</v>
      </c>
      <c r="W45" s="31">
        <v>1.02</v>
      </c>
      <c r="X45" s="61"/>
      <c r="Y45" s="63">
        <f>B45+K45+M45</f>
        <v>1244</v>
      </c>
      <c r="Z45" s="65">
        <f>B45+Q45</f>
        <v>1218</v>
      </c>
      <c r="AA45" s="67">
        <v>171381</v>
      </c>
      <c r="AB45" s="30"/>
    </row>
    <row r="46" spans="1:28" ht="13.5">
      <c r="A46" s="3" t="s">
        <v>75</v>
      </c>
      <c r="B46" s="8">
        <v>475</v>
      </c>
      <c r="C46" s="22">
        <f>+B46/AA46*1000</f>
        <v>7.700912760817756</v>
      </c>
      <c r="D46" s="9">
        <v>37</v>
      </c>
      <c r="E46" s="8">
        <v>528</v>
      </c>
      <c r="F46" s="22">
        <f>+E46/AA46*1000</f>
        <v>8.560172500445843</v>
      </c>
      <c r="G46" s="39">
        <v>3</v>
      </c>
      <c r="H46" s="52">
        <f>ROUND(G46/B46*1000,1)</f>
        <v>6.3</v>
      </c>
      <c r="I46" s="39">
        <v>0</v>
      </c>
      <c r="J46" s="52">
        <f>ROUND(I46/B46*1000,1)</f>
        <v>0</v>
      </c>
      <c r="K46" s="39">
        <v>6</v>
      </c>
      <c r="L46" s="53">
        <f>ROUND(K46/Y46*1000,1)</f>
        <v>12.3</v>
      </c>
      <c r="M46" s="39">
        <v>7</v>
      </c>
      <c r="N46" s="53">
        <f>ROUND(M46/Y46*1000,1)</f>
        <v>14.3</v>
      </c>
      <c r="O46" s="39">
        <v>3</v>
      </c>
      <c r="P46" s="53">
        <f>ROUND(O46/Z46*1000,1)</f>
        <v>6.3</v>
      </c>
      <c r="Q46" s="39">
        <v>3</v>
      </c>
      <c r="R46" s="45">
        <f>O46-Q46</f>
        <v>0</v>
      </c>
      <c r="S46" s="8">
        <v>352</v>
      </c>
      <c r="T46" s="25">
        <f>+S46/AA46*1000</f>
        <v>5.706781666963895</v>
      </c>
      <c r="U46" s="8">
        <v>155</v>
      </c>
      <c r="V46" s="27">
        <f>+U46/AA46*1000</f>
        <v>2.512929427214215</v>
      </c>
      <c r="W46" s="31">
        <v>1.32</v>
      </c>
      <c r="X46" s="61"/>
      <c r="Y46" s="63">
        <f>B46+K46+M46</f>
        <v>488</v>
      </c>
      <c r="Z46" s="65">
        <f>B46+Q46</f>
        <v>478</v>
      </c>
      <c r="AA46" s="67">
        <v>61681</v>
      </c>
      <c r="AB46" s="30"/>
    </row>
    <row r="47" spans="1:28" ht="13.5">
      <c r="A47" s="3" t="s">
        <v>76</v>
      </c>
      <c r="B47" s="8">
        <v>542</v>
      </c>
      <c r="C47" s="22">
        <f>+B47/AA47*1000</f>
        <v>7.693071977062723</v>
      </c>
      <c r="D47" s="9">
        <v>66</v>
      </c>
      <c r="E47" s="8">
        <v>823</v>
      </c>
      <c r="F47" s="22">
        <f>+E47/AA47*1000</f>
        <v>11.681546562956864</v>
      </c>
      <c r="G47" s="39">
        <v>2</v>
      </c>
      <c r="H47" s="52">
        <f>ROUND(G47/B47*1000,1)</f>
        <v>3.7</v>
      </c>
      <c r="I47" s="39">
        <v>1</v>
      </c>
      <c r="J47" s="52">
        <f>ROUND(I47/B47*1000,1)</f>
        <v>1.8</v>
      </c>
      <c r="K47" s="39">
        <v>8</v>
      </c>
      <c r="L47" s="53">
        <f>ROUND(K47/Y47*1000,1)</f>
        <v>14.4</v>
      </c>
      <c r="M47" s="39">
        <v>7</v>
      </c>
      <c r="N47" s="53">
        <f>ROUND(M47/Y47*1000,1)</f>
        <v>12.6</v>
      </c>
      <c r="O47" s="39">
        <v>2</v>
      </c>
      <c r="P47" s="53">
        <f>ROUND(O47/Z47*1000,1)</f>
        <v>3.7</v>
      </c>
      <c r="Q47" s="39">
        <v>1</v>
      </c>
      <c r="R47" s="45">
        <f>O47-Q47</f>
        <v>1</v>
      </c>
      <c r="S47" s="8">
        <v>373</v>
      </c>
      <c r="T47" s="25">
        <f>+S47/AA47*1000</f>
        <v>5.294309681631726</v>
      </c>
      <c r="U47" s="8">
        <v>154</v>
      </c>
      <c r="V47" s="27">
        <f>+U47/AA47*1000</f>
        <v>2.1858543993868254</v>
      </c>
      <c r="W47" s="31">
        <v>1.33</v>
      </c>
      <c r="X47" s="61"/>
      <c r="Y47" s="63">
        <f>B47+K47+M47</f>
        <v>557</v>
      </c>
      <c r="Z47" s="65">
        <f>B47+Q47</f>
        <v>543</v>
      </c>
      <c r="AA47" s="67">
        <v>70453</v>
      </c>
      <c r="AB47" s="30"/>
    </row>
    <row r="48" spans="1:28" ht="13.5">
      <c r="A48" s="3" t="s">
        <v>77</v>
      </c>
      <c r="B48" s="8">
        <v>1422</v>
      </c>
      <c r="C48" s="22">
        <f>+B48/AA48*1000</f>
        <v>8.954321625127513</v>
      </c>
      <c r="D48" s="9">
        <v>118</v>
      </c>
      <c r="E48" s="8">
        <v>972</v>
      </c>
      <c r="F48" s="22">
        <f>+E48/AA48*1000</f>
        <v>6.120675541226402</v>
      </c>
      <c r="G48" s="39">
        <v>2</v>
      </c>
      <c r="H48" s="52">
        <f>ROUND(G48/B48*1000,1)</f>
        <v>1.4</v>
      </c>
      <c r="I48" s="39">
        <v>2</v>
      </c>
      <c r="J48" s="52">
        <f>ROUND(I48/B48*1000,1)</f>
        <v>1.4</v>
      </c>
      <c r="K48" s="39">
        <v>27</v>
      </c>
      <c r="L48" s="53">
        <f>ROUND(K48/Y48*1000,1)</f>
        <v>18.4</v>
      </c>
      <c r="M48" s="39">
        <v>18</v>
      </c>
      <c r="N48" s="53">
        <f>ROUND(M48/Y48*1000,1)</f>
        <v>12.3</v>
      </c>
      <c r="O48" s="39">
        <v>12</v>
      </c>
      <c r="P48" s="53">
        <f>ROUND(O48/Z48*1000,1)</f>
        <v>8.4</v>
      </c>
      <c r="Q48" s="39">
        <v>10</v>
      </c>
      <c r="R48" s="45">
        <f>O48-Q48</f>
        <v>2</v>
      </c>
      <c r="S48" s="8">
        <v>991</v>
      </c>
      <c r="T48" s="25">
        <f>+S48/AA48*1000</f>
        <v>6.240318375880004</v>
      </c>
      <c r="U48" s="8">
        <v>274</v>
      </c>
      <c r="V48" s="27">
        <f>+U48/AA48*1000</f>
        <v>1.7253756155308995</v>
      </c>
      <c r="W48" s="31">
        <v>1.18</v>
      </c>
      <c r="X48" s="61"/>
      <c r="Y48" s="63">
        <f>B48+K48+M48</f>
        <v>1467</v>
      </c>
      <c r="Z48" s="65">
        <f>B48+Q48</f>
        <v>1432</v>
      </c>
      <c r="AA48" s="67">
        <v>158806</v>
      </c>
      <c r="AB48" s="30"/>
    </row>
    <row r="49" spans="1:28" ht="13.5">
      <c r="A49" s="3" t="s">
        <v>78</v>
      </c>
      <c r="B49" s="8">
        <v>3246</v>
      </c>
      <c r="C49" s="22">
        <f>+B49/AA49*1000</f>
        <v>8.443889495863898</v>
      </c>
      <c r="D49" s="9">
        <v>309</v>
      </c>
      <c r="E49" s="8">
        <v>2413</v>
      </c>
      <c r="F49" s="22">
        <f>+E49/AA49*1000</f>
        <v>6.276988710264814</v>
      </c>
      <c r="G49" s="39">
        <v>11</v>
      </c>
      <c r="H49" s="52">
        <f>ROUND(G49/B49*1000,1)</f>
        <v>3.4</v>
      </c>
      <c r="I49" s="39">
        <v>7</v>
      </c>
      <c r="J49" s="52">
        <f>ROUND(I49/B49*1000,1)</f>
        <v>2.2</v>
      </c>
      <c r="K49" s="39">
        <v>35</v>
      </c>
      <c r="L49" s="53">
        <f>ROUND(K49/Y49*1000,1)</f>
        <v>10.5</v>
      </c>
      <c r="M49" s="39">
        <v>41</v>
      </c>
      <c r="N49" s="53">
        <f>ROUND(M49/Y49*1000,1)</f>
        <v>12.3</v>
      </c>
      <c r="O49" s="39">
        <v>13</v>
      </c>
      <c r="P49" s="53">
        <f>ROUND(O49/Z49*1000,1)</f>
        <v>4</v>
      </c>
      <c r="Q49" s="39">
        <v>10</v>
      </c>
      <c r="R49" s="45">
        <f>O49-Q49</f>
        <v>3</v>
      </c>
      <c r="S49" s="8">
        <v>2331</v>
      </c>
      <c r="T49" s="25">
        <f>+S49/AA49*1000</f>
        <v>6.063680349617606</v>
      </c>
      <c r="U49" s="8">
        <v>734</v>
      </c>
      <c r="V49" s="27">
        <f>+U49/AA49*1000</f>
        <v>1.9093699599396494</v>
      </c>
      <c r="W49" s="31">
        <v>1.17</v>
      </c>
      <c r="X49" s="61"/>
      <c r="Y49" s="63">
        <f>B49+K49+M49</f>
        <v>3322</v>
      </c>
      <c r="Z49" s="65">
        <f>B49+Q49</f>
        <v>3256</v>
      </c>
      <c r="AA49" s="67">
        <v>384420</v>
      </c>
      <c r="AB49" s="30"/>
    </row>
    <row r="50" spans="1:26" ht="7.5" customHeight="1">
      <c r="A50" s="3"/>
      <c r="B50" s="8"/>
      <c r="C50" s="22"/>
      <c r="D50" s="9"/>
      <c r="E50" s="8"/>
      <c r="F50" s="22"/>
      <c r="G50" s="39"/>
      <c r="H50" s="53"/>
      <c r="I50" s="39"/>
      <c r="J50" s="53" t="s">
        <v>52</v>
      </c>
      <c r="K50" s="39"/>
      <c r="L50" s="53"/>
      <c r="M50" s="39"/>
      <c r="N50" s="53"/>
      <c r="O50" s="39"/>
      <c r="P50" s="53" t="s">
        <v>52</v>
      </c>
      <c r="Q50" s="39"/>
      <c r="R50" s="45"/>
      <c r="S50" s="8"/>
      <c r="T50" s="9"/>
      <c r="U50" s="8"/>
      <c r="V50" s="9"/>
      <c r="W50" s="31"/>
      <c r="X50" s="61"/>
      <c r="Z50" s="65"/>
    </row>
    <row r="51" spans="1:28" ht="13.5">
      <c r="A51" s="3" t="s">
        <v>79</v>
      </c>
      <c r="B51" s="8">
        <v>108</v>
      </c>
      <c r="C51" s="22">
        <f>+B51/AA51*1000</f>
        <v>4.960044089280794</v>
      </c>
      <c r="D51" s="9">
        <v>11</v>
      </c>
      <c r="E51" s="8">
        <v>273</v>
      </c>
      <c r="F51" s="22">
        <f>+E51/AA51*1000</f>
        <v>12.537889225682006</v>
      </c>
      <c r="G51" s="39">
        <v>1</v>
      </c>
      <c r="H51" s="52">
        <f>ROUND(G51/B51*1000,1)</f>
        <v>9.3</v>
      </c>
      <c r="I51" s="39">
        <v>0</v>
      </c>
      <c r="J51" s="52">
        <f>ROUND(I51/B51*1000,1)</f>
        <v>0</v>
      </c>
      <c r="K51" s="39">
        <v>1</v>
      </c>
      <c r="L51" s="53">
        <f>ROUND(K51/Y51*1000,1)</f>
        <v>8.8</v>
      </c>
      <c r="M51" s="39">
        <v>4</v>
      </c>
      <c r="N51" s="53">
        <f>ROUND(M51/Y51*1000,1)</f>
        <v>35.4</v>
      </c>
      <c r="O51" s="39">
        <v>1</v>
      </c>
      <c r="P51" s="53">
        <f>ROUND(O51/Z51*1000,1)</f>
        <v>9.2</v>
      </c>
      <c r="Q51" s="39">
        <v>1</v>
      </c>
      <c r="R51" s="45">
        <f>O51-Q51</f>
        <v>0</v>
      </c>
      <c r="S51" s="8">
        <v>85</v>
      </c>
      <c r="T51" s="25">
        <f>+S51/AA51*1000</f>
        <v>3.9037384036006246</v>
      </c>
      <c r="U51" s="8">
        <v>25</v>
      </c>
      <c r="V51" s="27">
        <f>+U51/AA51*1000</f>
        <v>1.1481583540001838</v>
      </c>
      <c r="W51" s="31">
        <v>1.14</v>
      </c>
      <c r="X51" s="61"/>
      <c r="Y51" s="63">
        <f>B51+K51+M51</f>
        <v>113</v>
      </c>
      <c r="Z51" s="65">
        <f>B51+Q51</f>
        <v>109</v>
      </c>
      <c r="AA51" s="67">
        <v>21774</v>
      </c>
      <c r="AB51" s="30"/>
    </row>
    <row r="52" spans="1:28" ht="13.5">
      <c r="A52" s="3" t="s">
        <v>80</v>
      </c>
      <c r="B52" s="8">
        <v>2308</v>
      </c>
      <c r="C52" s="22">
        <f>+B52/AA52*1000</f>
        <v>8.250842779976335</v>
      </c>
      <c r="D52" s="9">
        <v>207</v>
      </c>
      <c r="E52" s="8">
        <v>2155</v>
      </c>
      <c r="F52" s="22">
        <f>+E52/AA52*1000</f>
        <v>7.703884831390381</v>
      </c>
      <c r="G52" s="39">
        <v>3</v>
      </c>
      <c r="H52" s="52">
        <f>ROUND(G52/B52*1000,1)</f>
        <v>1.3</v>
      </c>
      <c r="I52" s="39">
        <v>1</v>
      </c>
      <c r="J52" s="52">
        <f>ROUND(I52/B52*1000,1)</f>
        <v>0.4</v>
      </c>
      <c r="K52" s="39">
        <v>44</v>
      </c>
      <c r="L52" s="53">
        <f>ROUND(K52/Y52*1000,1)</f>
        <v>18.4</v>
      </c>
      <c r="M52" s="39">
        <v>37</v>
      </c>
      <c r="N52" s="53">
        <f>ROUND(M52/Y52*1000,1)</f>
        <v>15.5</v>
      </c>
      <c r="O52" s="39">
        <v>12</v>
      </c>
      <c r="P52" s="53">
        <f>ROUND(O52/Z52*1000,1)</f>
        <v>5.2</v>
      </c>
      <c r="Q52" s="39">
        <v>12</v>
      </c>
      <c r="R52" s="45">
        <f>O52-Q52</f>
        <v>0</v>
      </c>
      <c r="S52" s="8">
        <v>1574</v>
      </c>
      <c r="T52" s="25">
        <f>+S52/AA52*1000</f>
        <v>5.6268745821849</v>
      </c>
      <c r="U52" s="8">
        <v>691</v>
      </c>
      <c r="V52" s="27">
        <f>+U52/AA52*1000</f>
        <v>2.470247990018911</v>
      </c>
      <c r="W52" s="31">
        <v>1.29</v>
      </c>
      <c r="X52" s="61"/>
      <c r="Y52" s="63">
        <f>B52+K52+M52</f>
        <v>2389</v>
      </c>
      <c r="Z52" s="65">
        <f>B52+Q52</f>
        <v>2320</v>
      </c>
      <c r="AA52" s="68">
        <v>279729</v>
      </c>
      <c r="AB52" s="30"/>
    </row>
    <row r="53" spans="1:28" ht="13.5">
      <c r="A53" s="3" t="s">
        <v>81</v>
      </c>
      <c r="B53" s="8">
        <v>1371</v>
      </c>
      <c r="C53" s="22">
        <f>+B53/AA53*1000</f>
        <v>8.866956842302692</v>
      </c>
      <c r="D53" s="9">
        <v>124</v>
      </c>
      <c r="E53" s="8">
        <v>1032</v>
      </c>
      <c r="F53" s="22">
        <f>+E53/AA53*1000</f>
        <v>6.674470795956513</v>
      </c>
      <c r="G53" s="39">
        <v>3</v>
      </c>
      <c r="H53" s="52">
        <f>ROUND(G53/B53*1000,1)</f>
        <v>2.2</v>
      </c>
      <c r="I53" s="39">
        <v>2</v>
      </c>
      <c r="J53" s="52">
        <f>ROUND(I53/B53*1000,1)</f>
        <v>1.5</v>
      </c>
      <c r="K53" s="39">
        <v>19</v>
      </c>
      <c r="L53" s="53">
        <f>ROUND(K53/Y53*1000,1)</f>
        <v>13.5</v>
      </c>
      <c r="M53" s="39">
        <v>15</v>
      </c>
      <c r="N53" s="53">
        <f>ROUND(M53/Y53*1000,1)</f>
        <v>10.7</v>
      </c>
      <c r="O53" s="39">
        <v>9</v>
      </c>
      <c r="P53" s="53">
        <f>ROUND(O53/Z53*1000,1)</f>
        <v>6.5</v>
      </c>
      <c r="Q53" s="39">
        <v>7</v>
      </c>
      <c r="R53" s="45">
        <f>O53-Q53</f>
        <v>2</v>
      </c>
      <c r="S53" s="8">
        <v>976</v>
      </c>
      <c r="T53" s="25">
        <f>+S53/AA53*1000</f>
        <v>6.312290210129414</v>
      </c>
      <c r="U53" s="8">
        <v>260</v>
      </c>
      <c r="V53" s="27">
        <f>+U53/AA53*1000</f>
        <v>1.6815527199115246</v>
      </c>
      <c r="W53" s="31">
        <v>1.23</v>
      </c>
      <c r="X53" s="61"/>
      <c r="Y53" s="63">
        <f>B53+K53+M53</f>
        <v>1405</v>
      </c>
      <c r="Z53" s="65">
        <f>B53+Q53</f>
        <v>1378</v>
      </c>
      <c r="AA53" s="67">
        <v>154619</v>
      </c>
      <c r="AB53" s="30"/>
    </row>
    <row r="54" spans="1:28" ht="13.5">
      <c r="A54" s="3" t="s">
        <v>82</v>
      </c>
      <c r="B54" s="8">
        <v>1885</v>
      </c>
      <c r="C54" s="22">
        <f>+B54/AA54*1000</f>
        <v>10.347023241006049</v>
      </c>
      <c r="D54" s="9">
        <v>172</v>
      </c>
      <c r="E54" s="8">
        <v>1141</v>
      </c>
      <c r="F54" s="22">
        <f>+E54/AA54*1000</f>
        <v>6.263105314582441</v>
      </c>
      <c r="G54" s="39">
        <v>4</v>
      </c>
      <c r="H54" s="52">
        <f>ROUND(G54/B54*1000,1)</f>
        <v>2.1</v>
      </c>
      <c r="I54" s="39">
        <v>3</v>
      </c>
      <c r="J54" s="52">
        <f>ROUND(I54/B54*1000,1)</f>
        <v>1.6</v>
      </c>
      <c r="K54" s="39">
        <v>20</v>
      </c>
      <c r="L54" s="53">
        <f>ROUND(K54/Y54*1000,1)</f>
        <v>10.4</v>
      </c>
      <c r="M54" s="39">
        <v>16</v>
      </c>
      <c r="N54" s="53">
        <f>ROUND(M54/Y54*1000,1)</f>
        <v>8.3</v>
      </c>
      <c r="O54" s="39">
        <v>7</v>
      </c>
      <c r="P54" s="53">
        <f>ROUND(O54/Z54*1000,1)</f>
        <v>3.7</v>
      </c>
      <c r="Q54" s="39">
        <v>5</v>
      </c>
      <c r="R54" s="45">
        <f>O54-Q54</f>
        <v>2</v>
      </c>
      <c r="S54" s="8">
        <v>1040</v>
      </c>
      <c r="T54" s="25">
        <f>+S54/AA54*1000</f>
        <v>5.708702477796441</v>
      </c>
      <c r="U54" s="8">
        <v>358</v>
      </c>
      <c r="V54" s="27">
        <f>+U54/AA54*1000</f>
        <v>1.965111045241467</v>
      </c>
      <c r="W54" s="31">
        <v>1.36</v>
      </c>
      <c r="X54" s="61"/>
      <c r="Y54" s="63">
        <f>B54+K54+M54</f>
        <v>1921</v>
      </c>
      <c r="Z54" s="65">
        <f>B54+Q54</f>
        <v>1890</v>
      </c>
      <c r="AA54" s="67">
        <v>182178</v>
      </c>
      <c r="AB54" s="30"/>
    </row>
    <row r="55" spans="1:28" ht="13.5">
      <c r="A55" s="3" t="s">
        <v>83</v>
      </c>
      <c r="B55" s="8">
        <v>1112</v>
      </c>
      <c r="C55" s="22">
        <f>+B55/AA55*1000</f>
        <v>8.439971461966998</v>
      </c>
      <c r="D55" s="9">
        <v>88</v>
      </c>
      <c r="E55" s="8">
        <v>921</v>
      </c>
      <c r="F55" s="22">
        <f>+E55/AA55*1000</f>
        <v>6.990300104740653</v>
      </c>
      <c r="G55" s="39">
        <v>3</v>
      </c>
      <c r="H55" s="52">
        <f>ROUND(G55/B55*1000,1)</f>
        <v>2.7</v>
      </c>
      <c r="I55" s="39">
        <v>0</v>
      </c>
      <c r="J55" s="52">
        <f>ROUND(I55/B55*1000,1)</f>
        <v>0</v>
      </c>
      <c r="K55" s="39">
        <v>6</v>
      </c>
      <c r="L55" s="53">
        <f>ROUND(K55/Y55*1000,1)</f>
        <v>5.3</v>
      </c>
      <c r="M55" s="39">
        <v>6</v>
      </c>
      <c r="N55" s="53">
        <f>ROUND(M55/Y55*1000,1)</f>
        <v>5.3</v>
      </c>
      <c r="O55" s="39">
        <v>3</v>
      </c>
      <c r="P55" s="53">
        <f>ROUND(O55/Z55*1000,1)</f>
        <v>2.7</v>
      </c>
      <c r="Q55" s="39">
        <v>3</v>
      </c>
      <c r="R55" s="45">
        <f>O55-Q55</f>
        <v>0</v>
      </c>
      <c r="S55" s="8">
        <v>727</v>
      </c>
      <c r="T55" s="25">
        <f>+S55/AA55*1000</f>
        <v>5.517859040332741</v>
      </c>
      <c r="U55" s="8">
        <v>226</v>
      </c>
      <c r="V55" s="27">
        <f>+U55/AA55*1000</f>
        <v>1.7153179410112784</v>
      </c>
      <c r="W55" s="31">
        <v>1.17</v>
      </c>
      <c r="X55" s="61"/>
      <c r="Y55" s="63">
        <f>B55+K55+M55</f>
        <v>1124</v>
      </c>
      <c r="Z55" s="65">
        <f>B55+Q55</f>
        <v>1115</v>
      </c>
      <c r="AA55" s="67">
        <v>131754</v>
      </c>
      <c r="AB55" s="30"/>
    </row>
    <row r="56" spans="1:24" ht="7.5" customHeight="1">
      <c r="A56" s="3"/>
      <c r="B56" s="8"/>
      <c r="C56" s="22"/>
      <c r="D56" s="9"/>
      <c r="E56" s="8"/>
      <c r="F56" s="22"/>
      <c r="G56" s="39"/>
      <c r="H56" s="53"/>
      <c r="I56" s="39"/>
      <c r="J56" s="53" t="s">
        <v>52</v>
      </c>
      <c r="K56" s="39"/>
      <c r="L56" s="53"/>
      <c r="M56" s="39"/>
      <c r="N56" s="53"/>
      <c r="O56" s="39"/>
      <c r="P56" s="53"/>
      <c r="Q56" s="39"/>
      <c r="R56" s="45"/>
      <c r="S56" s="8"/>
      <c r="T56" s="9"/>
      <c r="U56" s="8"/>
      <c r="V56" s="9"/>
      <c r="W56" s="31"/>
      <c r="X56" s="61"/>
    </row>
    <row r="57" spans="1:28" ht="13.5">
      <c r="A57" s="3" t="s">
        <v>84</v>
      </c>
      <c r="B57" s="8">
        <v>257</v>
      </c>
      <c r="C57" s="22">
        <f>+B57/AA57*1000</f>
        <v>7.105335913740669</v>
      </c>
      <c r="D57" s="9">
        <v>39</v>
      </c>
      <c r="E57" s="8">
        <v>504</v>
      </c>
      <c r="F57" s="22">
        <f>+E57/AA57*1000</f>
        <v>13.9341996129389</v>
      </c>
      <c r="G57" s="39">
        <v>2</v>
      </c>
      <c r="H57" s="52">
        <f>ROUND(G57/B57*1000,1)</f>
        <v>7.8</v>
      </c>
      <c r="I57" s="39">
        <v>2</v>
      </c>
      <c r="J57" s="52">
        <f>ROUND(I57/B57*1000,1)</f>
        <v>7.8</v>
      </c>
      <c r="K57" s="39">
        <v>3</v>
      </c>
      <c r="L57" s="53">
        <f>ROUND(K57/Y57*1000,1)</f>
        <v>11.3</v>
      </c>
      <c r="M57" s="39">
        <v>5</v>
      </c>
      <c r="N57" s="53">
        <f>ROUND(M57/Y57*1000,1)</f>
        <v>18.9</v>
      </c>
      <c r="O57" s="39">
        <v>3</v>
      </c>
      <c r="P57" s="53">
        <f>ROUND(O57/Z57*1000,1)</f>
        <v>11.6</v>
      </c>
      <c r="Q57" s="39">
        <v>1</v>
      </c>
      <c r="R57" s="45">
        <f>O57-Q57</f>
        <v>2</v>
      </c>
      <c r="S57" s="8">
        <v>150</v>
      </c>
      <c r="T57" s="25">
        <f>+S57/AA57*1000</f>
        <v>4.1470832181365775</v>
      </c>
      <c r="U57" s="8">
        <v>68</v>
      </c>
      <c r="V57" s="27">
        <f>+U57/AA57*1000</f>
        <v>1.8800110588885817</v>
      </c>
      <c r="W57" s="31">
        <v>1.26</v>
      </c>
      <c r="X57" s="61"/>
      <c r="Y57" s="63">
        <f>B57+K57+M57</f>
        <v>265</v>
      </c>
      <c r="Z57" s="65">
        <f>B57+Q57</f>
        <v>258</v>
      </c>
      <c r="AA57" s="67">
        <v>36170</v>
      </c>
      <c r="AB57" s="30"/>
    </row>
    <row r="58" spans="1:28" ht="13.5">
      <c r="A58" s="3" t="s">
        <v>85</v>
      </c>
      <c r="B58" s="8">
        <v>922</v>
      </c>
      <c r="C58" s="22">
        <f>+B58/AA58*1000</f>
        <v>8.914155330606878</v>
      </c>
      <c r="D58" s="9">
        <v>68</v>
      </c>
      <c r="E58" s="8">
        <v>687</v>
      </c>
      <c r="F58" s="22">
        <f>+E58/AA58*1000</f>
        <v>6.6421092322417845</v>
      </c>
      <c r="G58" s="39">
        <v>2</v>
      </c>
      <c r="H58" s="52">
        <f>ROUND(G58/B58*1000,1)</f>
        <v>2.2</v>
      </c>
      <c r="I58" s="39">
        <v>0</v>
      </c>
      <c r="J58" s="52">
        <f>ROUND(I58/B58*1000,1)</f>
        <v>0</v>
      </c>
      <c r="K58" s="39">
        <v>19</v>
      </c>
      <c r="L58" s="53">
        <f>ROUND(K58/Y58*1000,1)</f>
        <v>19.9</v>
      </c>
      <c r="M58" s="39">
        <v>13</v>
      </c>
      <c r="N58" s="53">
        <f>ROUND(M58/Y58*1000,1)</f>
        <v>13.6</v>
      </c>
      <c r="O58" s="39">
        <v>9</v>
      </c>
      <c r="P58" s="53">
        <f>ROUND(O58/Z58*1000,1)</f>
        <v>9.7</v>
      </c>
      <c r="Q58" s="39">
        <v>9</v>
      </c>
      <c r="R58" s="45">
        <f>O58-Q58</f>
        <v>0</v>
      </c>
      <c r="S58" s="8">
        <v>565</v>
      </c>
      <c r="T58" s="25">
        <f>+S58/AA58*1000</f>
        <v>5.462578917345863</v>
      </c>
      <c r="U58" s="8">
        <v>252</v>
      </c>
      <c r="V58" s="27">
        <f>+U58/AA58*1000</f>
        <v>2.4364068799489513</v>
      </c>
      <c r="W58" s="31">
        <v>1.25</v>
      </c>
      <c r="X58" s="61"/>
      <c r="Y58" s="63">
        <f>B58+K58+M58</f>
        <v>954</v>
      </c>
      <c r="Z58" s="65">
        <f>B58+Q58</f>
        <v>931</v>
      </c>
      <c r="AA58" s="67">
        <v>103431</v>
      </c>
      <c r="AB58" s="30"/>
    </row>
    <row r="59" spans="1:28" ht="13.5">
      <c r="A59" s="3" t="s">
        <v>86</v>
      </c>
      <c r="B59" s="8">
        <v>778</v>
      </c>
      <c r="C59" s="22">
        <f>+B59/AA59*1000</f>
        <v>8.630826917530118</v>
      </c>
      <c r="D59" s="9">
        <v>79</v>
      </c>
      <c r="E59" s="8">
        <v>834</v>
      </c>
      <c r="F59" s="22">
        <f>+E59/AA59*1000</f>
        <v>9.252068957866477</v>
      </c>
      <c r="G59" s="39">
        <v>3</v>
      </c>
      <c r="H59" s="52">
        <f>ROUND(G59/B59*1000,1)</f>
        <v>3.9</v>
      </c>
      <c r="I59" s="39">
        <v>1</v>
      </c>
      <c r="J59" s="52">
        <f>ROUND(I59/B59*1000,1)</f>
        <v>1.3</v>
      </c>
      <c r="K59" s="39">
        <v>12</v>
      </c>
      <c r="L59" s="53">
        <f>ROUND(K59/Y59*1000,1)</f>
        <v>15.2</v>
      </c>
      <c r="M59" s="39">
        <v>2</v>
      </c>
      <c r="N59" s="53">
        <f>ROUND(M59/Y59*1000,1)</f>
        <v>2.5</v>
      </c>
      <c r="O59" s="39">
        <v>3</v>
      </c>
      <c r="P59" s="53">
        <f>ROUND(O59/Z59*1000,1)</f>
        <v>3.8</v>
      </c>
      <c r="Q59" s="39">
        <v>3</v>
      </c>
      <c r="R59" s="45">
        <f>O59-Q59</f>
        <v>0</v>
      </c>
      <c r="S59" s="8">
        <v>499</v>
      </c>
      <c r="T59" s="25">
        <f>+S59/AA59*1000</f>
        <v>5.535710323711478</v>
      </c>
      <c r="U59" s="8">
        <v>203</v>
      </c>
      <c r="V59" s="27">
        <f>+U59/AA59*1000</f>
        <v>2.2520023962192988</v>
      </c>
      <c r="W59" s="31">
        <v>1.43</v>
      </c>
      <c r="X59" s="61"/>
      <c r="Y59" s="63">
        <f>B59+K59+M59</f>
        <v>792</v>
      </c>
      <c r="Z59" s="65">
        <f>B59+Q59</f>
        <v>781</v>
      </c>
      <c r="AA59" s="67">
        <v>90142</v>
      </c>
      <c r="AB59" s="30"/>
    </row>
    <row r="60" spans="1:28" ht="13.5">
      <c r="A60" s="3" t="s">
        <v>87</v>
      </c>
      <c r="B60" s="8">
        <v>276</v>
      </c>
      <c r="C60" s="22">
        <f>+B60/AA60*1000</f>
        <v>5.5596962310899825</v>
      </c>
      <c r="D60" s="9">
        <v>32</v>
      </c>
      <c r="E60" s="8">
        <v>562</v>
      </c>
      <c r="F60" s="22">
        <f>+E60/AA60*1000</f>
        <v>11.320830731422355</v>
      </c>
      <c r="G60" s="39">
        <v>0</v>
      </c>
      <c r="H60" s="52">
        <f>ROUND(G60/B60*1000,1)</f>
        <v>0</v>
      </c>
      <c r="I60" s="39">
        <v>0</v>
      </c>
      <c r="J60" s="52">
        <f>ROUND(I60/B60*1000,1)</f>
        <v>0</v>
      </c>
      <c r="K60" s="39">
        <v>4</v>
      </c>
      <c r="L60" s="53">
        <f>ROUND(K60/Y60*1000,1)</f>
        <v>14</v>
      </c>
      <c r="M60" s="39">
        <v>6</v>
      </c>
      <c r="N60" s="53">
        <f>ROUND(M60/Y60*1000,1)</f>
        <v>21</v>
      </c>
      <c r="O60" s="39">
        <v>1</v>
      </c>
      <c r="P60" s="53">
        <f>ROUND(O60/Z60*1000,1)</f>
        <v>3.6</v>
      </c>
      <c r="Q60" s="39">
        <v>1</v>
      </c>
      <c r="R60" s="45">
        <f>O60-Q60</f>
        <v>0</v>
      </c>
      <c r="S60" s="8">
        <v>174</v>
      </c>
      <c r="T60" s="25">
        <f>+S60/AA60*1000</f>
        <v>3.5050258848175977</v>
      </c>
      <c r="U60" s="8">
        <v>98</v>
      </c>
      <c r="V60" s="27">
        <f>+U60/AA60*1000</f>
        <v>1.9740950385754283</v>
      </c>
      <c r="W60" s="31">
        <v>1.06</v>
      </c>
      <c r="X60" s="61"/>
      <c r="Y60" s="63">
        <f>B60+K60+M60</f>
        <v>286</v>
      </c>
      <c r="Z60" s="65">
        <f>B60+Q60</f>
        <v>277</v>
      </c>
      <c r="AA60" s="67">
        <v>49643</v>
      </c>
      <c r="AB60" s="30"/>
    </row>
    <row r="61" spans="1:28" ht="13.5">
      <c r="A61" s="3" t="s">
        <v>88</v>
      </c>
      <c r="B61" s="8">
        <v>1664</v>
      </c>
      <c r="C61" s="22">
        <f>+B61/AA61*1000</f>
        <v>10.58322203141894</v>
      </c>
      <c r="D61" s="9">
        <v>142</v>
      </c>
      <c r="E61" s="8">
        <v>677</v>
      </c>
      <c r="F61" s="22">
        <f>+E61/AA61*1000</f>
        <v>4.305794059657827</v>
      </c>
      <c r="G61" s="39">
        <v>3</v>
      </c>
      <c r="H61" s="52">
        <f>ROUND(G61/B61*1000,1)</f>
        <v>1.8</v>
      </c>
      <c r="I61" s="39">
        <v>3</v>
      </c>
      <c r="J61" s="52">
        <f>ROUND(I61/B61*1000,1)</f>
        <v>1.8</v>
      </c>
      <c r="K61" s="39">
        <v>28</v>
      </c>
      <c r="L61" s="53">
        <f>ROUND(K61/Y61*1000,1)</f>
        <v>16.5</v>
      </c>
      <c r="M61" s="39">
        <v>10</v>
      </c>
      <c r="N61" s="53">
        <f>ROUND(M61/Y61*1000,1)</f>
        <v>5.9</v>
      </c>
      <c r="O61" s="39">
        <v>13</v>
      </c>
      <c r="P61" s="53">
        <f>ROUND(O61/Z61*1000,1)</f>
        <v>7.8</v>
      </c>
      <c r="Q61" s="39">
        <v>11</v>
      </c>
      <c r="R61" s="45">
        <f>O61-Q61</f>
        <v>2</v>
      </c>
      <c r="S61" s="8">
        <v>1282</v>
      </c>
      <c r="T61" s="25">
        <f>+S61/AA61*1000</f>
        <v>8.15366024295618</v>
      </c>
      <c r="U61" s="8">
        <v>326</v>
      </c>
      <c r="V61" s="27">
        <f>+U61/AA61*1000</f>
        <v>2.0733956624053937</v>
      </c>
      <c r="W61" s="31">
        <v>1.15</v>
      </c>
      <c r="X61" s="61"/>
      <c r="Y61" s="63">
        <f>B61+K61+M61</f>
        <v>1702</v>
      </c>
      <c r="Z61" s="65">
        <f>B61+Q61</f>
        <v>1675</v>
      </c>
      <c r="AA61" s="67">
        <v>157230</v>
      </c>
      <c r="AB61" s="30"/>
    </row>
    <row r="62" spans="1:24" ht="7.5" customHeight="1">
      <c r="A62" s="3"/>
      <c r="B62" s="8"/>
      <c r="C62" s="22"/>
      <c r="D62" s="9"/>
      <c r="E62" s="8"/>
      <c r="F62" s="22"/>
      <c r="G62" s="39"/>
      <c r="H62" s="53"/>
      <c r="I62" s="39"/>
      <c r="J62" s="53" t="s">
        <v>52</v>
      </c>
      <c r="K62" s="39"/>
      <c r="L62" s="53"/>
      <c r="M62" s="39"/>
      <c r="N62" s="53"/>
      <c r="O62" s="39"/>
      <c r="P62" s="53"/>
      <c r="Q62" s="39"/>
      <c r="R62" s="45"/>
      <c r="S62" s="8"/>
      <c r="T62" s="9"/>
      <c r="U62" s="8"/>
      <c r="V62" s="9"/>
      <c r="W62" s="31"/>
      <c r="X62" s="61"/>
    </row>
    <row r="63" spans="1:28" ht="13.5">
      <c r="A63" s="3" t="s">
        <v>89</v>
      </c>
      <c r="B63" s="8">
        <v>705</v>
      </c>
      <c r="C63" s="22">
        <f>+B63/AA63*1000</f>
        <v>8.254882675284529</v>
      </c>
      <c r="D63" s="9">
        <v>66</v>
      </c>
      <c r="E63" s="8">
        <v>618</v>
      </c>
      <c r="F63" s="22">
        <f>+E63/AA63*1000</f>
        <v>7.236195025994098</v>
      </c>
      <c r="G63" s="39">
        <v>4</v>
      </c>
      <c r="H63" s="52">
        <f>ROUND(G63/B63*1000,1)</f>
        <v>5.7</v>
      </c>
      <c r="I63" s="39">
        <v>2</v>
      </c>
      <c r="J63" s="52">
        <f>ROUND(I63/B63*1000,1)</f>
        <v>2.8</v>
      </c>
      <c r="K63" s="39">
        <v>8</v>
      </c>
      <c r="L63" s="53">
        <f>ROUND(K63/Y63*1000,1)</f>
        <v>11.1</v>
      </c>
      <c r="M63" s="39">
        <v>5</v>
      </c>
      <c r="N63" s="53">
        <f>ROUND(M63/Y63*1000,1)</f>
        <v>7</v>
      </c>
      <c r="O63" s="39">
        <v>1</v>
      </c>
      <c r="P63" s="53">
        <f>ROUND(O63/Z63*1000,1)</f>
        <v>1.4</v>
      </c>
      <c r="Q63" s="39">
        <v>0</v>
      </c>
      <c r="R63" s="45">
        <f>O63-Q63</f>
        <v>1</v>
      </c>
      <c r="S63" s="8">
        <v>443</v>
      </c>
      <c r="T63" s="25">
        <f>+S63/AA63*1000</f>
        <v>5.187110673973116</v>
      </c>
      <c r="U63" s="8">
        <v>170</v>
      </c>
      <c r="V63" s="27">
        <f>+U63/AA63*1000</f>
        <v>1.9905390848203832</v>
      </c>
      <c r="W63" s="31">
        <v>1.16</v>
      </c>
      <c r="X63" s="61"/>
      <c r="Y63" s="63">
        <f>B63+K63+M63</f>
        <v>718</v>
      </c>
      <c r="Z63" s="65">
        <f>B63+Q63</f>
        <v>705</v>
      </c>
      <c r="AA63" s="67">
        <v>85404</v>
      </c>
      <c r="AB63" s="30"/>
    </row>
    <row r="64" spans="1:28" ht="13.5">
      <c r="A64" s="14" t="s">
        <v>90</v>
      </c>
      <c r="B64" s="8">
        <v>537</v>
      </c>
      <c r="C64" s="22">
        <f>+B64/AA64*1000</f>
        <v>9.055954669634726</v>
      </c>
      <c r="D64" s="9">
        <v>58</v>
      </c>
      <c r="E64" s="8">
        <v>396</v>
      </c>
      <c r="F64" s="22">
        <f>+E64/AA64*1000</f>
        <v>6.678134169786502</v>
      </c>
      <c r="G64" s="39">
        <v>0</v>
      </c>
      <c r="H64" s="52">
        <f>ROUND(G64/B64*1000,1)</f>
        <v>0</v>
      </c>
      <c r="I64" s="39">
        <v>0</v>
      </c>
      <c r="J64" s="52">
        <f>ROUND(I64/B64*1000,1)</f>
        <v>0</v>
      </c>
      <c r="K64" s="39">
        <v>3</v>
      </c>
      <c r="L64" s="53">
        <f>ROUND(K64/Y64*1000,1)</f>
        <v>5.5</v>
      </c>
      <c r="M64" s="39">
        <v>5</v>
      </c>
      <c r="N64" s="53">
        <f>ROUND(M64/Y64*1000,1)</f>
        <v>9.2</v>
      </c>
      <c r="O64" s="39">
        <v>0</v>
      </c>
      <c r="P64" s="53">
        <f>ROUND(O64/Z64*1000,1)</f>
        <v>0</v>
      </c>
      <c r="Q64" s="39">
        <v>0</v>
      </c>
      <c r="R64" s="45">
        <f>O64-Q64</f>
        <v>0</v>
      </c>
      <c r="S64" s="8">
        <v>337</v>
      </c>
      <c r="T64" s="25">
        <f>+S64/AA64*1000</f>
        <v>5.683159634389018</v>
      </c>
      <c r="U64" s="8">
        <v>127</v>
      </c>
      <c r="V64" s="27">
        <f>+U64/AA64*1000</f>
        <v>2.1417248473810244</v>
      </c>
      <c r="W64" s="31">
        <v>1.35</v>
      </c>
      <c r="X64" s="61"/>
      <c r="Y64" s="63">
        <f>B64+K64+M64</f>
        <v>545</v>
      </c>
      <c r="Z64" s="65">
        <f>B64+Q64</f>
        <v>537</v>
      </c>
      <c r="AA64" s="67">
        <v>59298</v>
      </c>
      <c r="AB64" s="30"/>
    </row>
    <row r="65" spans="1:28" ht="13.5">
      <c r="A65" s="14" t="s">
        <v>91</v>
      </c>
      <c r="B65" s="8">
        <v>547</v>
      </c>
      <c r="C65" s="22">
        <f>+B65/AA65*1000</f>
        <v>7.231241076622072</v>
      </c>
      <c r="D65" s="9">
        <v>47</v>
      </c>
      <c r="E65" s="8">
        <v>548</v>
      </c>
      <c r="F65" s="22">
        <f>+E65/AA65*1000</f>
        <v>7.244460895774946</v>
      </c>
      <c r="G65" s="39">
        <v>2</v>
      </c>
      <c r="H65" s="52">
        <f>ROUND(G65/B65*1000,1)</f>
        <v>3.7</v>
      </c>
      <c r="I65" s="39">
        <v>1</v>
      </c>
      <c r="J65" s="52">
        <f>ROUND(I65/B65*1000,1)</f>
        <v>1.8</v>
      </c>
      <c r="K65" s="39">
        <v>11</v>
      </c>
      <c r="L65" s="53">
        <f>ROUND(K65/Y65*1000,1)</f>
        <v>19.3</v>
      </c>
      <c r="M65" s="39">
        <v>11</v>
      </c>
      <c r="N65" s="53">
        <f>ROUND(M65/Y65*1000,1)</f>
        <v>19.3</v>
      </c>
      <c r="O65" s="39">
        <v>2</v>
      </c>
      <c r="P65" s="53">
        <f>ROUND(O65/Z65*1000,1)</f>
        <v>3.6</v>
      </c>
      <c r="Q65" s="39">
        <v>1</v>
      </c>
      <c r="R65" s="45">
        <f>O65-Q65</f>
        <v>1</v>
      </c>
      <c r="S65" s="8">
        <v>414</v>
      </c>
      <c r="T65" s="25">
        <f>+S65/AA65*1000</f>
        <v>5.473005129289831</v>
      </c>
      <c r="U65" s="8">
        <v>228</v>
      </c>
      <c r="V65" s="27">
        <f>+U65/AA65*1000</f>
        <v>3.0141187668552694</v>
      </c>
      <c r="W65" s="31">
        <v>1.19</v>
      </c>
      <c r="X65" s="61"/>
      <c r="Y65" s="63">
        <f>B65+K65+M65</f>
        <v>569</v>
      </c>
      <c r="Z65" s="65">
        <f>B65+Q65</f>
        <v>548</v>
      </c>
      <c r="AA65" s="67">
        <v>75644</v>
      </c>
      <c r="AB65" s="30"/>
    </row>
    <row r="66" spans="1:28" ht="13.5">
      <c r="A66" s="14" t="s">
        <v>92</v>
      </c>
      <c r="B66" s="8">
        <v>367</v>
      </c>
      <c r="C66" s="22">
        <f>+B66/AA66*1000</f>
        <v>6.105879612684258</v>
      </c>
      <c r="D66" s="9">
        <v>28</v>
      </c>
      <c r="E66" s="8">
        <v>345</v>
      </c>
      <c r="F66" s="22">
        <f>+E66/AA66*1000</f>
        <v>5.739859581406183</v>
      </c>
      <c r="G66" s="39">
        <v>0</v>
      </c>
      <c r="H66" s="52">
        <f>ROUND(G66/B66*1000,1)</f>
        <v>0</v>
      </c>
      <c r="I66" s="39">
        <v>0</v>
      </c>
      <c r="J66" s="52">
        <f>ROUND(I66/B66*1000,1)</f>
        <v>0</v>
      </c>
      <c r="K66" s="39">
        <v>7</v>
      </c>
      <c r="L66" s="53">
        <f>ROUND(K66/Y66*1000,1)</f>
        <v>18.5</v>
      </c>
      <c r="M66" s="39">
        <v>5</v>
      </c>
      <c r="N66" s="53">
        <f>ROUND(M66/Y66*1000,1)</f>
        <v>13.2</v>
      </c>
      <c r="O66" s="39">
        <v>4</v>
      </c>
      <c r="P66" s="53">
        <f>ROUND(O66/Z66*1000,1)</f>
        <v>10.8</v>
      </c>
      <c r="Q66" s="39">
        <v>4</v>
      </c>
      <c r="R66" s="45">
        <f>O66-Q66</f>
        <v>0</v>
      </c>
      <c r="S66" s="8">
        <v>214</v>
      </c>
      <c r="T66" s="25">
        <f>+S66/AA66*1000</f>
        <v>3.5603766678867332</v>
      </c>
      <c r="U66" s="8">
        <v>103</v>
      </c>
      <c r="V66" s="27">
        <f>+U66/AA66*1000</f>
        <v>1.713639237347353</v>
      </c>
      <c r="W66" s="31">
        <v>1.03</v>
      </c>
      <c r="X66" s="61"/>
      <c r="Y66" s="63">
        <f>B66+K66+M66</f>
        <v>379</v>
      </c>
      <c r="Z66" s="65">
        <f>B66+Q66</f>
        <v>371</v>
      </c>
      <c r="AA66" s="67">
        <v>60106</v>
      </c>
      <c r="AB66" s="30"/>
    </row>
    <row r="67" spans="1:28" ht="13.5">
      <c r="A67" s="15" t="s">
        <v>97</v>
      </c>
      <c r="B67" s="10">
        <v>425</v>
      </c>
      <c r="C67" s="23">
        <f>+B67/AA67*1000</f>
        <v>7.855532142989169</v>
      </c>
      <c r="D67" s="11">
        <v>39</v>
      </c>
      <c r="E67" s="10">
        <v>294</v>
      </c>
      <c r="F67" s="23">
        <f>+E67/AA67*1000</f>
        <v>5.434179882444272</v>
      </c>
      <c r="G67" s="40">
        <v>0</v>
      </c>
      <c r="H67" s="54">
        <f>ROUND(G67/B67*1000,1)</f>
        <v>0</v>
      </c>
      <c r="I67" s="40">
        <v>0</v>
      </c>
      <c r="J67" s="54">
        <f>ROUND(I67/B67*1000,1)</f>
        <v>0</v>
      </c>
      <c r="K67" s="40">
        <v>4</v>
      </c>
      <c r="L67" s="54">
        <f>ROUND(K67/Y67*1000,1)</f>
        <v>9.1</v>
      </c>
      <c r="M67" s="40">
        <v>10</v>
      </c>
      <c r="N67" s="54">
        <f>ROUND(M67/Y67*1000,1)</f>
        <v>22.8</v>
      </c>
      <c r="O67" s="40">
        <v>0</v>
      </c>
      <c r="P67" s="54">
        <f>ROUND(O67/Z67*1000,1)</f>
        <v>0</v>
      </c>
      <c r="Q67" s="40">
        <v>0</v>
      </c>
      <c r="R67" s="46">
        <f>O67-Q67</f>
        <v>0</v>
      </c>
      <c r="S67" s="10">
        <v>240</v>
      </c>
      <c r="T67" s="24">
        <f>+S67/AA67*1000</f>
        <v>4.436065210158589</v>
      </c>
      <c r="U67" s="10">
        <v>104</v>
      </c>
      <c r="V67" s="28">
        <f>+U67/AA67*1000</f>
        <v>1.9222949244020553</v>
      </c>
      <c r="W67" s="32">
        <v>1.14</v>
      </c>
      <c r="X67" s="61"/>
      <c r="Y67" s="63">
        <f>B67+K67+M67</f>
        <v>439</v>
      </c>
      <c r="Z67" s="65">
        <f>B67+Q67</f>
        <v>425</v>
      </c>
      <c r="AA67" s="67">
        <v>54102</v>
      </c>
      <c r="AB67" s="30"/>
    </row>
    <row r="68" spans="1:28" ht="13.5">
      <c r="A68" s="1" t="s">
        <v>106</v>
      </c>
      <c r="AB68" s="30"/>
    </row>
    <row r="69" spans="1:28" ht="13.5">
      <c r="A69" s="1" t="s">
        <v>107</v>
      </c>
      <c r="AB69" s="30"/>
    </row>
    <row r="70" ht="14.25" customHeight="1">
      <c r="AB70" s="30"/>
    </row>
    <row r="71" ht="13.5">
      <c r="AB71" s="30"/>
    </row>
    <row r="72" spans="1:28" ht="13.5">
      <c r="A72" s="5" t="s">
        <v>47</v>
      </c>
      <c r="W72" s="13" t="s">
        <v>105</v>
      </c>
      <c r="X72" s="13"/>
      <c r="AB72" s="30"/>
    </row>
    <row r="73" spans="2:28" s="2" customFormat="1" ht="13.5" customHeight="1">
      <c r="B73" s="69" t="s">
        <v>29</v>
      </c>
      <c r="C73" s="70"/>
      <c r="D73" s="71"/>
      <c r="E73" s="69" t="s">
        <v>38</v>
      </c>
      <c r="F73" s="71"/>
      <c r="G73" s="69" t="s">
        <v>39</v>
      </c>
      <c r="H73" s="71"/>
      <c r="I73" s="69" t="s">
        <v>30</v>
      </c>
      <c r="J73" s="71"/>
      <c r="K73" s="81" t="s">
        <v>40</v>
      </c>
      <c r="L73" s="82"/>
      <c r="M73" s="82"/>
      <c r="N73" s="83"/>
      <c r="O73" s="81" t="s">
        <v>0</v>
      </c>
      <c r="P73" s="82"/>
      <c r="Q73" s="82"/>
      <c r="R73" s="83"/>
      <c r="S73" s="84" t="s">
        <v>41</v>
      </c>
      <c r="T73" s="85"/>
      <c r="U73" s="84" t="s">
        <v>42</v>
      </c>
      <c r="V73" s="85"/>
      <c r="W73" s="77" t="s">
        <v>35</v>
      </c>
      <c r="X73" s="59"/>
      <c r="Y73" s="64"/>
      <c r="Z73" s="63"/>
      <c r="AA73" s="67"/>
      <c r="AB73" s="30"/>
    </row>
    <row r="74" spans="1:28" s="2" customFormat="1" ht="27">
      <c r="A74" s="2" t="s">
        <v>21</v>
      </c>
      <c r="B74" s="72"/>
      <c r="C74" s="73"/>
      <c r="D74" s="74"/>
      <c r="E74" s="72"/>
      <c r="F74" s="74"/>
      <c r="G74" s="72"/>
      <c r="H74" s="74"/>
      <c r="I74" s="72"/>
      <c r="J74" s="74"/>
      <c r="K74" s="81" t="s">
        <v>31</v>
      </c>
      <c r="L74" s="83"/>
      <c r="M74" s="81" t="s">
        <v>32</v>
      </c>
      <c r="N74" s="83"/>
      <c r="O74" s="81" t="s">
        <v>43</v>
      </c>
      <c r="P74" s="83"/>
      <c r="Q74" s="41" t="s">
        <v>33</v>
      </c>
      <c r="R74" s="42" t="s">
        <v>34</v>
      </c>
      <c r="S74" s="86"/>
      <c r="T74" s="87"/>
      <c r="U74" s="86"/>
      <c r="V74" s="87"/>
      <c r="W74" s="78"/>
      <c r="X74" s="60"/>
      <c r="Y74" s="64"/>
      <c r="Z74" s="63"/>
      <c r="AA74" s="67"/>
      <c r="AB74" s="30"/>
    </row>
    <row r="75" spans="1:28" s="2" customFormat="1" ht="13.5" customHeight="1">
      <c r="A75" s="2" t="s">
        <v>23</v>
      </c>
      <c r="B75" s="18" t="s">
        <v>1</v>
      </c>
      <c r="C75" s="19" t="s">
        <v>25</v>
      </c>
      <c r="D75" s="77" t="s">
        <v>27</v>
      </c>
      <c r="E75" s="18" t="s">
        <v>1</v>
      </c>
      <c r="F75" s="17" t="s">
        <v>25</v>
      </c>
      <c r="G75" s="35" t="s">
        <v>1</v>
      </c>
      <c r="H75" s="48" t="s">
        <v>25</v>
      </c>
      <c r="I75" s="35" t="s">
        <v>1</v>
      </c>
      <c r="J75" s="55" t="s">
        <v>25</v>
      </c>
      <c r="K75" s="35" t="s">
        <v>1</v>
      </c>
      <c r="L75" s="55" t="s">
        <v>25</v>
      </c>
      <c r="M75" s="35" t="s">
        <v>1</v>
      </c>
      <c r="N75" s="55" t="s">
        <v>25</v>
      </c>
      <c r="O75" s="35" t="s">
        <v>1</v>
      </c>
      <c r="P75" s="55" t="s">
        <v>25</v>
      </c>
      <c r="Q75" s="88" t="s">
        <v>36</v>
      </c>
      <c r="R75" s="88" t="s">
        <v>37</v>
      </c>
      <c r="S75" s="18" t="s">
        <v>1</v>
      </c>
      <c r="T75" s="18" t="s">
        <v>25</v>
      </c>
      <c r="U75" s="18" t="s">
        <v>1</v>
      </c>
      <c r="V75" s="18" t="s">
        <v>25</v>
      </c>
      <c r="W75" s="78"/>
      <c r="X75" s="60"/>
      <c r="Y75" s="64"/>
      <c r="Z75" s="63"/>
      <c r="AA75" s="67"/>
      <c r="AB75" s="30"/>
    </row>
    <row r="76" spans="2:28" s="2" customFormat="1" ht="13.5" customHeight="1">
      <c r="B76" s="18" t="s">
        <v>24</v>
      </c>
      <c r="C76" s="75" t="s">
        <v>26</v>
      </c>
      <c r="D76" s="78"/>
      <c r="E76" s="18" t="s">
        <v>24</v>
      </c>
      <c r="F76" s="75" t="s">
        <v>26</v>
      </c>
      <c r="G76" s="35" t="s">
        <v>24</v>
      </c>
      <c r="H76" s="79" t="s">
        <v>44</v>
      </c>
      <c r="I76" s="35" t="s">
        <v>24</v>
      </c>
      <c r="J76" s="79" t="s">
        <v>44</v>
      </c>
      <c r="K76" s="35" t="s">
        <v>24</v>
      </c>
      <c r="L76" s="79" t="s">
        <v>45</v>
      </c>
      <c r="M76" s="35" t="s">
        <v>24</v>
      </c>
      <c r="N76" s="79" t="s">
        <v>45</v>
      </c>
      <c r="O76" s="35" t="s">
        <v>24</v>
      </c>
      <c r="P76" s="79" t="s">
        <v>45</v>
      </c>
      <c r="Q76" s="88"/>
      <c r="R76" s="88"/>
      <c r="S76" s="18" t="s">
        <v>24</v>
      </c>
      <c r="T76" s="75" t="s">
        <v>26</v>
      </c>
      <c r="U76" s="18" t="s">
        <v>24</v>
      </c>
      <c r="V76" s="75" t="s">
        <v>26</v>
      </c>
      <c r="W76" s="78"/>
      <c r="X76" s="60"/>
      <c r="Y76" s="64"/>
      <c r="Z76" s="63"/>
      <c r="AA76" s="67"/>
      <c r="AB76" s="30"/>
    </row>
    <row r="77" spans="1:28" s="2" customFormat="1" ht="13.5">
      <c r="A77" s="4"/>
      <c r="B77" s="20"/>
      <c r="C77" s="76"/>
      <c r="D77" s="16" t="s">
        <v>28</v>
      </c>
      <c r="E77" s="20"/>
      <c r="F77" s="76"/>
      <c r="G77" s="36"/>
      <c r="H77" s="80"/>
      <c r="I77" s="36"/>
      <c r="J77" s="80"/>
      <c r="K77" s="36"/>
      <c r="L77" s="80"/>
      <c r="M77" s="36"/>
      <c r="N77" s="80"/>
      <c r="O77" s="36"/>
      <c r="P77" s="80"/>
      <c r="Q77" s="89"/>
      <c r="R77" s="89"/>
      <c r="S77" s="20"/>
      <c r="T77" s="76"/>
      <c r="U77" s="20"/>
      <c r="V77" s="76"/>
      <c r="W77" s="76"/>
      <c r="X77" s="60"/>
      <c r="Y77" s="64"/>
      <c r="Z77" s="63"/>
      <c r="AA77" s="67"/>
      <c r="AB77" s="30"/>
    </row>
    <row r="78" spans="1:28" ht="13.5">
      <c r="A78" s="3" t="s">
        <v>98</v>
      </c>
      <c r="B78" s="8">
        <v>379</v>
      </c>
      <c r="C78" s="22">
        <f>+B78/AA78*1000</f>
        <v>7.382445751684912</v>
      </c>
      <c r="D78" s="9">
        <v>37</v>
      </c>
      <c r="E78" s="8">
        <v>368</v>
      </c>
      <c r="F78" s="22">
        <f>+E78/AA78*1000</f>
        <v>7.168179516147882</v>
      </c>
      <c r="G78" s="39">
        <v>3</v>
      </c>
      <c r="H78" s="52">
        <f>ROUND(G78/B78*1000,1)</f>
        <v>7.9</v>
      </c>
      <c r="I78" s="39">
        <v>1</v>
      </c>
      <c r="J78" s="52">
        <f>ROUND(I78/B78*1000,1)</f>
        <v>2.6</v>
      </c>
      <c r="K78" s="39">
        <v>10</v>
      </c>
      <c r="L78" s="53">
        <f>ROUND(K78/Y78*1000,1)</f>
        <v>25.3</v>
      </c>
      <c r="M78" s="39">
        <v>7</v>
      </c>
      <c r="N78" s="53">
        <f>ROUND(M78/Y78*1000,1)</f>
        <v>17.7</v>
      </c>
      <c r="O78" s="39">
        <v>6</v>
      </c>
      <c r="P78" s="53">
        <f>ROUND(O78/Z78*1000,1)</f>
        <v>15.6</v>
      </c>
      <c r="Q78" s="39">
        <v>5</v>
      </c>
      <c r="R78" s="45">
        <f>O78-Q78</f>
        <v>1</v>
      </c>
      <c r="S78" s="8">
        <v>327</v>
      </c>
      <c r="T78" s="26">
        <f>+S78/AA78*1000</f>
        <v>6.36955082005532</v>
      </c>
      <c r="U78" s="8">
        <v>145</v>
      </c>
      <c r="V78" s="29">
        <f>+U78/AA78*1000</f>
        <v>2.8244185593517472</v>
      </c>
      <c r="W78" s="31">
        <v>1.12</v>
      </c>
      <c r="X78" s="61"/>
      <c r="Y78" s="63">
        <f>B78+K78+M78</f>
        <v>396</v>
      </c>
      <c r="Z78" s="65">
        <f>B78+Q78</f>
        <v>384</v>
      </c>
      <c r="AA78" s="67">
        <v>51338</v>
      </c>
      <c r="AB78" s="30"/>
    </row>
    <row r="79" spans="1:28" ht="13.5">
      <c r="A79" s="3" t="s">
        <v>99</v>
      </c>
      <c r="B79" s="8">
        <v>226</v>
      </c>
      <c r="C79" s="22">
        <f>+B79/AA79*1000</f>
        <v>5.116131661158148</v>
      </c>
      <c r="D79" s="9">
        <v>26</v>
      </c>
      <c r="E79" s="8">
        <v>690</v>
      </c>
      <c r="F79" s="22">
        <f>+E79/AA79*1000</f>
        <v>15.620047992031513</v>
      </c>
      <c r="G79" s="39">
        <v>0</v>
      </c>
      <c r="H79" s="52">
        <v>0</v>
      </c>
      <c r="I79" s="39">
        <v>0</v>
      </c>
      <c r="J79" s="52">
        <f>ROUND(I79/B79*1000,1)</f>
        <v>0</v>
      </c>
      <c r="K79" s="39">
        <v>2</v>
      </c>
      <c r="L79" s="53">
        <f>ROUND(K79/Y79*1000,1)</f>
        <v>8.5</v>
      </c>
      <c r="M79" s="39">
        <v>6</v>
      </c>
      <c r="N79" s="53">
        <f>ROUND(M79/Y79*1000,1)</f>
        <v>25.6</v>
      </c>
      <c r="O79" s="39">
        <v>0</v>
      </c>
      <c r="P79" s="53">
        <f>ROUND(O79/Z79*1000,1)</f>
        <v>0</v>
      </c>
      <c r="Q79" s="39">
        <v>0</v>
      </c>
      <c r="R79" s="45">
        <f>O79-Q79</f>
        <v>0</v>
      </c>
      <c r="S79" s="8">
        <v>153</v>
      </c>
      <c r="T79" s="25">
        <f>+S79/AA79*1000</f>
        <v>3.4635758591026398</v>
      </c>
      <c r="U79" s="8">
        <v>55</v>
      </c>
      <c r="V79" s="27">
        <f>+U79/AA79*1000</f>
        <v>1.2450762892199032</v>
      </c>
      <c r="W79" s="31">
        <v>1.26</v>
      </c>
      <c r="X79" s="61"/>
      <c r="Y79" s="63">
        <f>B79+K79+M79</f>
        <v>234</v>
      </c>
      <c r="Z79" s="66">
        <f>B79+Q79</f>
        <v>226</v>
      </c>
      <c r="AA79" s="67">
        <v>44174</v>
      </c>
      <c r="AB79" s="30"/>
    </row>
    <row r="80" spans="1:28" ht="13.5">
      <c r="A80" s="3" t="s">
        <v>100</v>
      </c>
      <c r="B80" s="8">
        <v>290</v>
      </c>
      <c r="C80" s="22">
        <f>+B80/AA80*1000</f>
        <v>6.939459200765733</v>
      </c>
      <c r="D80" s="9">
        <v>24</v>
      </c>
      <c r="E80" s="8">
        <v>523</v>
      </c>
      <c r="F80" s="22">
        <f>+E80/AA80*1000</f>
        <v>12.514955731036133</v>
      </c>
      <c r="G80" s="39">
        <v>0</v>
      </c>
      <c r="H80" s="52">
        <f>ROUND(G80/B80*1000,1)</f>
        <v>0</v>
      </c>
      <c r="I80" s="39">
        <v>0</v>
      </c>
      <c r="J80" s="52">
        <f>ROUND(I80/B80*1000,1)</f>
        <v>0</v>
      </c>
      <c r="K80" s="39">
        <v>5</v>
      </c>
      <c r="L80" s="53">
        <f>ROUND(K80/Y80*1000,1)</f>
        <v>16.6</v>
      </c>
      <c r="M80" s="39">
        <v>7</v>
      </c>
      <c r="N80" s="53">
        <f>ROUND(M80/Y80*1000,1)</f>
        <v>23.2</v>
      </c>
      <c r="O80" s="39">
        <v>1</v>
      </c>
      <c r="P80" s="53">
        <f>ROUND(O80/Z80*1000,1)</f>
        <v>3.4</v>
      </c>
      <c r="Q80" s="39">
        <v>1</v>
      </c>
      <c r="R80" s="45">
        <f>O80-Q80</f>
        <v>0</v>
      </c>
      <c r="S80" s="8">
        <v>199</v>
      </c>
      <c r="T80" s="25">
        <f>+S80/AA80*1000</f>
        <v>4.761904761904763</v>
      </c>
      <c r="U80" s="8">
        <v>83</v>
      </c>
      <c r="V80" s="27">
        <f>+U80/AA80*1000</f>
        <v>1.9861210815984685</v>
      </c>
      <c r="W80" s="31">
        <v>1.29</v>
      </c>
      <c r="X80" s="61"/>
      <c r="Y80" s="63">
        <f>B80+K80+M80</f>
        <v>302</v>
      </c>
      <c r="Z80" s="65">
        <f>B80+Q80</f>
        <v>291</v>
      </c>
      <c r="AA80" s="67">
        <v>41790</v>
      </c>
      <c r="AB80" s="30"/>
    </row>
    <row r="81" spans="1:28" ht="13.5">
      <c r="A81" s="3" t="s">
        <v>101</v>
      </c>
      <c r="B81" s="8">
        <v>560</v>
      </c>
      <c r="C81" s="22">
        <f>+B81/AA81*1000</f>
        <v>6.477807724785712</v>
      </c>
      <c r="D81" s="9">
        <v>59</v>
      </c>
      <c r="E81" s="8">
        <v>961</v>
      </c>
      <c r="F81" s="22">
        <f>+E81/AA81*1000</f>
        <v>11.116380756284052</v>
      </c>
      <c r="G81" s="39">
        <v>0</v>
      </c>
      <c r="H81" s="52">
        <f>ROUND(G81/B81*1000,1)</f>
        <v>0</v>
      </c>
      <c r="I81" s="39">
        <v>0</v>
      </c>
      <c r="J81" s="52">
        <f>ROUND(I81/B81*1000,1)</f>
        <v>0</v>
      </c>
      <c r="K81" s="39">
        <v>9</v>
      </c>
      <c r="L81" s="53">
        <f>ROUND(K81/Y81*1000,1)</f>
        <v>15.4</v>
      </c>
      <c r="M81" s="39">
        <v>14</v>
      </c>
      <c r="N81" s="53">
        <f>ROUND(M81/Y81*1000,1)</f>
        <v>24</v>
      </c>
      <c r="O81" s="39">
        <v>2</v>
      </c>
      <c r="P81" s="53">
        <f>ROUND(O81/Z81*1000,1)</f>
        <v>3.6</v>
      </c>
      <c r="Q81" s="39">
        <v>2</v>
      </c>
      <c r="R81" s="45">
        <f>O81-Q81</f>
        <v>0</v>
      </c>
      <c r="S81" s="8">
        <v>373</v>
      </c>
      <c r="T81" s="25">
        <f>+S81/AA81*1000</f>
        <v>4.3146826452590545</v>
      </c>
      <c r="U81" s="8">
        <v>162</v>
      </c>
      <c r="V81" s="27">
        <f>+U81/AA81*1000</f>
        <v>1.8739372346701524</v>
      </c>
      <c r="W81" s="31">
        <v>1.21</v>
      </c>
      <c r="X81" s="61"/>
      <c r="Y81" s="63">
        <f>B81+K81+M81</f>
        <v>583</v>
      </c>
      <c r="Z81" s="65">
        <f>B81+Q81</f>
        <v>562</v>
      </c>
      <c r="AA81" s="67">
        <v>86449</v>
      </c>
      <c r="AB81" s="30"/>
    </row>
    <row r="82" spans="1:28" ht="13.5">
      <c r="A82" s="3" t="s">
        <v>102</v>
      </c>
      <c r="B82" s="8">
        <v>345</v>
      </c>
      <c r="C82" s="22">
        <f>+B82/AA82*1000</f>
        <v>5.894715259623763</v>
      </c>
      <c r="D82" s="9">
        <v>29</v>
      </c>
      <c r="E82" s="8">
        <v>658</v>
      </c>
      <c r="F82" s="22">
        <f>+E82/AA82*1000</f>
        <v>11.242674321253439</v>
      </c>
      <c r="G82" s="39">
        <v>0</v>
      </c>
      <c r="H82" s="52">
        <f>ROUND(G82/B82*1000,1)</f>
        <v>0</v>
      </c>
      <c r="I82" s="39">
        <v>0</v>
      </c>
      <c r="J82" s="52">
        <f>ROUND(I82/B82*1000,1)</f>
        <v>0</v>
      </c>
      <c r="K82" s="39">
        <v>3</v>
      </c>
      <c r="L82" s="53">
        <f>ROUND(K82/Y82*1000,1)</f>
        <v>8.5</v>
      </c>
      <c r="M82" s="39">
        <v>7</v>
      </c>
      <c r="N82" s="53">
        <f>ROUND(M82/Y82*1000,1)</f>
        <v>19.7</v>
      </c>
      <c r="O82" s="39">
        <v>1</v>
      </c>
      <c r="P82" s="53">
        <f>ROUND(O82/Z82*1000,1)</f>
        <v>2.9</v>
      </c>
      <c r="Q82" s="39">
        <v>1</v>
      </c>
      <c r="R82" s="45">
        <f>O82-Q82</f>
        <v>0</v>
      </c>
      <c r="S82" s="8">
        <v>268</v>
      </c>
      <c r="T82" s="25">
        <f>+S82/AA82*1000</f>
        <v>4.579083158200489</v>
      </c>
      <c r="U82" s="8">
        <v>132</v>
      </c>
      <c r="V82" s="27">
        <f>+U82/AA82*1000</f>
        <v>2.2553693167256137</v>
      </c>
      <c r="W82" s="31">
        <v>1.07</v>
      </c>
      <c r="X82" s="61"/>
      <c r="Y82" s="63">
        <f>B82+K82+M82</f>
        <v>355</v>
      </c>
      <c r="Z82" s="65">
        <f>B82+Q82</f>
        <v>346</v>
      </c>
      <c r="AA82" s="67">
        <v>58527</v>
      </c>
      <c r="AB82" s="30"/>
    </row>
    <row r="83" spans="1:24" ht="7.5" customHeight="1">
      <c r="A83" s="3"/>
      <c r="B83" s="8"/>
      <c r="C83" s="22"/>
      <c r="D83" s="9"/>
      <c r="E83" s="8"/>
      <c r="F83" s="22"/>
      <c r="G83" s="39"/>
      <c r="H83" s="53" t="s">
        <v>52</v>
      </c>
      <c r="I83" s="39"/>
      <c r="J83" s="53"/>
      <c r="K83" s="39"/>
      <c r="L83" s="53"/>
      <c r="M83" s="39"/>
      <c r="N83" s="53" t="s">
        <v>52</v>
      </c>
      <c r="O83" s="39"/>
      <c r="P83" s="53" t="s">
        <v>52</v>
      </c>
      <c r="Q83" s="39"/>
      <c r="R83" s="45"/>
      <c r="S83" s="8"/>
      <c r="T83" s="9"/>
      <c r="U83" s="8"/>
      <c r="V83" s="9"/>
      <c r="W83" s="31"/>
      <c r="X83" s="61"/>
    </row>
    <row r="84" spans="1:28" ht="13.5">
      <c r="A84" s="3" t="s">
        <v>103</v>
      </c>
      <c r="B84" s="8">
        <v>270</v>
      </c>
      <c r="C84" s="22">
        <f>+B84/AA84*1000</f>
        <v>6.423524373706374</v>
      </c>
      <c r="D84" s="9">
        <v>23</v>
      </c>
      <c r="E84" s="8">
        <v>538</v>
      </c>
      <c r="F84" s="22">
        <f>+E84/AA84*1000</f>
        <v>12.799467085385293</v>
      </c>
      <c r="G84" s="39">
        <v>1</v>
      </c>
      <c r="H84" s="52">
        <f>ROUND(G84/B84*1000,1)</f>
        <v>3.7</v>
      </c>
      <c r="I84" s="39">
        <v>1</v>
      </c>
      <c r="J84" s="52">
        <f>ROUND(I84/B84*1000,1)</f>
        <v>3.7</v>
      </c>
      <c r="K84" s="39">
        <v>3</v>
      </c>
      <c r="L84" s="53">
        <f>ROUND(K84/Y84*1000,1)</f>
        <v>10.7</v>
      </c>
      <c r="M84" s="39">
        <v>8</v>
      </c>
      <c r="N84" s="53">
        <f>ROUND(M84/Y84*1000,1)</f>
        <v>28.5</v>
      </c>
      <c r="O84" s="39">
        <v>1</v>
      </c>
      <c r="P84" s="53">
        <f>ROUND(O84/Z84*1000,1)</f>
        <v>3.7</v>
      </c>
      <c r="Q84" s="39">
        <v>1</v>
      </c>
      <c r="R84" s="45">
        <f>O84-Q84</f>
        <v>0</v>
      </c>
      <c r="S84" s="8">
        <v>187</v>
      </c>
      <c r="T84" s="25">
        <f>+S84/AA84*1000</f>
        <v>4.448885399567007</v>
      </c>
      <c r="U84" s="8">
        <v>81</v>
      </c>
      <c r="V84" s="27">
        <f>+U84/AA84*1000</f>
        <v>1.9270573121119121</v>
      </c>
      <c r="W84" s="31">
        <v>1.31</v>
      </c>
      <c r="X84" s="61"/>
      <c r="Y84" s="63">
        <f>B84+K84+M84</f>
        <v>281</v>
      </c>
      <c r="Z84" s="65">
        <f>B84+Q84</f>
        <v>271</v>
      </c>
      <c r="AA84" s="67">
        <v>42033</v>
      </c>
      <c r="AB84" s="30"/>
    </row>
    <row r="85" spans="1:28" ht="13.5">
      <c r="A85" s="3" t="s">
        <v>2</v>
      </c>
      <c r="B85" s="8">
        <v>192</v>
      </c>
      <c r="C85" s="22">
        <f>+B85/AA85*1000</f>
        <v>8.988343242357567</v>
      </c>
      <c r="D85" s="9">
        <v>15</v>
      </c>
      <c r="E85" s="8">
        <v>161</v>
      </c>
      <c r="F85" s="22">
        <f>+E85/AA85*1000</f>
        <v>7.537100323018586</v>
      </c>
      <c r="G85" s="39">
        <v>0</v>
      </c>
      <c r="H85" s="52">
        <f>ROUND(G85/B85*1000,1)</f>
        <v>0</v>
      </c>
      <c r="I85" s="39">
        <v>0</v>
      </c>
      <c r="J85" s="52">
        <f>ROUND(I85/B85*1000,1)</f>
        <v>0</v>
      </c>
      <c r="K85" s="39">
        <v>3</v>
      </c>
      <c r="L85" s="53">
        <f>ROUND(K85/Y85*1000,1)</f>
        <v>15</v>
      </c>
      <c r="M85" s="39">
        <v>5</v>
      </c>
      <c r="N85" s="53">
        <f>ROUND(M85/Y85*1000,1)</f>
        <v>25</v>
      </c>
      <c r="O85" s="39">
        <v>1</v>
      </c>
      <c r="P85" s="53">
        <f>ROUND(O85/Z85*1000,1)</f>
        <v>5.2</v>
      </c>
      <c r="Q85" s="39">
        <v>1</v>
      </c>
      <c r="R85" s="45">
        <f>O85-Q85</f>
        <v>0</v>
      </c>
      <c r="S85" s="8">
        <v>107</v>
      </c>
      <c r="T85" s="25">
        <f>+S85/AA85*1000</f>
        <v>5.009128786105519</v>
      </c>
      <c r="U85" s="8">
        <v>36</v>
      </c>
      <c r="V85" s="27">
        <f>+U85/AA85*1000</f>
        <v>1.685314357942044</v>
      </c>
      <c r="W85" s="31">
        <v>1.19</v>
      </c>
      <c r="X85" s="61"/>
      <c r="Y85" s="63">
        <f>B85+K85+M85</f>
        <v>200</v>
      </c>
      <c r="Z85" s="65">
        <f>B85+Q85</f>
        <v>193</v>
      </c>
      <c r="AA85" s="67">
        <v>21361</v>
      </c>
      <c r="AB85" s="30"/>
    </row>
    <row r="86" spans="1:28" ht="13.5">
      <c r="A86" s="3" t="s">
        <v>3</v>
      </c>
      <c r="B86" s="8">
        <v>86</v>
      </c>
      <c r="C86" s="22">
        <f>+B86/AA86*1000</f>
        <v>6.70669890041332</v>
      </c>
      <c r="D86" s="9">
        <v>7</v>
      </c>
      <c r="E86" s="8">
        <v>106</v>
      </c>
      <c r="F86" s="22">
        <f>+E86/AA86*1000</f>
        <v>8.266396319114092</v>
      </c>
      <c r="G86" s="39">
        <v>0</v>
      </c>
      <c r="H86" s="52">
        <v>0</v>
      </c>
      <c r="I86" s="39">
        <v>0</v>
      </c>
      <c r="J86" s="52">
        <f>ROUND(I86/B86*1000,1)</f>
        <v>0</v>
      </c>
      <c r="K86" s="39">
        <v>1</v>
      </c>
      <c r="L86" s="53">
        <f>ROUND(K86/Y86*1000,1)</f>
        <v>11.1</v>
      </c>
      <c r="M86" s="39">
        <v>3</v>
      </c>
      <c r="N86" s="53">
        <f>ROUND(M86/Y86*1000,1)</f>
        <v>33.3</v>
      </c>
      <c r="O86" s="39">
        <v>0</v>
      </c>
      <c r="P86" s="53">
        <v>0</v>
      </c>
      <c r="Q86" s="39">
        <v>0</v>
      </c>
      <c r="R86" s="45">
        <f>O86-Q86</f>
        <v>0</v>
      </c>
      <c r="S86" s="8">
        <v>42</v>
      </c>
      <c r="T86" s="25">
        <f>+S86/AA86*1000</f>
        <v>3.2753645792716215</v>
      </c>
      <c r="U86" s="8">
        <v>20</v>
      </c>
      <c r="V86" s="27">
        <f>+U86/AA86*1000</f>
        <v>1.559697418700772</v>
      </c>
      <c r="W86" s="31">
        <v>1.16</v>
      </c>
      <c r="X86" s="61"/>
      <c r="Y86" s="63">
        <f>B86+K86+M86</f>
        <v>90</v>
      </c>
      <c r="Z86" s="65">
        <f>B86+Q86</f>
        <v>86</v>
      </c>
      <c r="AA86" s="67">
        <v>12823</v>
      </c>
      <c r="AB86" s="30"/>
    </row>
    <row r="87" spans="1:28" ht="13.5">
      <c r="A87" s="3" t="s">
        <v>4</v>
      </c>
      <c r="B87" s="8">
        <v>54</v>
      </c>
      <c r="C87" s="22">
        <f>+B87/AA87*1000</f>
        <v>6.255792400370714</v>
      </c>
      <c r="D87" s="9">
        <v>5</v>
      </c>
      <c r="E87" s="8">
        <v>81</v>
      </c>
      <c r="F87" s="22">
        <f>+E87/AA87*1000</f>
        <v>9.383688600556072</v>
      </c>
      <c r="G87" s="39">
        <v>0</v>
      </c>
      <c r="H87" s="52">
        <v>0</v>
      </c>
      <c r="I87" s="39">
        <v>0</v>
      </c>
      <c r="J87" s="52">
        <f>ROUND(I87/B87*1000,1)</f>
        <v>0</v>
      </c>
      <c r="K87" s="39">
        <v>3</v>
      </c>
      <c r="L87" s="53">
        <f>ROUND(K87/Y87*1000,1)</f>
        <v>51.7</v>
      </c>
      <c r="M87" s="39">
        <v>1</v>
      </c>
      <c r="N87" s="53">
        <f>ROUND(M87/Y87*1000,1)</f>
        <v>17.2</v>
      </c>
      <c r="O87" s="39">
        <v>1</v>
      </c>
      <c r="P87" s="53">
        <f>ROUND(O87/Z87*1000,1)</f>
        <v>18.2</v>
      </c>
      <c r="Q87" s="39">
        <v>1</v>
      </c>
      <c r="R87" s="45">
        <f>O87-Q87</f>
        <v>0</v>
      </c>
      <c r="S87" s="8">
        <v>26</v>
      </c>
      <c r="T87" s="25">
        <f>+S87/AA87*1000</f>
        <v>3.0120481927710845</v>
      </c>
      <c r="U87" s="8">
        <v>13</v>
      </c>
      <c r="V87" s="27">
        <f>+U87/AA87*1000</f>
        <v>1.5060240963855422</v>
      </c>
      <c r="W87" s="31">
        <v>1.13</v>
      </c>
      <c r="X87" s="61"/>
      <c r="Y87" s="63">
        <f>B87+K87+M87</f>
        <v>58</v>
      </c>
      <c r="Z87" s="65">
        <f>B87+Q87</f>
        <v>55</v>
      </c>
      <c r="AA87" s="67">
        <v>8632</v>
      </c>
      <c r="AB87" s="30"/>
    </row>
    <row r="88" spans="1:28" ht="13.5">
      <c r="A88" s="3" t="s">
        <v>5</v>
      </c>
      <c r="B88" s="8">
        <v>132</v>
      </c>
      <c r="C88" s="22">
        <f>+B88/AA88*1000</f>
        <v>5.511712388826256</v>
      </c>
      <c r="D88" s="9">
        <v>12</v>
      </c>
      <c r="E88" s="8">
        <v>193</v>
      </c>
      <c r="F88" s="22">
        <f>+E88/AA88*1000</f>
        <v>8.058791598814146</v>
      </c>
      <c r="G88" s="39">
        <v>0</v>
      </c>
      <c r="H88" s="52">
        <f>ROUND(G88/B88*1000,1)</f>
        <v>0</v>
      </c>
      <c r="I88" s="39">
        <v>0</v>
      </c>
      <c r="J88" s="52">
        <f>ROUND(I88/B88*1000,1)</f>
        <v>0</v>
      </c>
      <c r="K88" s="39">
        <v>0</v>
      </c>
      <c r="L88" s="53">
        <f>ROUND(K88/Y88*1000,1)</f>
        <v>0</v>
      </c>
      <c r="M88" s="39">
        <v>3</v>
      </c>
      <c r="N88" s="53">
        <f>ROUND(M88/Y88*1000,1)</f>
        <v>22.2</v>
      </c>
      <c r="O88" s="39">
        <v>0</v>
      </c>
      <c r="P88" s="53">
        <f>ROUND(O88/Z88*1000,1)</f>
        <v>0</v>
      </c>
      <c r="Q88" s="39">
        <v>0</v>
      </c>
      <c r="R88" s="45">
        <f>O88-Q88</f>
        <v>0</v>
      </c>
      <c r="S88" s="8">
        <v>90</v>
      </c>
      <c r="T88" s="25">
        <f>+S88/AA88*1000</f>
        <v>3.757985719654265</v>
      </c>
      <c r="U88" s="8">
        <v>42</v>
      </c>
      <c r="V88" s="27">
        <f>+U88/AA88*1000</f>
        <v>1.7537266691719906</v>
      </c>
      <c r="W88" s="31">
        <v>0.92</v>
      </c>
      <c r="X88" s="61"/>
      <c r="Y88" s="63">
        <f>B88+K88+M88</f>
        <v>135</v>
      </c>
      <c r="Z88" s="65">
        <f>B88+Q88</f>
        <v>132</v>
      </c>
      <c r="AA88" s="67">
        <v>23949</v>
      </c>
      <c r="AB88" s="30"/>
    </row>
    <row r="89" spans="1:26" ht="7.5" customHeight="1">
      <c r="A89" s="3"/>
      <c r="B89" s="8"/>
      <c r="C89" s="22"/>
      <c r="D89" s="9"/>
      <c r="E89" s="8"/>
      <c r="F89" s="22"/>
      <c r="G89" s="39"/>
      <c r="H89" s="53" t="s">
        <v>52</v>
      </c>
      <c r="I89" s="39"/>
      <c r="J89" s="53"/>
      <c r="K89" s="39"/>
      <c r="L89" s="53"/>
      <c r="M89" s="39"/>
      <c r="N89" s="53" t="s">
        <v>52</v>
      </c>
      <c r="O89" s="39"/>
      <c r="P89" s="53" t="s">
        <v>52</v>
      </c>
      <c r="Q89" s="39"/>
      <c r="R89" s="45"/>
      <c r="S89" s="8"/>
      <c r="T89" s="9"/>
      <c r="U89" s="8"/>
      <c r="V89" s="9"/>
      <c r="W89" s="31"/>
      <c r="X89" s="61"/>
      <c r="Z89" s="65"/>
    </row>
    <row r="90" spans="1:28" ht="13.5">
      <c r="A90" s="3" t="s">
        <v>6</v>
      </c>
      <c r="B90" s="8">
        <v>40</v>
      </c>
      <c r="C90" s="22">
        <f>+B90/AA90*1000</f>
        <v>5.94000594000594</v>
      </c>
      <c r="D90" s="9">
        <v>3</v>
      </c>
      <c r="E90" s="8">
        <v>69</v>
      </c>
      <c r="F90" s="22">
        <f>+E90/AA90*1000</f>
        <v>10.246510246510246</v>
      </c>
      <c r="G90" s="39">
        <v>0</v>
      </c>
      <c r="H90" s="52">
        <f>ROUND(G90/B90*1000,1)</f>
        <v>0</v>
      </c>
      <c r="I90" s="39">
        <v>0</v>
      </c>
      <c r="J90" s="52">
        <f>ROUND(I90/B90*1000,1)</f>
        <v>0</v>
      </c>
      <c r="K90" s="39">
        <v>0</v>
      </c>
      <c r="L90" s="53">
        <f>ROUND(K90/Y90*1000,1)</f>
        <v>0</v>
      </c>
      <c r="M90" s="39">
        <v>0</v>
      </c>
      <c r="N90" s="53">
        <f>ROUND(M90/Y90*1000,1)</f>
        <v>0</v>
      </c>
      <c r="O90" s="39">
        <v>0</v>
      </c>
      <c r="P90" s="53">
        <f>ROUND(O90/Z90*1000,1)</f>
        <v>0</v>
      </c>
      <c r="Q90" s="39">
        <v>0</v>
      </c>
      <c r="R90" s="45">
        <f>O90-Q90</f>
        <v>0</v>
      </c>
      <c r="S90" s="8">
        <v>27</v>
      </c>
      <c r="T90" s="25">
        <f>+S90/AA90*1000</f>
        <v>4.009504009504009</v>
      </c>
      <c r="U90" s="8">
        <v>11</v>
      </c>
      <c r="V90" s="27">
        <f>+U90/AA90*1000</f>
        <v>1.6335016335016335</v>
      </c>
      <c r="W90" s="31">
        <v>1.17</v>
      </c>
      <c r="X90" s="61"/>
      <c r="Y90" s="63">
        <f>B90+K90+M90</f>
        <v>40</v>
      </c>
      <c r="Z90" s="65">
        <f>B90+Q90</f>
        <v>40</v>
      </c>
      <c r="AA90" s="67">
        <v>6734</v>
      </c>
      <c r="AB90" s="30"/>
    </row>
    <row r="91" spans="1:28" ht="13.5">
      <c r="A91" s="3" t="s">
        <v>7</v>
      </c>
      <c r="B91" s="8">
        <v>89</v>
      </c>
      <c r="C91" s="22">
        <f>+B91/AA91*1000</f>
        <v>5.307412487327808</v>
      </c>
      <c r="D91" s="9">
        <v>8</v>
      </c>
      <c r="E91" s="8">
        <v>226</v>
      </c>
      <c r="F91" s="22">
        <f>+E91/AA91*1000</f>
        <v>13.477249686922297</v>
      </c>
      <c r="G91" s="39">
        <v>1</v>
      </c>
      <c r="H91" s="52">
        <f>ROUND(G91/B91*1000,1)</f>
        <v>11.2</v>
      </c>
      <c r="I91" s="39">
        <v>0</v>
      </c>
      <c r="J91" s="52">
        <f>ROUND(I91/B91*1000,1)</f>
        <v>0</v>
      </c>
      <c r="K91" s="39">
        <v>1</v>
      </c>
      <c r="L91" s="53">
        <f>ROUND(K91/Y91*1000,1)</f>
        <v>10.9</v>
      </c>
      <c r="M91" s="39">
        <v>2</v>
      </c>
      <c r="N91" s="53">
        <f>ROUND(M91/Y91*1000,1)</f>
        <v>21.7</v>
      </c>
      <c r="O91" s="39">
        <v>0</v>
      </c>
      <c r="P91" s="53">
        <f>ROUND(O91/Z91*1000,1)</f>
        <v>0</v>
      </c>
      <c r="Q91" s="39">
        <v>0</v>
      </c>
      <c r="R91" s="45">
        <f>O91-Q91</f>
        <v>0</v>
      </c>
      <c r="S91" s="8">
        <v>86</v>
      </c>
      <c r="T91" s="25">
        <f>+S91/AA91*1000</f>
        <v>5.128510942811139</v>
      </c>
      <c r="U91" s="8">
        <v>29</v>
      </c>
      <c r="V91" s="27">
        <f>+U91/AA91*1000</f>
        <v>1.729381596994454</v>
      </c>
      <c r="W91" s="31">
        <v>1.08</v>
      </c>
      <c r="X91" s="61"/>
      <c r="Y91" s="63">
        <f>B91+K91+M91</f>
        <v>92</v>
      </c>
      <c r="Z91" s="65">
        <f>B91+Q91</f>
        <v>89</v>
      </c>
      <c r="AA91" s="67">
        <v>16769</v>
      </c>
      <c r="AB91" s="30"/>
    </row>
    <row r="92" spans="1:28" ht="13.5">
      <c r="A92" s="3" t="s">
        <v>8</v>
      </c>
      <c r="B92" s="8">
        <v>99</v>
      </c>
      <c r="C92" s="22">
        <f>+B92/AA92*1000</f>
        <v>6.208453530665997</v>
      </c>
      <c r="D92" s="9">
        <v>17</v>
      </c>
      <c r="E92" s="8">
        <v>194</v>
      </c>
      <c r="F92" s="22">
        <f>+E92/AA92*1000</f>
        <v>12.16606045403236</v>
      </c>
      <c r="G92" s="39">
        <v>0</v>
      </c>
      <c r="H92" s="52">
        <f>ROUND(G92/B92*1000,1)</f>
        <v>0</v>
      </c>
      <c r="I92" s="39">
        <v>0</v>
      </c>
      <c r="J92" s="52">
        <f>ROUND(I92/B92*1000,1)</f>
        <v>0</v>
      </c>
      <c r="K92" s="39">
        <v>0</v>
      </c>
      <c r="L92" s="53">
        <f>ROUND(K92/Y92*1000,1)</f>
        <v>0</v>
      </c>
      <c r="M92" s="39">
        <v>1</v>
      </c>
      <c r="N92" s="53">
        <f>ROUND(M92/Y92*1000,1)</f>
        <v>10</v>
      </c>
      <c r="O92" s="39">
        <v>0</v>
      </c>
      <c r="P92" s="53">
        <f>ROUND(O92/Z92*1000,1)</f>
        <v>0</v>
      </c>
      <c r="Q92" s="39">
        <v>0</v>
      </c>
      <c r="R92" s="45">
        <f>O92-Q92</f>
        <v>0</v>
      </c>
      <c r="S92" s="8">
        <v>61</v>
      </c>
      <c r="T92" s="25">
        <f>+S92/AA92*1000</f>
        <v>3.8254107613194535</v>
      </c>
      <c r="U92" s="8">
        <v>24</v>
      </c>
      <c r="V92" s="27">
        <f>+U92/AA92*1000</f>
        <v>1.5050796437978178</v>
      </c>
      <c r="W92" s="31">
        <v>1.14</v>
      </c>
      <c r="X92" s="61"/>
      <c r="Y92" s="63">
        <f>B92+K92+M92</f>
        <v>100</v>
      </c>
      <c r="Z92" s="65">
        <f>B92+Q92</f>
        <v>99</v>
      </c>
      <c r="AA92" s="67">
        <v>15946</v>
      </c>
      <c r="AB92" s="30"/>
    </row>
    <row r="93" spans="1:28" ht="13.5">
      <c r="A93" s="3" t="s">
        <v>9</v>
      </c>
      <c r="B93" s="8">
        <v>334</v>
      </c>
      <c r="C93" s="22">
        <f>+B93/AA93*1000</f>
        <v>6.709926271169416</v>
      </c>
      <c r="D93" s="9">
        <v>28</v>
      </c>
      <c r="E93" s="8">
        <v>442</v>
      </c>
      <c r="F93" s="22">
        <f>+E93/AA93*1000</f>
        <v>8.879603029511623</v>
      </c>
      <c r="G93" s="39">
        <v>0</v>
      </c>
      <c r="H93" s="52">
        <f>ROUND(G93/B93*1000,1)</f>
        <v>0</v>
      </c>
      <c r="I93" s="39">
        <v>0</v>
      </c>
      <c r="J93" s="52">
        <f>ROUND(I93/B93*1000,1)</f>
        <v>0</v>
      </c>
      <c r="K93" s="39">
        <v>6</v>
      </c>
      <c r="L93" s="53">
        <f>ROUND(K93/Y93*1000,1)</f>
        <v>17.3</v>
      </c>
      <c r="M93" s="39">
        <v>6</v>
      </c>
      <c r="N93" s="53">
        <f>ROUND(M93/Y93*1000,1)</f>
        <v>17.3</v>
      </c>
      <c r="O93" s="39">
        <v>2</v>
      </c>
      <c r="P93" s="53">
        <f>ROUND(O93/Z93*1000,1)</f>
        <v>6</v>
      </c>
      <c r="Q93" s="39">
        <v>2</v>
      </c>
      <c r="R93" s="45">
        <f>O93-Q93</f>
        <v>0</v>
      </c>
      <c r="S93" s="8">
        <v>228</v>
      </c>
      <c r="T93" s="25">
        <f>+S93/AA93*1000</f>
        <v>4.5804287120557685</v>
      </c>
      <c r="U93" s="8">
        <v>105</v>
      </c>
      <c r="V93" s="27">
        <f>+U93/AA93*1000</f>
        <v>2.109407959499367</v>
      </c>
      <c r="W93" s="31">
        <v>1.16</v>
      </c>
      <c r="X93" s="61"/>
      <c r="Y93" s="63">
        <f>B93+K93+M93</f>
        <v>346</v>
      </c>
      <c r="Z93" s="65">
        <f>B93+Q93</f>
        <v>336</v>
      </c>
      <c r="AA93" s="67">
        <v>49777</v>
      </c>
      <c r="AB93" s="30"/>
    </row>
    <row r="94" spans="1:28" ht="13.5">
      <c r="A94" s="3" t="s">
        <v>10</v>
      </c>
      <c r="B94" s="8">
        <v>103</v>
      </c>
      <c r="C94" s="22">
        <f>+B94/AA94*1000</f>
        <v>5.513328337437105</v>
      </c>
      <c r="D94" s="9">
        <v>6</v>
      </c>
      <c r="E94" s="8">
        <v>262</v>
      </c>
      <c r="F94" s="22">
        <f>+E94/AA94*1000</f>
        <v>14.02419441173322</v>
      </c>
      <c r="G94" s="39">
        <v>0</v>
      </c>
      <c r="H94" s="52">
        <f>ROUND(G94/B94*1000,1)</f>
        <v>0</v>
      </c>
      <c r="I94" s="39">
        <v>0</v>
      </c>
      <c r="J94" s="52">
        <f>ROUND(I94/B94*1000,1)</f>
        <v>0</v>
      </c>
      <c r="K94" s="39">
        <v>3</v>
      </c>
      <c r="L94" s="53">
        <f>ROUND(K94/Y94*1000,1)</f>
        <v>28</v>
      </c>
      <c r="M94" s="39">
        <v>1</v>
      </c>
      <c r="N94" s="53">
        <f>ROUND(M94/Y94*1000,1)</f>
        <v>9.3</v>
      </c>
      <c r="O94" s="39">
        <v>1</v>
      </c>
      <c r="P94" s="53">
        <f>ROUND(O94/Z94*1000,1)</f>
        <v>9.6</v>
      </c>
      <c r="Q94" s="39">
        <v>1</v>
      </c>
      <c r="R94" s="45">
        <f>O94-Q94</f>
        <v>0</v>
      </c>
      <c r="S94" s="8">
        <v>85</v>
      </c>
      <c r="T94" s="25">
        <f>+S94/AA94*1000</f>
        <v>4.549834064875282</v>
      </c>
      <c r="U94" s="8">
        <v>41</v>
      </c>
      <c r="V94" s="27">
        <f>+U94/AA94*1000</f>
        <v>2.1946258430574885</v>
      </c>
      <c r="W94" s="31">
        <v>1.04</v>
      </c>
      <c r="X94" s="61"/>
      <c r="Y94" s="63">
        <f>B94+K94+M94</f>
        <v>107</v>
      </c>
      <c r="Z94" s="65">
        <f>B94+Q94</f>
        <v>104</v>
      </c>
      <c r="AA94" s="67">
        <v>18682</v>
      </c>
      <c r="AB94" s="30"/>
    </row>
    <row r="95" spans="1:24" ht="7.5" customHeight="1">
      <c r="A95" s="3"/>
      <c r="B95" s="8"/>
      <c r="C95" s="22"/>
      <c r="D95" s="9"/>
      <c r="E95" s="8"/>
      <c r="F95" s="22"/>
      <c r="G95" s="39"/>
      <c r="H95" s="53"/>
      <c r="I95" s="39"/>
      <c r="J95" s="53"/>
      <c r="K95" s="39"/>
      <c r="L95" s="53"/>
      <c r="M95" s="39"/>
      <c r="N95" s="53"/>
      <c r="O95" s="39"/>
      <c r="P95" s="53"/>
      <c r="Q95" s="39"/>
      <c r="R95" s="45"/>
      <c r="S95" s="8"/>
      <c r="T95" s="9"/>
      <c r="U95" s="8"/>
      <c r="V95" s="9"/>
      <c r="W95" s="31"/>
      <c r="X95" s="61"/>
    </row>
    <row r="96" spans="1:28" ht="13.5">
      <c r="A96" s="3" t="s">
        <v>11</v>
      </c>
      <c r="B96" s="8">
        <v>48</v>
      </c>
      <c r="C96" s="22">
        <f>+B96/AA96*1000</f>
        <v>5.767151267571789</v>
      </c>
      <c r="D96" s="9">
        <v>2</v>
      </c>
      <c r="E96" s="8">
        <v>99</v>
      </c>
      <c r="F96" s="22">
        <f>+E96/AA96*1000</f>
        <v>11.894749489366815</v>
      </c>
      <c r="G96" s="39">
        <v>0</v>
      </c>
      <c r="H96" s="52">
        <f>ROUND(G96/B96*1000,1)</f>
        <v>0</v>
      </c>
      <c r="I96" s="39">
        <v>0</v>
      </c>
      <c r="J96" s="52">
        <f>ROUND(I96/B96*1000,1)</f>
        <v>0</v>
      </c>
      <c r="K96" s="39">
        <v>1</v>
      </c>
      <c r="L96" s="53">
        <f>ROUND(K96/Y96*1000,1)</f>
        <v>20.4</v>
      </c>
      <c r="M96" s="39">
        <v>0</v>
      </c>
      <c r="N96" s="53">
        <f>ROUND(M96/Y96*1000,1)</f>
        <v>0</v>
      </c>
      <c r="O96" s="39">
        <v>0</v>
      </c>
      <c r="P96" s="53">
        <f>ROUND(O96/Z96*1000,1)</f>
        <v>0</v>
      </c>
      <c r="Q96" s="39">
        <v>0</v>
      </c>
      <c r="R96" s="45">
        <f>O96-Q96</f>
        <v>0</v>
      </c>
      <c r="S96" s="8">
        <v>36</v>
      </c>
      <c r="T96" s="25">
        <f>+S96/AA96*1000</f>
        <v>4.325363450678842</v>
      </c>
      <c r="U96" s="8">
        <v>13</v>
      </c>
      <c r="V96" s="27">
        <f>+U96/AA96*1000</f>
        <v>1.5619368016340263</v>
      </c>
      <c r="W96" s="31">
        <v>1.12</v>
      </c>
      <c r="X96" s="61"/>
      <c r="Y96" s="63">
        <f>B96+K96+M96</f>
        <v>49</v>
      </c>
      <c r="Z96" s="65">
        <f>B96+Q96</f>
        <v>48</v>
      </c>
      <c r="AA96" s="67">
        <v>8323</v>
      </c>
      <c r="AB96" s="30"/>
    </row>
    <row r="97" spans="1:28" ht="13.5">
      <c r="A97" s="3" t="s">
        <v>104</v>
      </c>
      <c r="B97" s="8">
        <v>163</v>
      </c>
      <c r="C97" s="22">
        <f>+B97/AA97*1000</f>
        <v>6.335509950248756</v>
      </c>
      <c r="D97" s="9">
        <v>13</v>
      </c>
      <c r="E97" s="8">
        <v>316</v>
      </c>
      <c r="F97" s="22">
        <f>+E97/AA97*1000</f>
        <v>12.28233830845771</v>
      </c>
      <c r="G97" s="39">
        <v>1</v>
      </c>
      <c r="H97" s="52">
        <f>ROUND(G97/B97*1000,1)</f>
        <v>6.1</v>
      </c>
      <c r="I97" s="39">
        <v>1</v>
      </c>
      <c r="J97" s="52">
        <f>ROUND(I97/B97*1000,1)</f>
        <v>6.1</v>
      </c>
      <c r="K97" s="39">
        <v>1</v>
      </c>
      <c r="L97" s="53">
        <f>ROUND(K97/Y97*1000,1)</f>
        <v>6.1</v>
      </c>
      <c r="M97" s="39">
        <v>1</v>
      </c>
      <c r="N97" s="53">
        <f>ROUND(M97/Y97*1000,1)</f>
        <v>6.1</v>
      </c>
      <c r="O97" s="39">
        <v>1</v>
      </c>
      <c r="P97" s="53">
        <f>ROUND(O97/Z97*1000,1)</f>
        <v>6.1</v>
      </c>
      <c r="Q97" s="39">
        <v>1</v>
      </c>
      <c r="R97" s="45">
        <f>O97-Q97</f>
        <v>0</v>
      </c>
      <c r="S97" s="8">
        <v>98</v>
      </c>
      <c r="T97" s="25">
        <f>+S97/AA97*1000</f>
        <v>3.80907960199005</v>
      </c>
      <c r="U97" s="8">
        <v>53</v>
      </c>
      <c r="V97" s="27">
        <f>+U97/AA97*1000</f>
        <v>2.0600124378109452</v>
      </c>
      <c r="W97" s="31">
        <v>1.15</v>
      </c>
      <c r="X97" s="61"/>
      <c r="Y97" s="63">
        <f>B97+K97+M97</f>
        <v>165</v>
      </c>
      <c r="Z97" s="65">
        <f>B97+Q97</f>
        <v>164</v>
      </c>
      <c r="AA97" s="67">
        <v>25728</v>
      </c>
      <c r="AB97" s="30"/>
    </row>
    <row r="98" spans="1:28" ht="13.5">
      <c r="A98" s="3" t="s">
        <v>12</v>
      </c>
      <c r="B98" s="8">
        <v>73</v>
      </c>
      <c r="C98" s="22">
        <f>+B98/AA98*1000</f>
        <v>6.227074980806961</v>
      </c>
      <c r="D98" s="9">
        <v>3</v>
      </c>
      <c r="E98" s="8">
        <v>126</v>
      </c>
      <c r="F98" s="22">
        <f>+E98/AA98*1000</f>
        <v>10.74810202166681</v>
      </c>
      <c r="G98" s="39">
        <v>0</v>
      </c>
      <c r="H98" s="52">
        <f>ROUND(G98/B98*1000,1)</f>
        <v>0</v>
      </c>
      <c r="I98" s="39">
        <v>0</v>
      </c>
      <c r="J98" s="52">
        <f>ROUND(I98/B98*1000,1)</f>
        <v>0</v>
      </c>
      <c r="K98" s="39">
        <v>3</v>
      </c>
      <c r="L98" s="53">
        <f>ROUND(K98/Y98*1000,1)</f>
        <v>39</v>
      </c>
      <c r="M98" s="39">
        <v>1</v>
      </c>
      <c r="N98" s="53">
        <f>ROUND(M98/Y98*1000,1)</f>
        <v>13</v>
      </c>
      <c r="O98" s="39">
        <v>0</v>
      </c>
      <c r="P98" s="53">
        <f>ROUND(O98/Z98*1000,1)</f>
        <v>0</v>
      </c>
      <c r="Q98" s="39">
        <v>0</v>
      </c>
      <c r="R98" s="45">
        <f>O98-Q98</f>
        <v>0</v>
      </c>
      <c r="S98" s="8">
        <v>69</v>
      </c>
      <c r="T98" s="25">
        <f>+S98/AA98*1000</f>
        <v>5.885865392817538</v>
      </c>
      <c r="U98" s="8">
        <v>30</v>
      </c>
      <c r="V98" s="27">
        <f>+U98/AA98*1000</f>
        <v>2.559071909920669</v>
      </c>
      <c r="W98" s="31">
        <v>1.09</v>
      </c>
      <c r="X98" s="61"/>
      <c r="Y98" s="63">
        <f>B98+K98+M98</f>
        <v>77</v>
      </c>
      <c r="Z98" s="65">
        <f>B98+Q98</f>
        <v>73</v>
      </c>
      <c r="AA98" s="67">
        <v>11723</v>
      </c>
      <c r="AB98" s="30"/>
    </row>
    <row r="99" spans="1:28" ht="13.5">
      <c r="A99" s="3" t="s">
        <v>13</v>
      </c>
      <c r="B99" s="8">
        <v>35</v>
      </c>
      <c r="C99" s="22">
        <f>+B99/AA99*1000</f>
        <v>4.548408057179987</v>
      </c>
      <c r="D99" s="9">
        <v>4</v>
      </c>
      <c r="E99" s="8">
        <v>100</v>
      </c>
      <c r="F99" s="22">
        <f>+E99/AA99*1000</f>
        <v>12.99545159194282</v>
      </c>
      <c r="G99" s="39">
        <v>0</v>
      </c>
      <c r="H99" s="52">
        <f>ROUND(G99/B99*1000,1)</f>
        <v>0</v>
      </c>
      <c r="I99" s="39">
        <v>0</v>
      </c>
      <c r="J99" s="52">
        <f>ROUND(I99/B99*1000,1)</f>
        <v>0</v>
      </c>
      <c r="K99" s="39">
        <v>1</v>
      </c>
      <c r="L99" s="53">
        <f>ROUND(K99/Y99*1000,1)</f>
        <v>27</v>
      </c>
      <c r="M99" s="39">
        <v>1</v>
      </c>
      <c r="N99" s="53">
        <f>ROUND(M99/Y99*1000,1)</f>
        <v>27</v>
      </c>
      <c r="O99" s="39">
        <v>0</v>
      </c>
      <c r="P99" s="53">
        <f>ROUND(O99/Z99*1000,1)</f>
        <v>0</v>
      </c>
      <c r="Q99" s="39">
        <v>0</v>
      </c>
      <c r="R99" s="45">
        <f>O99-Q99</f>
        <v>0</v>
      </c>
      <c r="S99" s="8">
        <v>25</v>
      </c>
      <c r="T99" s="25">
        <f>+S99/AA99*1000</f>
        <v>3.248862897985705</v>
      </c>
      <c r="U99" s="8">
        <v>16</v>
      </c>
      <c r="V99" s="27">
        <f>+U99/AA99*1000</f>
        <v>2.079272254710851</v>
      </c>
      <c r="W99" s="31">
        <v>0.84</v>
      </c>
      <c r="X99" s="61"/>
      <c r="Y99" s="63">
        <f>B99+K99+M99</f>
        <v>37</v>
      </c>
      <c r="Z99" s="65">
        <f>B99+Q99</f>
        <v>35</v>
      </c>
      <c r="AA99" s="67">
        <v>7695</v>
      </c>
      <c r="AB99" s="30"/>
    </row>
    <row r="100" spans="1:28" ht="13.5">
      <c r="A100" s="3" t="s">
        <v>14</v>
      </c>
      <c r="B100" s="8">
        <v>92</v>
      </c>
      <c r="C100" s="22">
        <f>+B100/AA100*1000</f>
        <v>6.306121050106245</v>
      </c>
      <c r="D100" s="9">
        <v>8</v>
      </c>
      <c r="E100" s="8">
        <v>152</v>
      </c>
      <c r="F100" s="22">
        <f>+E100/AA100*1000</f>
        <v>10.418808691479882</v>
      </c>
      <c r="G100" s="39">
        <v>1</v>
      </c>
      <c r="H100" s="52">
        <f>ROUND(G100/B100*1000,1)</f>
        <v>10.9</v>
      </c>
      <c r="I100" s="39">
        <v>0</v>
      </c>
      <c r="J100" s="52">
        <f>ROUND(I100/B100*1000,1)</f>
        <v>0</v>
      </c>
      <c r="K100" s="39">
        <v>2</v>
      </c>
      <c r="L100" s="53">
        <f>ROUND(K100/Y100*1000,1)</f>
        <v>20.6</v>
      </c>
      <c r="M100" s="39">
        <v>3</v>
      </c>
      <c r="N100" s="53">
        <f>ROUND(M100/Y100*1000,1)</f>
        <v>30.9</v>
      </c>
      <c r="O100" s="39">
        <v>0</v>
      </c>
      <c r="P100" s="53">
        <f>ROUND(O100/Z100*1000,1)</f>
        <v>0</v>
      </c>
      <c r="Q100" s="39">
        <v>0</v>
      </c>
      <c r="R100" s="45">
        <f>O100-Q100</f>
        <v>0</v>
      </c>
      <c r="S100" s="8">
        <v>65</v>
      </c>
      <c r="T100" s="25">
        <f>+S100/AA100*1000</f>
        <v>4.455411611488108</v>
      </c>
      <c r="U100" s="8">
        <v>28</v>
      </c>
      <c r="V100" s="27">
        <f>+U100/AA100*1000</f>
        <v>1.9192542326410311</v>
      </c>
      <c r="W100" s="31">
        <v>1.1</v>
      </c>
      <c r="X100" s="61"/>
      <c r="Y100" s="63">
        <f>B100+K100+M100</f>
        <v>97</v>
      </c>
      <c r="Z100" s="65">
        <f>B100+Q100</f>
        <v>92</v>
      </c>
      <c r="AA100" s="67">
        <v>14589</v>
      </c>
      <c r="AB100" s="30"/>
    </row>
    <row r="101" spans="1:26" ht="7.5" customHeight="1">
      <c r="A101" s="3"/>
      <c r="B101" s="8"/>
      <c r="C101" s="22"/>
      <c r="D101" s="9"/>
      <c r="E101" s="8"/>
      <c r="F101" s="22"/>
      <c r="G101" s="39"/>
      <c r="H101" s="53"/>
      <c r="I101" s="39"/>
      <c r="J101" s="53"/>
      <c r="K101" s="39"/>
      <c r="L101" s="53"/>
      <c r="M101" s="39"/>
      <c r="N101" s="53"/>
      <c r="O101" s="39"/>
      <c r="P101" s="53"/>
      <c r="Q101" s="39"/>
      <c r="R101" s="45"/>
      <c r="S101" s="8"/>
      <c r="T101" s="9"/>
      <c r="U101" s="8"/>
      <c r="V101" s="9"/>
      <c r="W101" s="31"/>
      <c r="X101" s="61"/>
      <c r="Z101" s="65"/>
    </row>
    <row r="102" spans="1:28" ht="13.5">
      <c r="A102" s="3" t="s">
        <v>15</v>
      </c>
      <c r="B102" s="8">
        <v>95</v>
      </c>
      <c r="C102" s="22">
        <f>+B102/AA102*1000</f>
        <v>7.434653310377211</v>
      </c>
      <c r="D102" s="9">
        <v>9</v>
      </c>
      <c r="E102" s="8">
        <v>149</v>
      </c>
      <c r="F102" s="22">
        <f>+E102/AA102*1000</f>
        <v>11.660666771012677</v>
      </c>
      <c r="G102" s="39">
        <v>2</v>
      </c>
      <c r="H102" s="52">
        <f>ROUND(G102/B102*1000,1)</f>
        <v>21.1</v>
      </c>
      <c r="I102" s="39">
        <v>0</v>
      </c>
      <c r="J102" s="52">
        <f>ROUND(I102/B102*1000,1)</f>
        <v>0</v>
      </c>
      <c r="K102" s="39">
        <v>1</v>
      </c>
      <c r="L102" s="53">
        <f>ROUND(K102/Y102*1000,1)</f>
        <v>10.2</v>
      </c>
      <c r="M102" s="39">
        <v>2</v>
      </c>
      <c r="N102" s="53">
        <f>ROUND(M102/Y102*1000,1)</f>
        <v>20.4</v>
      </c>
      <c r="O102" s="39">
        <v>0</v>
      </c>
      <c r="P102" s="53">
        <f>ROUND(O102/Z102*1000,1)</f>
        <v>0</v>
      </c>
      <c r="Q102" s="39">
        <v>0</v>
      </c>
      <c r="R102" s="45">
        <f>O102-Q102</f>
        <v>0</v>
      </c>
      <c r="S102" s="8">
        <v>56</v>
      </c>
      <c r="T102" s="25">
        <f>+S102/AA102*1000</f>
        <v>4.38253247769604</v>
      </c>
      <c r="U102" s="8">
        <v>15</v>
      </c>
      <c r="V102" s="27">
        <f>+U102/AA102*1000</f>
        <v>1.1738926279542963</v>
      </c>
      <c r="W102" s="31">
        <v>1.37</v>
      </c>
      <c r="X102" s="61"/>
      <c r="Y102" s="63">
        <f>B102+K102+M102</f>
        <v>98</v>
      </c>
      <c r="Z102" s="65">
        <f>B102+Q102</f>
        <v>95</v>
      </c>
      <c r="AA102" s="67">
        <v>12778</v>
      </c>
      <c r="AB102" s="30"/>
    </row>
    <row r="103" spans="1:28" ht="13.5">
      <c r="A103" s="3" t="s">
        <v>16</v>
      </c>
      <c r="B103" s="8">
        <v>50</v>
      </c>
      <c r="C103" s="22">
        <f>+B103/AA103*1000</f>
        <v>5.910864168341411</v>
      </c>
      <c r="D103" s="9">
        <v>3</v>
      </c>
      <c r="E103" s="8">
        <v>106</v>
      </c>
      <c r="F103" s="22">
        <f>+E103/AA103*1000</f>
        <v>12.531032036883792</v>
      </c>
      <c r="G103" s="39">
        <v>0</v>
      </c>
      <c r="H103" s="52">
        <v>0</v>
      </c>
      <c r="I103" s="39">
        <v>0</v>
      </c>
      <c r="J103" s="52">
        <f>ROUND(I103/B103*1000,1)</f>
        <v>0</v>
      </c>
      <c r="K103" s="39">
        <v>1</v>
      </c>
      <c r="L103" s="53">
        <f>ROUND(K103/Y103*1000,1)</f>
        <v>18.9</v>
      </c>
      <c r="M103" s="39">
        <v>2</v>
      </c>
      <c r="N103" s="53">
        <f>ROUND(M103/Y103*1000,1)</f>
        <v>37.7</v>
      </c>
      <c r="O103" s="39">
        <v>0</v>
      </c>
      <c r="P103" s="53">
        <f>ROUND(O103/Z103*1000,1)</f>
        <v>0</v>
      </c>
      <c r="Q103" s="39">
        <v>0</v>
      </c>
      <c r="R103" s="45">
        <f>O103-Q103</f>
        <v>0</v>
      </c>
      <c r="S103" s="8">
        <v>41</v>
      </c>
      <c r="T103" s="25">
        <f>+S103/AA103*1000</f>
        <v>4.846908618039957</v>
      </c>
      <c r="U103" s="8">
        <v>12</v>
      </c>
      <c r="V103" s="27">
        <f>+U103/AA103*1000</f>
        <v>1.4186074004019387</v>
      </c>
      <c r="W103" s="31">
        <v>1.2</v>
      </c>
      <c r="X103" s="61"/>
      <c r="Y103" s="63">
        <f>B103+K103+M103</f>
        <v>53</v>
      </c>
      <c r="Z103" s="65">
        <f>B103+Q103</f>
        <v>50</v>
      </c>
      <c r="AA103" s="67">
        <v>8459</v>
      </c>
      <c r="AB103" s="30"/>
    </row>
    <row r="104" spans="1:28" ht="13.5">
      <c r="A104" s="3" t="s">
        <v>17</v>
      </c>
      <c r="B104" s="8">
        <v>54</v>
      </c>
      <c r="C104" s="22">
        <f>+B104/AA104*1000</f>
        <v>5.568732597710633</v>
      </c>
      <c r="D104" s="9">
        <v>0</v>
      </c>
      <c r="E104" s="8">
        <v>144</v>
      </c>
      <c r="F104" s="22">
        <f>+E104/AA104*1000</f>
        <v>14.84995359389502</v>
      </c>
      <c r="G104" s="39">
        <v>0</v>
      </c>
      <c r="H104" s="52">
        <v>0</v>
      </c>
      <c r="I104" s="39">
        <v>0</v>
      </c>
      <c r="J104" s="52">
        <f>ROUND(I104/B104*1000,1)</f>
        <v>0</v>
      </c>
      <c r="K104" s="39">
        <v>0</v>
      </c>
      <c r="L104" s="53">
        <f>ROUND(K104/Y104*1000,1)</f>
        <v>0</v>
      </c>
      <c r="M104" s="39">
        <v>3</v>
      </c>
      <c r="N104" s="53">
        <f>ROUND(M104/Y104*1000,1)</f>
        <v>52.6</v>
      </c>
      <c r="O104" s="39">
        <v>0</v>
      </c>
      <c r="P104" s="53">
        <v>0</v>
      </c>
      <c r="Q104" s="39">
        <v>0</v>
      </c>
      <c r="R104" s="45">
        <f>O104-Q104</f>
        <v>0</v>
      </c>
      <c r="S104" s="8">
        <v>28</v>
      </c>
      <c r="T104" s="25">
        <f>+S104/AA104*1000</f>
        <v>2.887490976590698</v>
      </c>
      <c r="U104" s="8">
        <v>14</v>
      </c>
      <c r="V104" s="27">
        <f>+U104/AA104*1000</f>
        <v>1.443745488295349</v>
      </c>
      <c r="W104" s="31">
        <v>1.16</v>
      </c>
      <c r="X104" s="61"/>
      <c r="Y104" s="63">
        <f>B104+K104+M104</f>
        <v>57</v>
      </c>
      <c r="Z104" s="65">
        <f>B104+Q104</f>
        <v>54</v>
      </c>
      <c r="AA104" s="67">
        <v>9697</v>
      </c>
      <c r="AB104" s="30"/>
    </row>
    <row r="105" spans="1:28" ht="13.5">
      <c r="A105" s="3" t="s">
        <v>18</v>
      </c>
      <c r="B105" s="8">
        <v>61</v>
      </c>
      <c r="C105" s="22">
        <f>+B105/AA105*1000</f>
        <v>5.363108844733603</v>
      </c>
      <c r="D105" s="9">
        <v>8</v>
      </c>
      <c r="E105" s="8">
        <v>151</v>
      </c>
      <c r="F105" s="22">
        <f>+E105/AA105*1000</f>
        <v>13.275892386143836</v>
      </c>
      <c r="G105" s="39">
        <v>0</v>
      </c>
      <c r="H105" s="52">
        <v>0</v>
      </c>
      <c r="I105" s="39">
        <v>0</v>
      </c>
      <c r="J105" s="52">
        <f>ROUND(I105/B105*1000,1)</f>
        <v>0</v>
      </c>
      <c r="K105" s="39">
        <v>1</v>
      </c>
      <c r="L105" s="53">
        <f>ROUND(K105/Y105*1000,1)</f>
        <v>15.6</v>
      </c>
      <c r="M105" s="39">
        <v>2</v>
      </c>
      <c r="N105" s="53">
        <f>ROUND(M105/Y105*1000,1)</f>
        <v>31.3</v>
      </c>
      <c r="O105" s="39">
        <v>0</v>
      </c>
      <c r="P105" s="53">
        <f>ROUND(O105/Z105*1000,1)</f>
        <v>0</v>
      </c>
      <c r="Q105" s="39">
        <v>0</v>
      </c>
      <c r="R105" s="45">
        <f>O105-Q105</f>
        <v>0</v>
      </c>
      <c r="S105" s="8">
        <v>32</v>
      </c>
      <c r="T105" s="25">
        <f>+S105/AA105*1000</f>
        <v>2.813434148056972</v>
      </c>
      <c r="U105" s="8">
        <v>13</v>
      </c>
      <c r="V105" s="27">
        <f>+U105/AA105*1000</f>
        <v>1.1429576226481448</v>
      </c>
      <c r="W105" s="31">
        <v>1.18</v>
      </c>
      <c r="X105" s="61"/>
      <c r="Y105" s="63">
        <f>B105+K105+M105</f>
        <v>64</v>
      </c>
      <c r="Z105" s="65">
        <f>B105+Q105</f>
        <v>61</v>
      </c>
      <c r="AA105" s="67">
        <v>11374</v>
      </c>
      <c r="AB105" s="30"/>
    </row>
    <row r="106" spans="1:28" ht="13.5">
      <c r="A106" s="3" t="s">
        <v>19</v>
      </c>
      <c r="B106" s="8">
        <v>39</v>
      </c>
      <c r="C106" s="22">
        <f>+B106/AA106*1000</f>
        <v>4.9273531269741</v>
      </c>
      <c r="D106" s="9">
        <v>6</v>
      </c>
      <c r="E106" s="8">
        <v>99</v>
      </c>
      <c r="F106" s="22">
        <f>+E106/AA106*1000</f>
        <v>12.507896399241947</v>
      </c>
      <c r="G106" s="39">
        <v>0</v>
      </c>
      <c r="H106" s="52">
        <f>ROUND(G106/B106*1000,1)</f>
        <v>0</v>
      </c>
      <c r="I106" s="39">
        <v>0</v>
      </c>
      <c r="J106" s="52">
        <f>ROUND(I106/B106*1000,1)</f>
        <v>0</v>
      </c>
      <c r="K106" s="39">
        <v>0</v>
      </c>
      <c r="L106" s="53">
        <f>ROUND(K106/Y106*1000,1)</f>
        <v>0</v>
      </c>
      <c r="M106" s="39">
        <v>1</v>
      </c>
      <c r="N106" s="53">
        <f>ROUND(M106/Y106*1000,1)</f>
        <v>25</v>
      </c>
      <c r="O106" s="39">
        <v>0</v>
      </c>
      <c r="P106" s="53">
        <f>ROUND(O106/Z106*1000,1)</f>
        <v>0</v>
      </c>
      <c r="Q106" s="39">
        <v>0</v>
      </c>
      <c r="R106" s="45">
        <f>O106-Q106</f>
        <v>0</v>
      </c>
      <c r="S106" s="8">
        <v>32</v>
      </c>
      <c r="T106" s="25">
        <f>+S106/AA106*1000</f>
        <v>4.042956411876185</v>
      </c>
      <c r="U106" s="8">
        <v>13</v>
      </c>
      <c r="V106" s="27">
        <f>+U106/AA106*1000</f>
        <v>1.6424510423247</v>
      </c>
      <c r="W106" s="31">
        <v>1.17</v>
      </c>
      <c r="X106" s="61"/>
      <c r="Y106" s="63">
        <f>B106+K106+M106</f>
        <v>40</v>
      </c>
      <c r="Z106" s="65">
        <f>B106+Q106</f>
        <v>39</v>
      </c>
      <c r="AA106" s="67">
        <v>7915</v>
      </c>
      <c r="AB106" s="30"/>
    </row>
    <row r="107" spans="1:26" ht="7.5" customHeight="1">
      <c r="A107" s="3"/>
      <c r="B107" s="8"/>
      <c r="C107" s="22"/>
      <c r="D107" s="9"/>
      <c r="E107" s="8"/>
      <c r="F107" s="22"/>
      <c r="G107" s="39"/>
      <c r="H107" s="53"/>
      <c r="I107" s="39"/>
      <c r="J107" s="53"/>
      <c r="K107" s="39"/>
      <c r="L107" s="53"/>
      <c r="M107" s="39"/>
      <c r="N107" s="53"/>
      <c r="O107" s="39"/>
      <c r="P107" s="53"/>
      <c r="Q107" s="39"/>
      <c r="R107" s="45"/>
      <c r="S107" s="8"/>
      <c r="T107" s="9"/>
      <c r="U107" s="8"/>
      <c r="V107" s="9"/>
      <c r="W107" s="31"/>
      <c r="X107" s="61"/>
      <c r="Z107" s="65"/>
    </row>
    <row r="108" spans="1:28" ht="13.5">
      <c r="A108" s="15" t="s">
        <v>20</v>
      </c>
      <c r="B108" s="10">
        <v>35</v>
      </c>
      <c r="C108" s="23">
        <f>+B108/AA108*1000</f>
        <v>3.6607049471812574</v>
      </c>
      <c r="D108" s="11">
        <v>1</v>
      </c>
      <c r="E108" s="10">
        <v>148</v>
      </c>
      <c r="F108" s="23">
        <f>+E108/AA108*1000</f>
        <v>15.479552348080745</v>
      </c>
      <c r="G108" s="40">
        <v>0</v>
      </c>
      <c r="H108" s="58">
        <v>0</v>
      </c>
      <c r="I108" s="40">
        <v>0</v>
      </c>
      <c r="J108" s="58">
        <f>ROUND(I108/B108*1000,1)</f>
        <v>0</v>
      </c>
      <c r="K108" s="40">
        <v>0</v>
      </c>
      <c r="L108" s="54">
        <f>ROUND(K108/Y108*1000,1)</f>
        <v>0</v>
      </c>
      <c r="M108" s="40">
        <v>1</v>
      </c>
      <c r="N108" s="54">
        <f>ROUND(M108/Y108*1000,1)</f>
        <v>27.8</v>
      </c>
      <c r="O108" s="40">
        <v>0</v>
      </c>
      <c r="P108" s="54">
        <f>ROUND(O108/Z108*1000,1)</f>
        <v>0</v>
      </c>
      <c r="Q108" s="40">
        <v>0</v>
      </c>
      <c r="R108" s="46">
        <f>O108-Q108</f>
        <v>0</v>
      </c>
      <c r="S108" s="10">
        <v>26</v>
      </c>
      <c r="T108" s="24">
        <f>+S108/AA108*1000</f>
        <v>2.7193808179060768</v>
      </c>
      <c r="U108" s="10">
        <v>12</v>
      </c>
      <c r="V108" s="28">
        <f>+U108/AA108*1000</f>
        <v>1.2550988390335738</v>
      </c>
      <c r="W108" s="32">
        <v>0.88</v>
      </c>
      <c r="X108" s="61"/>
      <c r="Y108" s="63">
        <f>B108+K108+M108</f>
        <v>36</v>
      </c>
      <c r="Z108" s="65">
        <f>B108+Q108</f>
        <v>35</v>
      </c>
      <c r="AA108" s="67">
        <v>9561</v>
      </c>
      <c r="AB108" s="30"/>
    </row>
  </sheetData>
  <mergeCells count="48">
    <mergeCell ref="D75:D76"/>
    <mergeCell ref="Q75:Q77"/>
    <mergeCell ref="R75:R77"/>
    <mergeCell ref="C76:C77"/>
    <mergeCell ref="F76:F77"/>
    <mergeCell ref="H76:H77"/>
    <mergeCell ref="J76:J77"/>
    <mergeCell ref="L76:L77"/>
    <mergeCell ref="N76:N77"/>
    <mergeCell ref="P76:P77"/>
    <mergeCell ref="O73:R73"/>
    <mergeCell ref="S73:T74"/>
    <mergeCell ref="U73:V74"/>
    <mergeCell ref="W73:W77"/>
    <mergeCell ref="O74:P74"/>
    <mergeCell ref="T76:T77"/>
    <mergeCell ref="V76:V77"/>
    <mergeCell ref="E73:F74"/>
    <mergeCell ref="G73:H74"/>
    <mergeCell ref="I73:J74"/>
    <mergeCell ref="K73:N73"/>
    <mergeCell ref="K74:L74"/>
    <mergeCell ref="M74:N74"/>
    <mergeCell ref="U4:V5"/>
    <mergeCell ref="T7:T8"/>
    <mergeCell ref="V7:V8"/>
    <mergeCell ref="W4:W8"/>
    <mergeCell ref="O4:R4"/>
    <mergeCell ref="O5:P5"/>
    <mergeCell ref="P7:P8"/>
    <mergeCell ref="S4:T5"/>
    <mergeCell ref="R6:R8"/>
    <mergeCell ref="Q6:Q8"/>
    <mergeCell ref="I4:J5"/>
    <mergeCell ref="J7:J8"/>
    <mergeCell ref="K4:N4"/>
    <mergeCell ref="K5:L5"/>
    <mergeCell ref="M5:N5"/>
    <mergeCell ref="L7:L8"/>
    <mergeCell ref="N7:N8"/>
    <mergeCell ref="E4:F5"/>
    <mergeCell ref="F7:F8"/>
    <mergeCell ref="G4:H5"/>
    <mergeCell ref="H7:H8"/>
    <mergeCell ref="B4:D5"/>
    <mergeCell ref="C7:C8"/>
    <mergeCell ref="D6:D7"/>
    <mergeCell ref="B73:D74"/>
  </mergeCells>
  <printOptions/>
  <pageMargins left="0.75" right="0.75" top="1" bottom="1" header="0.512" footer="0.512"/>
  <pageSetup horizontalDpi="300" verticalDpi="300" orientation="portrait" pageOrder="overThenDown" paperSize="9" scale="83" r:id="rId1"/>
  <rowBreaks count="1" manualBreakCount="1">
    <brk id="69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 </cp:lastModifiedBy>
  <cp:lastPrinted>2007-09-21T04:24:00Z</cp:lastPrinted>
  <dcterms:created xsi:type="dcterms:W3CDTF">2006-11-06T05:40:10Z</dcterms:created>
  <dcterms:modified xsi:type="dcterms:W3CDTF">2008-03-10T06:08:58Z</dcterms:modified>
  <cp:category/>
  <cp:version/>
  <cp:contentType/>
  <cp:contentStatus/>
</cp:coreProperties>
</file>