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医１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<sst xmlns="http://schemas.openxmlformats.org/spreadsheetml/2006/main" count="53" uniqueCount="47">
  <si>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病院の従事者</t>
  </si>
  <si>
    <t>又は法人の代表者</t>
  </si>
  <si>
    <t>臨床系の教官又は教員</t>
  </si>
  <si>
    <t>臨床系の勤務医又は研修医</t>
  </si>
  <si>
    <t>診療所の従事者</t>
  </si>
  <si>
    <t>診療所の開設者又は法人の代表者</t>
  </si>
  <si>
    <t>診療所の勤務者</t>
  </si>
  <si>
    <t>介護老人保健施設の開設者又は法人の代表者</t>
  </si>
  <si>
    <t>介護老人保健施設の勤務者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</si>
  <si>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</si>
  <si>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</si>
  <si>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</si>
  <si>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行政機関の従事者</t>
  </si>
  <si>
    <t>行政機関を除く保健衛生施設の従事者</t>
  </si>
  <si>
    <t>その他の業務の従事者</t>
  </si>
  <si>
    <t>無職の者</t>
  </si>
  <si>
    <t>　総　　　　　　数</t>
  </si>
  <si>
    <t>平成１２年</t>
  </si>
  <si>
    <t>医師数</t>
  </si>
  <si>
    <t>構成割合</t>
  </si>
  <si>
    <t>平成１０年</t>
  </si>
  <si>
    <t>(人）</t>
  </si>
  <si>
    <t>増加数</t>
  </si>
  <si>
    <t>増加率</t>
  </si>
  <si>
    <t>人口１０万対</t>
  </si>
  <si>
    <t>（人）</t>
  </si>
  <si>
    <t>平成</t>
  </si>
  <si>
    <t>１２年</t>
  </si>
  <si>
    <t>１０年</t>
  </si>
  <si>
    <t>各年１２月３１日現在</t>
  </si>
  <si>
    <t>総          数</t>
  </si>
  <si>
    <t xml:space="preserve">  医療施設の従事者</t>
  </si>
  <si>
    <t xml:space="preserve">  介護老人保健施設の従事者</t>
  </si>
  <si>
    <t xml:space="preserve">  医療施設・介護老人保健施設以外の従事者</t>
  </si>
  <si>
    <t xml:space="preserve">  その他の者</t>
  </si>
  <si>
    <t xml:space="preserve">  不  　　詳</t>
  </si>
  <si>
    <t>（％）</t>
  </si>
  <si>
    <t>－</t>
  </si>
  <si>
    <t>…</t>
  </si>
  <si>
    <t>１２年10.1</t>
  </si>
  <si>
    <t>１０年10.1</t>
  </si>
  <si>
    <t>人口</t>
  </si>
  <si>
    <t>…</t>
  </si>
  <si>
    <t>病院（医育機関附属の病院を除く。）の開設者</t>
  </si>
  <si>
    <t>病院（医育機関附属の病院を除く。）の勤務者</t>
  </si>
  <si>
    <t>医育機関附属の病院の勤務者</t>
  </si>
  <si>
    <t>　      　　　　　　　　　　　　　　　　　　　表１　施設・業務の種別にみた医師数及び構成割合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</si>
</sst>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177" fontId="2" fillId="0" borderId="5" xfId="15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0" fontId="2" fillId="0" borderId="8" xfId="0" applyFont="1" applyBorder="1" applyAlignment="1">
      <alignment/>
    </xf>
    <xf numFmtId="9" fontId="2" fillId="0" borderId="8" xfId="15" applyFont="1" applyBorder="1" applyAlignment="1">
      <alignment/>
    </xf>
    <xf numFmtId="177" fontId="2" fillId="0" borderId="8" xfId="0" applyNumberFormat="1" applyFont="1" applyBorder="1" applyAlignment="1">
      <alignment/>
    </xf>
    <xf numFmtId="181" fontId="2" fillId="0" borderId="7" xfId="0" applyNumberFormat="1" applyFont="1" applyBorder="1" applyAlignment="1">
      <alignment/>
    </xf>
    <xf numFmtId="177" fontId="2" fillId="0" borderId="8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177" fontId="2" fillId="0" borderId="12" xfId="0" applyNumberFormat="1" applyFont="1" applyBorder="1" applyAlignment="1">
      <alignment/>
    </xf>
    <xf numFmtId="0" fontId="2" fillId="0" borderId="0" xfId="0" applyFont="1" applyAlignment="1">
      <alignment horizontal="left"/>
    </xf>
    <xf numFmtId="184" fontId="2" fillId="0" borderId="8" xfId="0" applyNumberFormat="1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12" xfId="16" applyFont="1" applyBorder="1" applyAlignment="1">
      <alignment/>
    </xf>
    <xf numFmtId="38" fontId="2" fillId="0" borderId="8" xfId="16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E36" sqref="E36"/>
    </sheetView>
  </sheetViews>
  <sheetFormatPr defaultColWidth="9.00390625" defaultRowHeight="13.5"/>
  <cols>
    <col min="1" max="1" width="2.625" style="1" customWidth="1"/>
    <col min="2" max="2" width="1.75390625" style="1" customWidth="1"/>
    <col min="3" max="3" width="1.625" style="1" customWidth="1"/>
    <col min="4" max="6" width="9.00390625" style="1" customWidth="1"/>
    <col min="7" max="7" width="9.625" style="1" customWidth="1"/>
    <col min="8" max="10" width="8.625" style="1" customWidth="1"/>
    <col min="11" max="12" width="8.125" style="1" customWidth="1"/>
    <col min="13" max="14" width="8.625" style="1" customWidth="1"/>
    <col min="15" max="16384" width="9.00390625" style="1" customWidth="1"/>
  </cols>
  <sheetData>
    <row r="1" ht="14.25">
      <c r="A1" s="37" t="s">
        <v>46</v>
      </c>
    </row>
    <row r="2" ht="22.5" customHeight="1">
      <c r="M2" s="2" t="s">
        <v>29</v>
      </c>
    </row>
    <row r="3" spans="1:14" ht="12.75" customHeight="1">
      <c r="A3" s="3"/>
      <c r="B3" s="4"/>
      <c r="C3" s="4"/>
      <c r="D3" s="4"/>
      <c r="E3" s="4"/>
      <c r="F3" s="4"/>
      <c r="G3" s="5"/>
      <c r="H3" s="38" t="s">
        <v>30</v>
      </c>
      <c r="I3" s="38"/>
      <c r="J3" s="38"/>
      <c r="K3" s="7"/>
      <c r="L3" s="8"/>
      <c r="M3" s="39" t="s">
        <v>24</v>
      </c>
      <c r="N3" s="40"/>
    </row>
    <row r="4" spans="1:16" ht="12.75" customHeight="1">
      <c r="A4" s="9"/>
      <c r="B4" s="10"/>
      <c r="C4" s="10"/>
      <c r="D4" s="10"/>
      <c r="E4" s="10"/>
      <c r="F4" s="10"/>
      <c r="G4" s="11"/>
      <c r="H4" s="38" t="s">
        <v>17</v>
      </c>
      <c r="I4" s="38"/>
      <c r="J4" s="6" t="s">
        <v>20</v>
      </c>
      <c r="K4" s="12" t="s">
        <v>22</v>
      </c>
      <c r="L4" s="13" t="s">
        <v>23</v>
      </c>
      <c r="M4" s="41" t="s">
        <v>25</v>
      </c>
      <c r="N4" s="42"/>
      <c r="O4" s="31" t="s">
        <v>41</v>
      </c>
      <c r="P4" s="1" t="s">
        <v>41</v>
      </c>
    </row>
    <row r="5" spans="1:16" ht="12.75" customHeight="1">
      <c r="A5" s="9"/>
      <c r="B5" s="10"/>
      <c r="C5" s="10"/>
      <c r="D5" s="10"/>
      <c r="E5" s="10"/>
      <c r="F5" s="10"/>
      <c r="G5" s="11"/>
      <c r="H5" s="14" t="s">
        <v>18</v>
      </c>
      <c r="I5" s="14" t="s">
        <v>19</v>
      </c>
      <c r="J5" s="14" t="s">
        <v>18</v>
      </c>
      <c r="K5" s="15" t="s">
        <v>21</v>
      </c>
      <c r="L5" s="16" t="s">
        <v>36</v>
      </c>
      <c r="M5" s="14" t="s">
        <v>26</v>
      </c>
      <c r="N5" s="14" t="s">
        <v>26</v>
      </c>
      <c r="O5" s="1" t="s">
        <v>39</v>
      </c>
      <c r="P5" s="1" t="s">
        <v>40</v>
      </c>
    </row>
    <row r="6" spans="1:16" ht="12.75" customHeight="1">
      <c r="A6" s="17"/>
      <c r="B6" s="18"/>
      <c r="C6" s="18"/>
      <c r="D6" s="18"/>
      <c r="E6" s="18"/>
      <c r="F6" s="18"/>
      <c r="G6" s="19"/>
      <c r="H6" s="20" t="s">
        <v>21</v>
      </c>
      <c r="I6" s="20" t="s">
        <v>36</v>
      </c>
      <c r="J6" s="20" t="s">
        <v>21</v>
      </c>
      <c r="K6" s="21"/>
      <c r="L6" s="20"/>
      <c r="M6" s="20" t="s">
        <v>27</v>
      </c>
      <c r="N6" s="20" t="s">
        <v>28</v>
      </c>
      <c r="O6" s="1">
        <v>5926285</v>
      </c>
      <c r="P6" s="1">
        <v>5887000</v>
      </c>
    </row>
    <row r="7" spans="1:16" ht="18.75" customHeight="1">
      <c r="A7" s="3" t="s">
        <v>16</v>
      </c>
      <c r="B7" s="4"/>
      <c r="C7" s="4"/>
      <c r="D7" s="4"/>
      <c r="E7" s="4"/>
      <c r="F7" s="4"/>
      <c r="G7" s="5"/>
      <c r="H7" s="33">
        <f>H9+H22+H26+H33+H37</f>
        <v>8426</v>
      </c>
      <c r="I7" s="22">
        <v>100</v>
      </c>
      <c r="J7" s="33">
        <f>J9+J22+J26+J33</f>
        <v>8140</v>
      </c>
      <c r="K7" s="5">
        <f>H7-J7</f>
        <v>286</v>
      </c>
      <c r="L7" s="23">
        <f>K7/J7*100</f>
        <v>3.5135135135135136</v>
      </c>
      <c r="M7" s="23">
        <f>H7/O7*100000</f>
        <v>142.18013477245864</v>
      </c>
      <c r="N7" s="23">
        <f>J7/P7*100000</f>
        <v>138.27076609478513</v>
      </c>
      <c r="O7" s="1">
        <v>5926285</v>
      </c>
      <c r="P7" s="1">
        <v>5887000</v>
      </c>
    </row>
    <row r="8" spans="1:16" ht="12">
      <c r="A8" s="9"/>
      <c r="B8" s="10"/>
      <c r="C8" s="10"/>
      <c r="D8" s="10"/>
      <c r="E8" s="10"/>
      <c r="F8" s="10"/>
      <c r="G8" s="11"/>
      <c r="H8" s="34"/>
      <c r="I8" s="25"/>
      <c r="J8" s="34"/>
      <c r="K8" s="11"/>
      <c r="L8" s="26"/>
      <c r="M8" s="24"/>
      <c r="N8" s="24"/>
      <c r="O8" s="1">
        <v>5926285</v>
      </c>
      <c r="P8" s="1">
        <v>5887000</v>
      </c>
    </row>
    <row r="9" spans="1:16" ht="12">
      <c r="A9" s="9" t="s">
        <v>31</v>
      </c>
      <c r="B9" s="10"/>
      <c r="C9" s="10"/>
      <c r="D9" s="10"/>
      <c r="E9" s="10"/>
      <c r="F9" s="10"/>
      <c r="G9" s="11"/>
      <c r="H9" s="34">
        <f>H10+H18</f>
        <v>8082</v>
      </c>
      <c r="I9" s="26">
        <f>H9/8426*100</f>
        <v>95.91739852836459</v>
      </c>
      <c r="J9" s="34">
        <f>J10+J18</f>
        <v>7850</v>
      </c>
      <c r="K9" s="11">
        <f aca="true" t="shared" si="0" ref="K9:K35">H9-J9</f>
        <v>232</v>
      </c>
      <c r="L9" s="26">
        <f>K9/J9*100</f>
        <v>2.9554140127388533</v>
      </c>
      <c r="M9" s="26">
        <f aca="true" t="shared" si="1" ref="M9:M37">H9/O9*100000</f>
        <v>136.375486497865</v>
      </c>
      <c r="N9" s="26">
        <f aca="true" t="shared" si="2" ref="N9:N35">J9/P9*100000</f>
        <v>133.34465772040087</v>
      </c>
      <c r="O9" s="1">
        <v>5926285</v>
      </c>
      <c r="P9" s="1">
        <v>5887000</v>
      </c>
    </row>
    <row r="10" spans="1:16" ht="12">
      <c r="A10" s="9"/>
      <c r="B10" s="10" t="s">
        <v>0</v>
      </c>
      <c r="C10" s="10"/>
      <c r="D10" s="10"/>
      <c r="E10" s="10"/>
      <c r="F10" s="10"/>
      <c r="G10" s="11"/>
      <c r="H10" s="34">
        <f>SUM(H11:H14)</f>
        <v>5110</v>
      </c>
      <c r="I10" s="26">
        <f aca="true" t="shared" si="3" ref="I10:I37">H10/8426*100</f>
        <v>60.645620697840016</v>
      </c>
      <c r="J10" s="34">
        <f>SUM(J11:J14)</f>
        <v>5173</v>
      </c>
      <c r="K10" s="27">
        <f t="shared" si="0"/>
        <v>-63</v>
      </c>
      <c r="L10" s="32">
        <f>K10/J10*100</f>
        <v>-1.2178619756427604</v>
      </c>
      <c r="M10" s="26">
        <f t="shared" si="1"/>
        <v>86.226025241783</v>
      </c>
      <c r="N10" s="26">
        <f t="shared" si="2"/>
        <v>87.87158145065399</v>
      </c>
      <c r="O10" s="1">
        <v>5926285</v>
      </c>
      <c r="P10" s="1">
        <v>5887000</v>
      </c>
    </row>
    <row r="11" spans="1:16" ht="12">
      <c r="A11" s="9"/>
      <c r="B11" s="10"/>
      <c r="C11" s="10" t="s">
        <v>43</v>
      </c>
      <c r="D11" s="10"/>
      <c r="E11" s="10"/>
      <c r="F11" s="10"/>
      <c r="G11" s="11"/>
      <c r="H11" s="34"/>
      <c r="I11" s="26"/>
      <c r="J11" s="34"/>
      <c r="K11" s="11"/>
      <c r="L11" s="26"/>
      <c r="M11" s="24"/>
      <c r="N11" s="24"/>
      <c r="O11" s="1">
        <v>5926285</v>
      </c>
      <c r="P11" s="1">
        <v>5887000</v>
      </c>
    </row>
    <row r="12" spans="1:16" ht="12">
      <c r="A12" s="9"/>
      <c r="B12" s="10"/>
      <c r="C12" s="10" t="s">
        <v>1</v>
      </c>
      <c r="D12" s="10"/>
      <c r="E12" s="10"/>
      <c r="F12" s="10"/>
      <c r="G12" s="11"/>
      <c r="H12" s="34">
        <v>187</v>
      </c>
      <c r="I12" s="26">
        <f t="shared" si="3"/>
        <v>2.219321148825065</v>
      </c>
      <c r="J12" s="34">
        <v>193</v>
      </c>
      <c r="K12" s="27">
        <f t="shared" si="0"/>
        <v>-6</v>
      </c>
      <c r="L12" s="32">
        <f>K12/J12*100</f>
        <v>-3.1088082901554404</v>
      </c>
      <c r="M12" s="26">
        <f t="shared" si="1"/>
        <v>3.1554338004331552</v>
      </c>
      <c r="N12" s="26">
        <f t="shared" si="2"/>
        <v>3.2784100560557157</v>
      </c>
      <c r="O12" s="1">
        <v>5926285</v>
      </c>
      <c r="P12" s="1">
        <v>5887000</v>
      </c>
    </row>
    <row r="13" spans="1:16" ht="12">
      <c r="A13" s="9"/>
      <c r="B13" s="10"/>
      <c r="C13" s="10" t="s">
        <v>44</v>
      </c>
      <c r="D13" s="10"/>
      <c r="E13" s="10"/>
      <c r="F13" s="10"/>
      <c r="G13" s="11"/>
      <c r="H13" s="34">
        <v>3441</v>
      </c>
      <c r="I13" s="26">
        <f t="shared" si="3"/>
        <v>40.83788274388797</v>
      </c>
      <c r="J13" s="34">
        <v>3437</v>
      </c>
      <c r="K13" s="11">
        <f t="shared" si="0"/>
        <v>4</v>
      </c>
      <c r="L13" s="26">
        <f aca="true" t="shared" si="4" ref="L13:L35">K13/J13*100</f>
        <v>0.11638056444573756</v>
      </c>
      <c r="M13" s="26">
        <f t="shared" si="1"/>
        <v>58.06335672347854</v>
      </c>
      <c r="N13" s="26">
        <f t="shared" si="2"/>
        <v>58.382877526753866</v>
      </c>
      <c r="O13" s="1">
        <v>5926285</v>
      </c>
      <c r="P13" s="1">
        <v>5887000</v>
      </c>
    </row>
    <row r="14" spans="1:16" ht="12">
      <c r="A14" s="9"/>
      <c r="B14" s="10"/>
      <c r="C14" s="10" t="s">
        <v>45</v>
      </c>
      <c r="D14" s="10"/>
      <c r="E14" s="10"/>
      <c r="F14" s="10"/>
      <c r="G14" s="11"/>
      <c r="H14" s="34">
        <f>SUM(H15:H16)</f>
        <v>1482</v>
      </c>
      <c r="I14" s="26">
        <f t="shared" si="3"/>
        <v>17.58841680512699</v>
      </c>
      <c r="J14" s="34">
        <f>SUM(J15:J16)</f>
        <v>1543</v>
      </c>
      <c r="K14" s="27">
        <f t="shared" si="0"/>
        <v>-61</v>
      </c>
      <c r="L14" s="32">
        <f>K14/J14*100</f>
        <v>-3.9533376539209333</v>
      </c>
      <c r="M14" s="26">
        <f t="shared" si="1"/>
        <v>25.007234717871313</v>
      </c>
      <c r="N14" s="26">
        <f t="shared" si="2"/>
        <v>26.2102938678444</v>
      </c>
      <c r="O14" s="1">
        <v>5926285</v>
      </c>
      <c r="P14" s="1">
        <v>5887000</v>
      </c>
    </row>
    <row r="15" spans="1:16" ht="12">
      <c r="A15" s="9"/>
      <c r="B15" s="10"/>
      <c r="C15" s="10"/>
      <c r="D15" s="10" t="s">
        <v>2</v>
      </c>
      <c r="E15" s="10"/>
      <c r="F15" s="10"/>
      <c r="G15" s="11"/>
      <c r="H15" s="34">
        <v>861</v>
      </c>
      <c r="I15" s="26">
        <f t="shared" si="3"/>
        <v>10.218371706622358</v>
      </c>
      <c r="J15" s="34">
        <v>831</v>
      </c>
      <c r="K15" s="11">
        <f t="shared" si="0"/>
        <v>30</v>
      </c>
      <c r="L15" s="26">
        <f t="shared" si="4"/>
        <v>3.6101083032490973</v>
      </c>
      <c r="M15" s="26">
        <f t="shared" si="1"/>
        <v>14.528494664026452</v>
      </c>
      <c r="N15" s="26">
        <f t="shared" si="2"/>
        <v>14.115848479701034</v>
      </c>
      <c r="O15" s="1">
        <v>5926285</v>
      </c>
      <c r="P15" s="1">
        <v>5887000</v>
      </c>
    </row>
    <row r="16" spans="1:16" ht="12">
      <c r="A16" s="9"/>
      <c r="B16" s="10"/>
      <c r="C16" s="10"/>
      <c r="D16" s="10" t="s">
        <v>3</v>
      </c>
      <c r="E16" s="10"/>
      <c r="F16" s="10"/>
      <c r="G16" s="11"/>
      <c r="H16" s="34">
        <v>621</v>
      </c>
      <c r="I16" s="26">
        <f t="shared" si="3"/>
        <v>7.370045098504628</v>
      </c>
      <c r="J16" s="34">
        <v>712</v>
      </c>
      <c r="K16" s="27">
        <f t="shared" si="0"/>
        <v>-91</v>
      </c>
      <c r="L16" s="32">
        <f t="shared" si="4"/>
        <v>-12.780898876404494</v>
      </c>
      <c r="M16" s="26">
        <f t="shared" si="1"/>
        <v>10.478740053844863</v>
      </c>
      <c r="N16" s="26">
        <f t="shared" si="2"/>
        <v>12.094445388143367</v>
      </c>
      <c r="O16" s="1">
        <v>5926285</v>
      </c>
      <c r="P16" s="1">
        <v>5887000</v>
      </c>
    </row>
    <row r="17" spans="1:16" ht="12">
      <c r="A17" s="9"/>
      <c r="B17" s="10"/>
      <c r="C17" s="10"/>
      <c r="D17" s="10"/>
      <c r="E17" s="10"/>
      <c r="F17" s="10"/>
      <c r="G17" s="11"/>
      <c r="H17" s="34"/>
      <c r="I17" s="26"/>
      <c r="J17" s="34"/>
      <c r="K17" s="11"/>
      <c r="L17" s="26"/>
      <c r="M17" s="24"/>
      <c r="N17" s="24"/>
      <c r="O17" s="1">
        <v>5926285</v>
      </c>
      <c r="P17" s="1">
        <v>5887000</v>
      </c>
    </row>
    <row r="18" spans="1:16" ht="12">
      <c r="A18" s="9"/>
      <c r="B18" s="10" t="s">
        <v>4</v>
      </c>
      <c r="C18" s="10"/>
      <c r="D18" s="10"/>
      <c r="E18" s="10"/>
      <c r="F18" s="10"/>
      <c r="G18" s="11"/>
      <c r="H18" s="34">
        <f>SUM(H19:H20)</f>
        <v>2972</v>
      </c>
      <c r="I18" s="26">
        <f t="shared" si="3"/>
        <v>35.27177783052456</v>
      </c>
      <c r="J18" s="34">
        <f>SUM(J19:J20)</f>
        <v>2677</v>
      </c>
      <c r="K18" s="11">
        <f t="shared" si="0"/>
        <v>295</v>
      </c>
      <c r="L18" s="26">
        <f t="shared" si="4"/>
        <v>11.019798281658574</v>
      </c>
      <c r="M18" s="26">
        <f t="shared" si="1"/>
        <v>50.14946125608201</v>
      </c>
      <c r="N18" s="26">
        <f t="shared" si="2"/>
        <v>45.473076269746905</v>
      </c>
      <c r="O18" s="1">
        <v>5926285</v>
      </c>
      <c r="P18" s="1">
        <v>5887000</v>
      </c>
    </row>
    <row r="19" spans="1:16" ht="12">
      <c r="A19" s="9"/>
      <c r="B19" s="10"/>
      <c r="C19" s="10" t="s">
        <v>5</v>
      </c>
      <c r="D19" s="10"/>
      <c r="E19" s="10"/>
      <c r="F19" s="10"/>
      <c r="G19" s="11"/>
      <c r="H19" s="34">
        <v>2402</v>
      </c>
      <c r="I19" s="26">
        <f t="shared" si="3"/>
        <v>28.507002136244957</v>
      </c>
      <c r="J19" s="34">
        <v>2169</v>
      </c>
      <c r="K19" s="11">
        <f t="shared" si="0"/>
        <v>233</v>
      </c>
      <c r="L19" s="26">
        <f t="shared" si="4"/>
        <v>10.742277547256801</v>
      </c>
      <c r="M19" s="26">
        <f t="shared" si="1"/>
        <v>40.53129405690074</v>
      </c>
      <c r="N19" s="26">
        <f t="shared" si="2"/>
        <v>36.84389332427383</v>
      </c>
      <c r="O19" s="1">
        <v>5926285</v>
      </c>
      <c r="P19" s="1">
        <v>5887000</v>
      </c>
    </row>
    <row r="20" spans="1:16" ht="12">
      <c r="A20" s="9"/>
      <c r="B20" s="10"/>
      <c r="C20" s="10" t="s">
        <v>6</v>
      </c>
      <c r="D20" s="10"/>
      <c r="E20" s="10"/>
      <c r="F20" s="10"/>
      <c r="G20" s="11"/>
      <c r="H20" s="34">
        <v>570</v>
      </c>
      <c r="I20" s="26">
        <f t="shared" si="3"/>
        <v>6.764775694279611</v>
      </c>
      <c r="J20" s="34">
        <v>508</v>
      </c>
      <c r="K20" s="11">
        <f t="shared" si="0"/>
        <v>62</v>
      </c>
      <c r="L20" s="26">
        <f t="shared" si="4"/>
        <v>12.204724409448819</v>
      </c>
      <c r="M20" s="26">
        <f t="shared" si="1"/>
        <v>9.618167199181274</v>
      </c>
      <c r="N20" s="26">
        <f t="shared" si="2"/>
        <v>8.629182945473076</v>
      </c>
      <c r="O20" s="1">
        <v>5926285</v>
      </c>
      <c r="P20" s="1">
        <v>5887000</v>
      </c>
    </row>
    <row r="21" spans="1:16" ht="12">
      <c r="A21" s="9"/>
      <c r="B21" s="10"/>
      <c r="C21" s="10"/>
      <c r="D21" s="10"/>
      <c r="E21" s="10"/>
      <c r="F21" s="10"/>
      <c r="G21" s="11"/>
      <c r="H21" s="34"/>
      <c r="I21" s="26"/>
      <c r="J21" s="34"/>
      <c r="K21" s="11"/>
      <c r="L21" s="26"/>
      <c r="M21" s="24"/>
      <c r="N21" s="24"/>
      <c r="O21" s="1">
        <v>5926285</v>
      </c>
      <c r="P21" s="1">
        <v>5887000</v>
      </c>
    </row>
    <row r="22" spans="1:16" ht="12">
      <c r="A22" s="9" t="s">
        <v>32</v>
      </c>
      <c r="B22" s="10"/>
      <c r="C22" s="10"/>
      <c r="D22" s="10"/>
      <c r="E22" s="10"/>
      <c r="F22" s="10"/>
      <c r="G22" s="11"/>
      <c r="H22" s="34">
        <f>SUM(H23:H24)</f>
        <v>80</v>
      </c>
      <c r="I22" s="26">
        <f t="shared" si="3"/>
        <v>0.9494422027059102</v>
      </c>
      <c r="J22" s="34">
        <f>SUM(J23:J24)</f>
        <v>51</v>
      </c>
      <c r="K22" s="11">
        <f t="shared" si="0"/>
        <v>29</v>
      </c>
      <c r="L22" s="26">
        <f t="shared" si="4"/>
        <v>56.86274509803921</v>
      </c>
      <c r="M22" s="26">
        <f t="shared" si="1"/>
        <v>1.3499182033938633</v>
      </c>
      <c r="N22" s="26">
        <f t="shared" si="2"/>
        <v>0.8663156106675726</v>
      </c>
      <c r="O22" s="1">
        <v>5926285</v>
      </c>
      <c r="P22" s="1">
        <v>5887000</v>
      </c>
    </row>
    <row r="23" spans="1:16" ht="12">
      <c r="A23" s="9"/>
      <c r="B23" s="10" t="s">
        <v>7</v>
      </c>
      <c r="C23" s="10"/>
      <c r="D23" s="10"/>
      <c r="E23" s="10"/>
      <c r="F23" s="10"/>
      <c r="G23" s="11"/>
      <c r="H23" s="34">
        <v>19</v>
      </c>
      <c r="I23" s="26">
        <f t="shared" si="3"/>
        <v>0.2254925231426537</v>
      </c>
      <c r="J23" s="34">
        <v>12</v>
      </c>
      <c r="K23" s="11">
        <f t="shared" si="0"/>
        <v>7</v>
      </c>
      <c r="L23" s="26">
        <f t="shared" si="4"/>
        <v>58.333333333333336</v>
      </c>
      <c r="M23" s="26">
        <f t="shared" si="1"/>
        <v>0.32060557330604245</v>
      </c>
      <c r="N23" s="26">
        <f t="shared" si="2"/>
        <v>0.20383896721589945</v>
      </c>
      <c r="O23" s="1">
        <v>5926285</v>
      </c>
      <c r="P23" s="1">
        <v>5887000</v>
      </c>
    </row>
    <row r="24" spans="1:16" ht="12">
      <c r="A24" s="9"/>
      <c r="B24" s="10" t="s">
        <v>8</v>
      </c>
      <c r="C24" s="10"/>
      <c r="D24" s="10"/>
      <c r="E24" s="10"/>
      <c r="F24" s="10"/>
      <c r="G24" s="11"/>
      <c r="H24" s="34">
        <v>61</v>
      </c>
      <c r="I24" s="26">
        <f t="shared" si="3"/>
        <v>0.7239496795632566</v>
      </c>
      <c r="J24" s="34">
        <v>39</v>
      </c>
      <c r="K24" s="11">
        <f t="shared" si="0"/>
        <v>22</v>
      </c>
      <c r="L24" s="26">
        <f t="shared" si="4"/>
        <v>56.41025641025641</v>
      </c>
      <c r="M24" s="26">
        <f t="shared" si="1"/>
        <v>1.0293126300878206</v>
      </c>
      <c r="N24" s="26">
        <f t="shared" si="2"/>
        <v>0.6624766434516732</v>
      </c>
      <c r="O24" s="1">
        <v>5926285</v>
      </c>
      <c r="P24" s="1">
        <v>5887000</v>
      </c>
    </row>
    <row r="25" spans="1:16" ht="12">
      <c r="A25" s="9"/>
      <c r="B25" s="10"/>
      <c r="C25" s="10"/>
      <c r="D25" s="10"/>
      <c r="E25" s="10"/>
      <c r="F25" s="10"/>
      <c r="G25" s="11"/>
      <c r="H25" s="34"/>
      <c r="I25" s="26"/>
      <c r="J25" s="34"/>
      <c r="K25" s="11"/>
      <c r="L25" s="26"/>
      <c r="M25" s="24"/>
      <c r="N25" s="24"/>
      <c r="O25" s="1">
        <v>5926285</v>
      </c>
      <c r="P25" s="1">
        <v>5887000</v>
      </c>
    </row>
    <row r="26" spans="1:16" ht="12">
      <c r="A26" s="9" t="s">
        <v>33</v>
      </c>
      <c r="B26" s="10"/>
      <c r="C26" s="10"/>
      <c r="D26" s="10"/>
      <c r="E26" s="10"/>
      <c r="F26" s="10"/>
      <c r="G26" s="11"/>
      <c r="H26" s="34">
        <f>SUM(H27:H29)</f>
        <v>215</v>
      </c>
      <c r="I26" s="26">
        <f t="shared" si="3"/>
        <v>2.551625919772134</v>
      </c>
      <c r="J26" s="34">
        <f>SUM(J27:J29)</f>
        <v>194</v>
      </c>
      <c r="K26" s="11">
        <f t="shared" si="0"/>
        <v>21</v>
      </c>
      <c r="L26" s="26">
        <f t="shared" si="4"/>
        <v>10.824742268041238</v>
      </c>
      <c r="M26" s="26">
        <f t="shared" si="1"/>
        <v>3.6279051716210073</v>
      </c>
      <c r="N26" s="26">
        <f t="shared" si="2"/>
        <v>3.295396636657041</v>
      </c>
      <c r="O26" s="1">
        <v>5926285</v>
      </c>
      <c r="P26" s="1">
        <v>5887000</v>
      </c>
    </row>
    <row r="27" spans="1:16" ht="12">
      <c r="A27" s="9"/>
      <c r="B27" s="10" t="s">
        <v>9</v>
      </c>
      <c r="C27" s="10"/>
      <c r="D27" s="10"/>
      <c r="E27" s="10"/>
      <c r="F27" s="10"/>
      <c r="G27" s="11"/>
      <c r="H27" s="34">
        <v>89</v>
      </c>
      <c r="I27" s="26">
        <f t="shared" si="3"/>
        <v>1.056254450510325</v>
      </c>
      <c r="J27" s="34">
        <v>102</v>
      </c>
      <c r="K27" s="27">
        <f t="shared" si="0"/>
        <v>-13</v>
      </c>
      <c r="L27" s="32">
        <f t="shared" si="4"/>
        <v>-12.745098039215685</v>
      </c>
      <c r="M27" s="26">
        <f t="shared" si="1"/>
        <v>1.5017840012756727</v>
      </c>
      <c r="N27" s="26">
        <f t="shared" si="2"/>
        <v>1.7326312213351451</v>
      </c>
      <c r="O27" s="1">
        <v>5926285</v>
      </c>
      <c r="P27" s="1">
        <v>5887000</v>
      </c>
    </row>
    <row r="28" spans="1:16" ht="12">
      <c r="A28" s="9"/>
      <c r="B28" s="10" t="s">
        <v>10</v>
      </c>
      <c r="C28" s="10"/>
      <c r="D28" s="10"/>
      <c r="E28" s="10"/>
      <c r="F28" s="10"/>
      <c r="G28" s="11"/>
      <c r="H28" s="34">
        <v>54</v>
      </c>
      <c r="I28" s="26">
        <f t="shared" si="3"/>
        <v>0.6408734868264894</v>
      </c>
      <c r="J28" s="34">
        <v>45</v>
      </c>
      <c r="K28" s="11">
        <f t="shared" si="0"/>
        <v>9</v>
      </c>
      <c r="L28" s="26">
        <f t="shared" si="4"/>
        <v>20</v>
      </c>
      <c r="M28" s="26">
        <f t="shared" si="1"/>
        <v>0.9111947872908576</v>
      </c>
      <c r="N28" s="26">
        <f t="shared" si="2"/>
        <v>0.7643961270596229</v>
      </c>
      <c r="O28" s="1">
        <v>5926285</v>
      </c>
      <c r="P28" s="1">
        <v>5887000</v>
      </c>
    </row>
    <row r="29" spans="1:16" ht="12">
      <c r="A29" s="9"/>
      <c r="B29" s="10" t="s">
        <v>11</v>
      </c>
      <c r="C29" s="10"/>
      <c r="D29" s="10"/>
      <c r="E29" s="10"/>
      <c r="F29" s="10"/>
      <c r="G29" s="11"/>
      <c r="H29" s="34">
        <f>SUM(H30:H31)</f>
        <v>72</v>
      </c>
      <c r="I29" s="26">
        <f t="shared" si="3"/>
        <v>0.8544979824353193</v>
      </c>
      <c r="J29" s="34">
        <f>SUM(J30:J31)</f>
        <v>47</v>
      </c>
      <c r="K29" s="11">
        <f t="shared" si="0"/>
        <v>25</v>
      </c>
      <c r="L29" s="26">
        <f t="shared" si="4"/>
        <v>53.191489361702125</v>
      </c>
      <c r="M29" s="26">
        <f t="shared" si="1"/>
        <v>1.2149263830544768</v>
      </c>
      <c r="N29" s="26">
        <f t="shared" si="2"/>
        <v>0.7983692882622728</v>
      </c>
      <c r="O29" s="1">
        <v>5926285</v>
      </c>
      <c r="P29" s="1">
        <v>5887000</v>
      </c>
    </row>
    <row r="30" spans="1:16" ht="12">
      <c r="A30" s="9"/>
      <c r="B30" s="10"/>
      <c r="C30" s="10" t="s">
        <v>12</v>
      </c>
      <c r="D30" s="10"/>
      <c r="E30" s="10"/>
      <c r="F30" s="10"/>
      <c r="G30" s="11"/>
      <c r="H30" s="34">
        <v>54</v>
      </c>
      <c r="I30" s="26">
        <f t="shared" si="3"/>
        <v>0.6408734868264894</v>
      </c>
      <c r="J30" s="34">
        <v>34</v>
      </c>
      <c r="K30" s="11">
        <f t="shared" si="0"/>
        <v>20</v>
      </c>
      <c r="L30" s="26">
        <f t="shared" si="4"/>
        <v>58.82352941176471</v>
      </c>
      <c r="M30" s="26">
        <f t="shared" si="1"/>
        <v>0.9111947872908576</v>
      </c>
      <c r="N30" s="26">
        <f t="shared" si="2"/>
        <v>0.5775437404450484</v>
      </c>
      <c r="O30" s="1">
        <v>5926285</v>
      </c>
      <c r="P30" s="1">
        <v>5887000</v>
      </c>
    </row>
    <row r="31" spans="1:16" ht="12">
      <c r="A31" s="9"/>
      <c r="B31" s="10"/>
      <c r="C31" s="10" t="s">
        <v>13</v>
      </c>
      <c r="D31" s="10"/>
      <c r="E31" s="10"/>
      <c r="F31" s="10"/>
      <c r="G31" s="11"/>
      <c r="H31" s="34">
        <v>18</v>
      </c>
      <c r="I31" s="26">
        <f t="shared" si="3"/>
        <v>0.21362449560882982</v>
      </c>
      <c r="J31" s="34">
        <v>13</v>
      </c>
      <c r="K31" s="11">
        <f t="shared" si="0"/>
        <v>5</v>
      </c>
      <c r="L31" s="26">
        <f t="shared" si="4"/>
        <v>38.46153846153847</v>
      </c>
      <c r="M31" s="26">
        <f t="shared" si="1"/>
        <v>0.3037315957636192</v>
      </c>
      <c r="N31" s="26">
        <f t="shared" si="2"/>
        <v>0.22082554781722438</v>
      </c>
      <c r="O31" s="1">
        <v>5926285</v>
      </c>
      <c r="P31" s="1">
        <v>5887000</v>
      </c>
    </row>
    <row r="32" spans="1:16" ht="12">
      <c r="A32" s="9"/>
      <c r="B32" s="10"/>
      <c r="C32" s="10"/>
      <c r="D32" s="10"/>
      <c r="E32" s="10"/>
      <c r="F32" s="10"/>
      <c r="G32" s="11"/>
      <c r="H32" s="34"/>
      <c r="I32" s="26"/>
      <c r="J32" s="34"/>
      <c r="K32" s="11"/>
      <c r="L32" s="26"/>
      <c r="M32" s="24"/>
      <c r="N32" s="24"/>
      <c r="O32" s="1">
        <v>5926285</v>
      </c>
      <c r="P32" s="1">
        <v>5887000</v>
      </c>
    </row>
    <row r="33" spans="1:16" ht="12">
      <c r="A33" s="9" t="s">
        <v>34</v>
      </c>
      <c r="B33" s="10"/>
      <c r="C33" s="10"/>
      <c r="D33" s="10"/>
      <c r="E33" s="10"/>
      <c r="F33" s="10"/>
      <c r="G33" s="11"/>
      <c r="H33" s="34">
        <f>SUM(H34:H35)</f>
        <v>45</v>
      </c>
      <c r="I33" s="26">
        <f t="shared" si="3"/>
        <v>0.5340612390220745</v>
      </c>
      <c r="J33" s="34">
        <f>SUM(J34:J35)</f>
        <v>45</v>
      </c>
      <c r="K33" s="11">
        <f t="shared" si="0"/>
        <v>0</v>
      </c>
      <c r="L33" s="26">
        <f t="shared" si="4"/>
        <v>0</v>
      </c>
      <c r="M33" s="26">
        <f t="shared" si="1"/>
        <v>0.759328989409048</v>
      </c>
      <c r="N33" s="26">
        <f t="shared" si="2"/>
        <v>0.7643961270596229</v>
      </c>
      <c r="O33" s="1">
        <v>5926285</v>
      </c>
      <c r="P33" s="1">
        <v>5887000</v>
      </c>
    </row>
    <row r="34" spans="1:16" ht="12">
      <c r="A34" s="9"/>
      <c r="B34" s="10" t="s">
        <v>14</v>
      </c>
      <c r="C34" s="10"/>
      <c r="D34" s="10"/>
      <c r="E34" s="10"/>
      <c r="F34" s="10"/>
      <c r="G34" s="11"/>
      <c r="H34" s="34">
        <v>8</v>
      </c>
      <c r="I34" s="26">
        <f t="shared" si="3"/>
        <v>0.09494422027059103</v>
      </c>
      <c r="J34" s="34">
        <v>5</v>
      </c>
      <c r="K34" s="11">
        <f t="shared" si="0"/>
        <v>3</v>
      </c>
      <c r="L34" s="26">
        <f t="shared" si="4"/>
        <v>60</v>
      </c>
      <c r="M34" s="26">
        <f t="shared" si="1"/>
        <v>0.1349918203393863</v>
      </c>
      <c r="N34" s="26">
        <f t="shared" si="2"/>
        <v>0.08493290300662476</v>
      </c>
      <c r="O34" s="1">
        <v>5926285</v>
      </c>
      <c r="P34" s="1">
        <v>5887000</v>
      </c>
    </row>
    <row r="35" spans="1:16" ht="12">
      <c r="A35" s="9"/>
      <c r="B35" s="10" t="s">
        <v>15</v>
      </c>
      <c r="C35" s="10"/>
      <c r="D35" s="10"/>
      <c r="E35" s="10"/>
      <c r="F35" s="10"/>
      <c r="G35" s="11"/>
      <c r="H35" s="34">
        <v>37</v>
      </c>
      <c r="I35" s="26">
        <f t="shared" si="3"/>
        <v>0.4391170187514835</v>
      </c>
      <c r="J35" s="34">
        <v>40</v>
      </c>
      <c r="K35" s="27">
        <f t="shared" si="0"/>
        <v>-3</v>
      </c>
      <c r="L35" s="32">
        <f t="shared" si="4"/>
        <v>-7.5</v>
      </c>
      <c r="M35" s="26">
        <f t="shared" si="1"/>
        <v>0.6243371690696616</v>
      </c>
      <c r="N35" s="26">
        <f t="shared" si="2"/>
        <v>0.6794632240529981</v>
      </c>
      <c r="O35" s="1">
        <v>5926285</v>
      </c>
      <c r="P35" s="1">
        <v>5887000</v>
      </c>
    </row>
    <row r="36" spans="1:16" ht="12">
      <c r="A36" s="9"/>
      <c r="B36" s="10"/>
      <c r="C36" s="10"/>
      <c r="D36" s="10"/>
      <c r="E36" s="10"/>
      <c r="F36" s="10"/>
      <c r="G36" s="11"/>
      <c r="H36" s="34"/>
      <c r="I36" s="26"/>
      <c r="J36" s="34"/>
      <c r="K36" s="11"/>
      <c r="L36" s="26"/>
      <c r="M36" s="24"/>
      <c r="N36" s="24"/>
      <c r="O36" s="1">
        <v>5926285</v>
      </c>
      <c r="P36" s="1">
        <v>5887000</v>
      </c>
    </row>
    <row r="37" spans="1:16" ht="12">
      <c r="A37" s="9" t="s">
        <v>35</v>
      </c>
      <c r="B37" s="10"/>
      <c r="C37" s="10"/>
      <c r="D37" s="10"/>
      <c r="E37" s="10"/>
      <c r="F37" s="10"/>
      <c r="G37" s="11"/>
      <c r="H37" s="34">
        <v>4</v>
      </c>
      <c r="I37" s="26">
        <f t="shared" si="3"/>
        <v>0.047472110135295516</v>
      </c>
      <c r="J37" s="36" t="s">
        <v>37</v>
      </c>
      <c r="K37" s="11">
        <v>4</v>
      </c>
      <c r="L37" s="28" t="s">
        <v>38</v>
      </c>
      <c r="M37" s="26">
        <f t="shared" si="1"/>
        <v>0.06749591016969315</v>
      </c>
      <c r="N37" s="28" t="s">
        <v>42</v>
      </c>
      <c r="O37" s="1">
        <v>5926285</v>
      </c>
      <c r="P37" s="1">
        <v>5887000</v>
      </c>
    </row>
    <row r="38" spans="1:16" ht="12">
      <c r="A38" s="17"/>
      <c r="B38" s="18"/>
      <c r="C38" s="18"/>
      <c r="D38" s="18"/>
      <c r="E38" s="18"/>
      <c r="F38" s="18"/>
      <c r="G38" s="19"/>
      <c r="H38" s="35"/>
      <c r="I38" s="29"/>
      <c r="J38" s="35"/>
      <c r="K38" s="19"/>
      <c r="L38" s="30"/>
      <c r="M38" s="29"/>
      <c r="N38" s="29"/>
      <c r="O38" s="1">
        <v>5926285</v>
      </c>
      <c r="P38" s="1">
        <v>5887000</v>
      </c>
    </row>
  </sheetData>
  <mergeCells count="4">
    <mergeCell ref="H3:J3"/>
    <mergeCell ref="H4:I4"/>
    <mergeCell ref="M3:N3"/>
    <mergeCell ref="M4:N4"/>
  </mergeCells>
  <printOptions/>
  <pageMargins left="0.75" right="0.75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2002-03-20T00:37:08Z</dcterms:modified>
  <cp:category/>
  <cp:version/>
  <cp:contentType/>
  <cp:contentStatus/>
</cp:coreProperties>
</file>