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521" windowWidth="14445" windowHeight="9105" activeTab="0"/>
  </bookViews>
  <sheets>
    <sheet name="Sheet1" sheetId="1" r:id="rId1"/>
  </sheets>
  <definedNames>
    <definedName name="_xlnm.Print_Area" localSheetId="0">'Sheet1'!$A$1:$R$100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<sst xmlns="http://schemas.openxmlformats.org/spreadsheetml/2006/main" count="115" uniqueCount="108">
  <si>
    <t>病　　床　　数</t>
  </si>
  <si>
    <t>人口１０万対病床数</t>
  </si>
  <si>
    <t>人口</t>
  </si>
  <si>
    <t>病院</t>
  </si>
  <si>
    <t>一般　　診療所</t>
  </si>
  <si>
    <t>感染症　病床</t>
  </si>
  <si>
    <t>結核　　病床</t>
  </si>
  <si>
    <t>療養　　病床</t>
  </si>
  <si>
    <t>一般　　病床</t>
  </si>
  <si>
    <t>感染症　　病床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</si>
  <si>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</si>
  <si>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</si>
  <si>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</si>
  <si>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</si>
  <si>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</si>
  <si>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</si>
  <si>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</si>
  <si>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安房</t>
  </si>
  <si>
    <t>君津</t>
  </si>
  <si>
    <t>千葉市保健所</t>
  </si>
  <si>
    <t>千葉市中央区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</si>
  <si>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</si>
  <si>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</si>
  <si>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</si>
  <si>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</si>
  <si>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</si>
  <si>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</si>
  <si>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</si>
  <si>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</si>
  <si>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</si>
  <si>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</si>
  <si>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</si>
  <si>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</si>
  <si>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</si>
  <si>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</si>
  <si>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</si>
  <si>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</si>
  <si>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</si>
  <si>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</si>
  <si>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</si>
  <si>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</si>
  <si>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</si>
  <si>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</si>
  <si>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</si>
  <si>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</si>
  <si>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大多喜町</t>
  </si>
  <si>
    <t>市原保健所</t>
  </si>
  <si>
    <t>市原市</t>
  </si>
  <si>
    <t>木更津市</t>
  </si>
  <si>
    <t>君津市</t>
  </si>
  <si>
    <t>富津市</t>
  </si>
  <si>
    <t>船橋市</t>
  </si>
  <si>
    <t>柏保健所</t>
  </si>
  <si>
    <t>柏市</t>
  </si>
  <si>
    <t>流山市</t>
  </si>
  <si>
    <t>我孫子市</t>
  </si>
  <si>
    <t>習志野保健所</t>
  </si>
  <si>
    <t>習志野市</t>
  </si>
  <si>
    <t>八千代市</t>
  </si>
  <si>
    <t>香取保健所</t>
  </si>
  <si>
    <t>神崎町</t>
  </si>
  <si>
    <t>多古町</t>
  </si>
  <si>
    <t>東庄町</t>
  </si>
  <si>
    <t>海匝保健所</t>
  </si>
  <si>
    <t>銚子市</t>
  </si>
  <si>
    <t>旭市</t>
  </si>
  <si>
    <t>山武保健所</t>
  </si>
  <si>
    <t>東金市</t>
  </si>
  <si>
    <t>大網白里町</t>
  </si>
  <si>
    <t>九十九里町</t>
  </si>
  <si>
    <t>芝山町</t>
  </si>
  <si>
    <t>安房保健所</t>
  </si>
  <si>
    <t>館山市</t>
  </si>
  <si>
    <t>鴨川市</t>
  </si>
  <si>
    <t>鋸南町</t>
  </si>
  <si>
    <t>富里市</t>
  </si>
  <si>
    <t>君津保健所</t>
  </si>
  <si>
    <t>船橋市保健所</t>
  </si>
  <si>
    <t>印旛保健所</t>
  </si>
  <si>
    <t>長生保健所</t>
  </si>
  <si>
    <t>夷隅保健所</t>
  </si>
  <si>
    <t>夷隅長生</t>
  </si>
  <si>
    <t>(再掲)
療養
病床</t>
  </si>
  <si>
    <t>いすみ市</t>
  </si>
  <si>
    <t>香取市</t>
  </si>
  <si>
    <t>匝瑳市</t>
  </si>
  <si>
    <t>山武市</t>
  </si>
  <si>
    <t>横芝光町</t>
  </si>
  <si>
    <t>南房総市</t>
  </si>
  <si>
    <t>統計表２　　二次保健医療圏・保健所・市区町村別にみた</t>
  </si>
  <si>
    <t>御宿町</t>
  </si>
  <si>
    <t>（保健所）</t>
  </si>
  <si>
    <t>（市町村）</t>
  </si>
  <si>
    <t>(再掲)
地域医療支援</t>
  </si>
  <si>
    <t>精神科　　病床</t>
  </si>
  <si>
    <t>酒々井町</t>
  </si>
  <si>
    <t>病床数及び人口１０万対病床数</t>
  </si>
  <si>
    <t>市原</t>
  </si>
  <si>
    <t>　　　　（県計は厚生労働省発表の率）</t>
  </si>
  <si>
    <t>　　　　　花見川区</t>
  </si>
  <si>
    <t>　　　　 稲毛区</t>
  </si>
  <si>
    <t>　　　　 若葉区</t>
  </si>
  <si>
    <t>　　　　緑　区</t>
  </si>
  <si>
    <t>　　　 　美浜区</t>
  </si>
  <si>
    <t>鎌ケ谷市</t>
  </si>
  <si>
    <t>袖ケ浦市</t>
  </si>
  <si>
    <r>
      <t>注１）人口10万対比率算出のために用いた人口は、「千葉県毎月常住人口」（平成1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年10月1日現在）である。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</si>
  <si>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年10月1日現在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</si>
</sst>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0.0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6" fontId="0" fillId="0" borderId="12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0" fontId="0" fillId="0" borderId="1" xfId="0" applyFont="1" applyBorder="1" applyAlignment="1">
      <alignment horizontal="distributed"/>
    </xf>
    <xf numFmtId="177" fontId="0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distributed"/>
    </xf>
    <xf numFmtId="177" fontId="0" fillId="0" borderId="10" xfId="0" applyNumberFormat="1" applyFont="1" applyBorder="1" applyAlignment="1">
      <alignment horizontal="right"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distributed"/>
    </xf>
    <xf numFmtId="0" fontId="4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8" sqref="R8"/>
    </sheetView>
  </sheetViews>
  <sheetFormatPr defaultColWidth="9.00390625" defaultRowHeight="13.5"/>
  <cols>
    <col min="1" max="1" width="19.50390625" style="26" customWidth="1"/>
    <col min="2" max="2" width="8.625" style="26" customWidth="1"/>
    <col min="3" max="11" width="7.625" style="26" customWidth="1"/>
    <col min="12" max="18" width="7.625" style="48" customWidth="1"/>
    <col min="19" max="19" width="9.00390625" style="26" customWidth="1"/>
    <col min="20" max="20" width="9.875" style="53" hidden="1" customWidth="1"/>
    <col min="21" max="23" width="9.00390625" style="26" hidden="1" customWidth="1"/>
    <col min="24" max="16384" width="9.00390625" style="26" customWidth="1"/>
  </cols>
  <sheetData>
    <row r="1" spans="1:20" s="4" customFormat="1" ht="14.25">
      <c r="A1" s="56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2" t="s">
        <v>96</v>
      </c>
      <c r="L1" s="3"/>
      <c r="M1" s="3"/>
      <c r="N1" s="3"/>
      <c r="O1" s="3"/>
      <c r="P1" s="3"/>
      <c r="Q1" s="3"/>
      <c r="R1" s="3"/>
      <c r="T1" s="12"/>
    </row>
    <row r="2" spans="12:20" s="4" customFormat="1" ht="13.5">
      <c r="L2" s="5"/>
      <c r="M2" s="5"/>
      <c r="N2" s="5"/>
      <c r="O2" s="5"/>
      <c r="P2" s="5"/>
      <c r="Q2" s="6" t="s">
        <v>107</v>
      </c>
      <c r="R2" s="5"/>
      <c r="T2" s="12"/>
    </row>
    <row r="3" spans="1:20" s="4" customFormat="1" ht="13.5">
      <c r="A3" s="7"/>
      <c r="B3" s="57" t="s">
        <v>0</v>
      </c>
      <c r="C3" s="58"/>
      <c r="D3" s="58"/>
      <c r="E3" s="58"/>
      <c r="F3" s="58"/>
      <c r="G3" s="58"/>
      <c r="H3" s="58"/>
      <c r="I3" s="58"/>
      <c r="J3" s="8"/>
      <c r="K3" s="59" t="s">
        <v>1</v>
      </c>
      <c r="L3" s="58"/>
      <c r="M3" s="58"/>
      <c r="N3" s="58"/>
      <c r="O3" s="58"/>
      <c r="P3" s="58"/>
      <c r="Q3" s="58"/>
      <c r="R3" s="60"/>
      <c r="T3" s="12" t="s">
        <v>2</v>
      </c>
    </row>
    <row r="4" spans="1:20" s="4" customFormat="1" ht="13.5">
      <c r="A4" s="9"/>
      <c r="B4" s="10"/>
      <c r="C4" s="11"/>
      <c r="D4" s="11"/>
      <c r="E4" s="11"/>
      <c r="F4" s="12"/>
      <c r="G4" s="13"/>
      <c r="H4" s="14"/>
      <c r="I4" s="10"/>
      <c r="J4" s="15"/>
      <c r="K4" s="16"/>
      <c r="L4" s="17"/>
      <c r="M4" s="17"/>
      <c r="N4" s="17"/>
      <c r="O4" s="17"/>
      <c r="P4" s="18"/>
      <c r="Q4" s="19"/>
      <c r="R4" s="20"/>
      <c r="T4" s="12"/>
    </row>
    <row r="5" spans="1:18" ht="13.5" customHeight="1">
      <c r="A5" s="9"/>
      <c r="B5" s="61" t="s">
        <v>3</v>
      </c>
      <c r="C5" s="21"/>
      <c r="D5" s="22"/>
      <c r="E5" s="23"/>
      <c r="F5" s="24"/>
      <c r="G5" s="23"/>
      <c r="H5" s="63" t="s">
        <v>93</v>
      </c>
      <c r="I5" s="65" t="s">
        <v>4</v>
      </c>
      <c r="J5" s="67" t="s">
        <v>82</v>
      </c>
      <c r="K5" s="69" t="s">
        <v>3</v>
      </c>
      <c r="L5" s="25"/>
      <c r="M5" s="25"/>
      <c r="N5" s="25"/>
      <c r="O5" s="25"/>
      <c r="P5" s="25"/>
      <c r="Q5" s="71" t="s">
        <v>4</v>
      </c>
      <c r="R5" s="63" t="s">
        <v>82</v>
      </c>
    </row>
    <row r="6" spans="1:18" ht="27">
      <c r="A6" s="27"/>
      <c r="B6" s="62"/>
      <c r="C6" s="28" t="s">
        <v>94</v>
      </c>
      <c r="D6" s="28" t="s">
        <v>5</v>
      </c>
      <c r="E6" s="28" t="s">
        <v>6</v>
      </c>
      <c r="F6" s="28" t="s">
        <v>7</v>
      </c>
      <c r="G6" s="28" t="s">
        <v>8</v>
      </c>
      <c r="H6" s="64"/>
      <c r="I6" s="66"/>
      <c r="J6" s="68"/>
      <c r="K6" s="70"/>
      <c r="L6" s="29" t="s">
        <v>94</v>
      </c>
      <c r="M6" s="29" t="s">
        <v>9</v>
      </c>
      <c r="N6" s="29" t="s">
        <v>6</v>
      </c>
      <c r="O6" s="29" t="s">
        <v>7</v>
      </c>
      <c r="P6" s="29" t="s">
        <v>8</v>
      </c>
      <c r="Q6" s="72"/>
      <c r="R6" s="64"/>
    </row>
    <row r="7" spans="1:20" s="4" customFormat="1" ht="13.5">
      <c r="A7" s="1" t="s">
        <v>10</v>
      </c>
      <c r="B7" s="30">
        <f>SUM(B10:B18)</f>
        <v>56796</v>
      </c>
      <c r="C7" s="30">
        <f aca="true" t="shared" si="0" ref="C7:J7">SUM(C10:C18)</f>
        <v>13228</v>
      </c>
      <c r="D7" s="30">
        <f t="shared" si="0"/>
        <v>49</v>
      </c>
      <c r="E7" s="30">
        <f t="shared" si="0"/>
        <v>371</v>
      </c>
      <c r="F7" s="30">
        <f t="shared" si="0"/>
        <v>9752</v>
      </c>
      <c r="G7" s="30">
        <f t="shared" si="0"/>
        <v>33396</v>
      </c>
      <c r="H7" s="30">
        <f t="shared" si="0"/>
        <v>2396</v>
      </c>
      <c r="I7" s="30">
        <f t="shared" si="0"/>
        <v>3758</v>
      </c>
      <c r="J7" s="31">
        <f t="shared" si="0"/>
        <v>318</v>
      </c>
      <c r="K7" s="32">
        <v>931.4</v>
      </c>
      <c r="L7" s="33">
        <v>216.9</v>
      </c>
      <c r="M7" s="34">
        <v>0.8</v>
      </c>
      <c r="N7" s="33">
        <v>6.1</v>
      </c>
      <c r="O7" s="34">
        <v>159.9</v>
      </c>
      <c r="P7" s="34">
        <v>547.7</v>
      </c>
      <c r="Q7" s="34">
        <v>61.6</v>
      </c>
      <c r="R7" s="34">
        <v>5.2</v>
      </c>
      <c r="T7" s="46">
        <f>SUM(T10:T18)</f>
        <v>6108809</v>
      </c>
    </row>
    <row r="8" spans="1:20" s="4" customFormat="1" ht="13.5">
      <c r="A8" s="35"/>
      <c r="B8" s="30"/>
      <c r="C8" s="30"/>
      <c r="D8" s="30"/>
      <c r="E8" s="30"/>
      <c r="F8" s="30"/>
      <c r="G8" s="30"/>
      <c r="H8" s="30"/>
      <c r="I8" s="36"/>
      <c r="J8" s="31"/>
      <c r="K8" s="37"/>
      <c r="L8" s="34"/>
      <c r="M8" s="34"/>
      <c r="N8" s="34"/>
      <c r="O8" s="5"/>
      <c r="P8" s="34"/>
      <c r="Q8" s="34"/>
      <c r="R8" s="34"/>
      <c r="T8" s="12"/>
    </row>
    <row r="9" spans="1:20" s="4" customFormat="1" ht="13.5">
      <c r="A9" s="38" t="s">
        <v>11</v>
      </c>
      <c r="B9" s="30"/>
      <c r="C9" s="30"/>
      <c r="D9" s="30"/>
      <c r="E9" s="30"/>
      <c r="F9" s="30"/>
      <c r="G9" s="30"/>
      <c r="H9" s="30"/>
      <c r="I9" s="36"/>
      <c r="J9" s="31"/>
      <c r="K9" s="37"/>
      <c r="L9" s="34"/>
      <c r="M9" s="34"/>
      <c r="N9" s="34"/>
      <c r="O9" s="34"/>
      <c r="P9" s="34"/>
      <c r="Q9" s="34"/>
      <c r="R9" s="34"/>
      <c r="T9" s="12"/>
    </row>
    <row r="10" spans="1:23" s="4" customFormat="1" ht="13.5">
      <c r="A10" s="38" t="s">
        <v>12</v>
      </c>
      <c r="B10" s="36">
        <f aca="true" t="shared" si="1" ref="B10:J10">B21</f>
        <v>9068</v>
      </c>
      <c r="C10" s="36">
        <f t="shared" si="1"/>
        <v>1526</v>
      </c>
      <c r="D10" s="36">
        <f t="shared" si="1"/>
        <v>6</v>
      </c>
      <c r="E10" s="36">
        <f t="shared" si="1"/>
        <v>150</v>
      </c>
      <c r="F10" s="36">
        <f t="shared" si="1"/>
        <v>1131</v>
      </c>
      <c r="G10" s="36">
        <f t="shared" si="1"/>
        <v>6255</v>
      </c>
      <c r="H10" s="36">
        <f t="shared" si="1"/>
        <v>203</v>
      </c>
      <c r="I10" s="36">
        <f t="shared" si="1"/>
        <v>713</v>
      </c>
      <c r="J10" s="31">
        <f t="shared" si="1"/>
        <v>26</v>
      </c>
      <c r="K10" s="37">
        <f>ROUND(B10/T10*100000,1)</f>
        <v>967.7</v>
      </c>
      <c r="L10" s="34">
        <f>ROUND(C10/T10*100000,1)</f>
        <v>162.9</v>
      </c>
      <c r="M10" s="34">
        <f>ROUND(D10/T10*100000,1)</f>
        <v>0.6</v>
      </c>
      <c r="N10" s="34">
        <f>ROUND(E10/T10*100000,1)</f>
        <v>16</v>
      </c>
      <c r="O10" s="34">
        <f>ROUND(F10/T10*100000,1)</f>
        <v>120.7</v>
      </c>
      <c r="P10" s="34">
        <f>ROUND(G10/T10*100000,1)</f>
        <v>667.5</v>
      </c>
      <c r="Q10" s="34">
        <f>ROUND(I10/T10*100000,1)</f>
        <v>76.1</v>
      </c>
      <c r="R10" s="34">
        <f>ROUND(J10/T10*100000,1)</f>
        <v>2.8</v>
      </c>
      <c r="T10" s="46">
        <f>T21</f>
        <v>937041</v>
      </c>
      <c r="U10" s="5">
        <f aca="true" t="shared" si="2" ref="U10:U18">K10+Q10</f>
        <v>1043.8</v>
      </c>
      <c r="W10" s="5">
        <f>SUM(M10:P10)</f>
        <v>804.8</v>
      </c>
    </row>
    <row r="11" spans="1:23" s="4" customFormat="1" ht="13.5">
      <c r="A11" s="38" t="s">
        <v>13</v>
      </c>
      <c r="B11" s="36">
        <f>B23+B22+B32</f>
        <v>14516</v>
      </c>
      <c r="C11" s="36">
        <f aca="true" t="shared" si="3" ref="C11:J11">C23+C22+C32</f>
        <v>3878</v>
      </c>
      <c r="D11" s="36">
        <f t="shared" si="3"/>
        <v>8</v>
      </c>
      <c r="E11" s="36">
        <f t="shared" si="3"/>
        <v>88</v>
      </c>
      <c r="F11" s="36">
        <f t="shared" si="3"/>
        <v>2145</v>
      </c>
      <c r="G11" s="36">
        <f t="shared" si="3"/>
        <v>8397</v>
      </c>
      <c r="H11" s="36">
        <f t="shared" si="3"/>
        <v>0</v>
      </c>
      <c r="I11" s="36">
        <f t="shared" si="3"/>
        <v>651</v>
      </c>
      <c r="J11" s="31">
        <f t="shared" si="3"/>
        <v>19</v>
      </c>
      <c r="K11" s="37">
        <f aca="true" t="shared" si="4" ref="K11:K18">ROUND(B11/T11*100000,1)</f>
        <v>873.4</v>
      </c>
      <c r="L11" s="34">
        <f aca="true" t="shared" si="5" ref="L11:L18">ROUND(C11/T11*100000,1)</f>
        <v>233.3</v>
      </c>
      <c r="M11" s="34">
        <f aca="true" t="shared" si="6" ref="M11:M18">ROUND(D11/T11*100000,1)</f>
        <v>0.5</v>
      </c>
      <c r="N11" s="34">
        <f aca="true" t="shared" si="7" ref="N11:N18">ROUND(E11/T11*100000,1)</f>
        <v>5.3</v>
      </c>
      <c r="O11" s="34">
        <f aca="true" t="shared" si="8" ref="O11:O18">ROUND(F11/T11*100000,1)</f>
        <v>129.1</v>
      </c>
      <c r="P11" s="34">
        <f aca="true" t="shared" si="9" ref="P11:P18">ROUND(G11/T11*100000,1)</f>
        <v>505.2</v>
      </c>
      <c r="Q11" s="34">
        <f aca="true" t="shared" si="10" ref="Q11:Q18">ROUND(I11/T11*100000,1)</f>
        <v>39.2</v>
      </c>
      <c r="R11" s="34">
        <f aca="true" t="shared" si="11" ref="R11:R18">ROUND(J11/T11*100000,1)</f>
        <v>1.1</v>
      </c>
      <c r="T11" s="46">
        <f>T23+T22+T32</f>
        <v>1661980</v>
      </c>
      <c r="U11" s="5">
        <f t="shared" si="2"/>
        <v>912.6</v>
      </c>
      <c r="W11" s="5">
        <f aca="true" t="shared" si="12" ref="W11:W18">SUM(M11:P11)</f>
        <v>640.1</v>
      </c>
    </row>
    <row r="12" spans="1:23" s="4" customFormat="1" ht="13.5">
      <c r="A12" s="38" t="s">
        <v>14</v>
      </c>
      <c r="B12" s="36">
        <f>B24+B25+B31</f>
        <v>10669</v>
      </c>
      <c r="C12" s="36">
        <f aca="true" t="shared" si="13" ref="C12:J12">C24+C25+C31</f>
        <v>2463</v>
      </c>
      <c r="D12" s="36">
        <f t="shared" si="13"/>
        <v>8</v>
      </c>
      <c r="E12" s="36">
        <f t="shared" si="13"/>
        <v>0</v>
      </c>
      <c r="F12" s="36">
        <f t="shared" si="13"/>
        <v>1554</v>
      </c>
      <c r="G12" s="36">
        <f t="shared" si="13"/>
        <v>6644</v>
      </c>
      <c r="H12" s="36">
        <f t="shared" si="13"/>
        <v>0</v>
      </c>
      <c r="I12" s="36">
        <f t="shared" si="13"/>
        <v>549</v>
      </c>
      <c r="J12" s="31">
        <f t="shared" si="13"/>
        <v>62</v>
      </c>
      <c r="K12" s="37">
        <f t="shared" si="4"/>
        <v>815.9</v>
      </c>
      <c r="L12" s="34">
        <f t="shared" si="5"/>
        <v>188.4</v>
      </c>
      <c r="M12" s="34">
        <f t="shared" si="6"/>
        <v>0.6</v>
      </c>
      <c r="N12" s="34">
        <f t="shared" si="7"/>
        <v>0</v>
      </c>
      <c r="O12" s="34">
        <f t="shared" si="8"/>
        <v>118.8</v>
      </c>
      <c r="P12" s="34">
        <f t="shared" si="9"/>
        <v>508.1</v>
      </c>
      <c r="Q12" s="34">
        <f t="shared" si="10"/>
        <v>42</v>
      </c>
      <c r="R12" s="34">
        <f t="shared" si="11"/>
        <v>4.7</v>
      </c>
      <c r="T12" s="46">
        <f>T24+T25+T31</f>
        <v>1307613</v>
      </c>
      <c r="U12" s="5">
        <f t="shared" si="2"/>
        <v>857.9</v>
      </c>
      <c r="W12" s="5">
        <f t="shared" si="12"/>
        <v>627.5</v>
      </c>
    </row>
    <row r="13" spans="1:23" s="4" customFormat="1" ht="13.5">
      <c r="A13" s="38" t="s">
        <v>15</v>
      </c>
      <c r="B13" s="36">
        <f>B26+B35</f>
        <v>7946</v>
      </c>
      <c r="C13" s="36">
        <f aca="true" t="shared" si="14" ref="C13:J13">C26+C35</f>
        <v>1844</v>
      </c>
      <c r="D13" s="36">
        <f t="shared" si="14"/>
        <v>11</v>
      </c>
      <c r="E13" s="36">
        <f t="shared" si="14"/>
        <v>59</v>
      </c>
      <c r="F13" s="36">
        <f t="shared" si="14"/>
        <v>1666</v>
      </c>
      <c r="G13" s="36">
        <f t="shared" si="14"/>
        <v>4366</v>
      </c>
      <c r="H13" s="36">
        <f t="shared" si="14"/>
        <v>719</v>
      </c>
      <c r="I13" s="36">
        <f t="shared" si="14"/>
        <v>510</v>
      </c>
      <c r="J13" s="31">
        <f t="shared" si="14"/>
        <v>75</v>
      </c>
      <c r="K13" s="37">
        <f t="shared" si="4"/>
        <v>869.7</v>
      </c>
      <c r="L13" s="34">
        <f t="shared" si="5"/>
        <v>201.8</v>
      </c>
      <c r="M13" s="34">
        <f t="shared" si="6"/>
        <v>1.2</v>
      </c>
      <c r="N13" s="34">
        <f t="shared" si="7"/>
        <v>6.5</v>
      </c>
      <c r="O13" s="34">
        <f t="shared" si="8"/>
        <v>182.3</v>
      </c>
      <c r="P13" s="34">
        <f t="shared" si="9"/>
        <v>477.9</v>
      </c>
      <c r="Q13" s="34">
        <f t="shared" si="10"/>
        <v>55.8</v>
      </c>
      <c r="R13" s="34">
        <f t="shared" si="11"/>
        <v>8.2</v>
      </c>
      <c r="T13" s="46">
        <f>T26+T35</f>
        <v>913656</v>
      </c>
      <c r="U13" s="5">
        <f t="shared" si="2"/>
        <v>925.5</v>
      </c>
      <c r="W13" s="5">
        <f t="shared" si="12"/>
        <v>667.9</v>
      </c>
    </row>
    <row r="14" spans="1:23" s="4" customFormat="1" ht="13.5">
      <c r="A14" s="38" t="s">
        <v>16</v>
      </c>
      <c r="B14" s="36">
        <f>B33+B34</f>
        <v>3979</v>
      </c>
      <c r="C14" s="36">
        <f aca="true" t="shared" si="15" ref="C14:J14">C33+C34</f>
        <v>1000</v>
      </c>
      <c r="D14" s="36">
        <f t="shared" si="15"/>
        <v>6</v>
      </c>
      <c r="E14" s="36">
        <f t="shared" si="15"/>
        <v>34</v>
      </c>
      <c r="F14" s="36">
        <f t="shared" si="15"/>
        <v>832</v>
      </c>
      <c r="G14" s="36">
        <f t="shared" si="15"/>
        <v>2107</v>
      </c>
      <c r="H14" s="36">
        <f t="shared" si="15"/>
        <v>0</v>
      </c>
      <c r="I14" s="36">
        <f t="shared" si="15"/>
        <v>237</v>
      </c>
      <c r="J14" s="31">
        <f t="shared" si="15"/>
        <v>31</v>
      </c>
      <c r="K14" s="37">
        <f t="shared" si="4"/>
        <v>1289</v>
      </c>
      <c r="L14" s="34">
        <f t="shared" si="5"/>
        <v>324</v>
      </c>
      <c r="M14" s="34">
        <f t="shared" si="6"/>
        <v>1.9</v>
      </c>
      <c r="N14" s="34">
        <f t="shared" si="7"/>
        <v>11</v>
      </c>
      <c r="O14" s="34">
        <f t="shared" si="8"/>
        <v>269.5</v>
      </c>
      <c r="P14" s="34">
        <f t="shared" si="9"/>
        <v>682.6</v>
      </c>
      <c r="Q14" s="34">
        <f t="shared" si="10"/>
        <v>76.8</v>
      </c>
      <c r="R14" s="34">
        <f t="shared" si="11"/>
        <v>10</v>
      </c>
      <c r="T14" s="46">
        <f>T33+T34</f>
        <v>308681</v>
      </c>
      <c r="U14" s="5">
        <f t="shared" si="2"/>
        <v>1365.8</v>
      </c>
      <c r="W14" s="5">
        <f t="shared" si="12"/>
        <v>965</v>
      </c>
    </row>
    <row r="15" spans="1:23" s="4" customFormat="1" ht="13.5">
      <c r="A15" s="38" t="s">
        <v>81</v>
      </c>
      <c r="B15" s="36">
        <f>B27+B28</f>
        <v>2535</v>
      </c>
      <c r="C15" s="36">
        <f aca="true" t="shared" si="16" ref="C15:J15">C27+C28</f>
        <v>747</v>
      </c>
      <c r="D15" s="36">
        <f t="shared" si="16"/>
        <v>0</v>
      </c>
      <c r="E15" s="36">
        <f t="shared" si="16"/>
        <v>14</v>
      </c>
      <c r="F15" s="36">
        <f t="shared" si="16"/>
        <v>824</v>
      </c>
      <c r="G15" s="36">
        <f t="shared" si="16"/>
        <v>950</v>
      </c>
      <c r="H15" s="36">
        <f t="shared" si="16"/>
        <v>0</v>
      </c>
      <c r="I15" s="36">
        <f t="shared" si="16"/>
        <v>235</v>
      </c>
      <c r="J15" s="31">
        <f t="shared" si="16"/>
        <v>9</v>
      </c>
      <c r="K15" s="37">
        <f t="shared" si="4"/>
        <v>1056.7</v>
      </c>
      <c r="L15" s="34">
        <f t="shared" si="5"/>
        <v>311.4</v>
      </c>
      <c r="M15" s="34">
        <f t="shared" si="6"/>
        <v>0</v>
      </c>
      <c r="N15" s="34">
        <f t="shared" si="7"/>
        <v>5.8</v>
      </c>
      <c r="O15" s="34">
        <f t="shared" si="8"/>
        <v>343.5</v>
      </c>
      <c r="P15" s="34">
        <f t="shared" si="9"/>
        <v>396</v>
      </c>
      <c r="Q15" s="34">
        <f t="shared" si="10"/>
        <v>98</v>
      </c>
      <c r="R15" s="34">
        <f t="shared" si="11"/>
        <v>3.8</v>
      </c>
      <c r="T15" s="46">
        <f>T27+T28</f>
        <v>239889</v>
      </c>
      <c r="U15" s="5">
        <f t="shared" si="2"/>
        <v>1154.7</v>
      </c>
      <c r="W15" s="5">
        <f t="shared" si="12"/>
        <v>745.3</v>
      </c>
    </row>
    <row r="16" spans="1:23" s="4" customFormat="1" ht="13.5">
      <c r="A16" s="38" t="s">
        <v>17</v>
      </c>
      <c r="B16" s="36">
        <f>B36</f>
        <v>2889</v>
      </c>
      <c r="C16" s="36">
        <f aca="true" t="shared" si="17" ref="C16:J16">C36</f>
        <v>815</v>
      </c>
      <c r="D16" s="36">
        <f t="shared" si="17"/>
        <v>4</v>
      </c>
      <c r="E16" s="36">
        <f t="shared" si="17"/>
        <v>0</v>
      </c>
      <c r="F16" s="36">
        <f t="shared" si="17"/>
        <v>603</v>
      </c>
      <c r="G16" s="36">
        <f t="shared" si="17"/>
        <v>1467</v>
      </c>
      <c r="H16" s="36">
        <f t="shared" si="17"/>
        <v>1074</v>
      </c>
      <c r="I16" s="36">
        <f t="shared" si="17"/>
        <v>224</v>
      </c>
      <c r="J16" s="31">
        <f t="shared" si="17"/>
        <v>4</v>
      </c>
      <c r="K16" s="37">
        <f t="shared" si="4"/>
        <v>2080.9</v>
      </c>
      <c r="L16" s="34">
        <f t="shared" si="5"/>
        <v>587</v>
      </c>
      <c r="M16" s="34">
        <f t="shared" si="6"/>
        <v>2.9</v>
      </c>
      <c r="N16" s="34">
        <f t="shared" si="7"/>
        <v>0</v>
      </c>
      <c r="O16" s="34">
        <f t="shared" si="8"/>
        <v>434.3</v>
      </c>
      <c r="P16" s="34">
        <f t="shared" si="9"/>
        <v>1056.6</v>
      </c>
      <c r="Q16" s="34">
        <f t="shared" si="10"/>
        <v>161.3</v>
      </c>
      <c r="R16" s="34">
        <f t="shared" si="11"/>
        <v>2.9</v>
      </c>
      <c r="T16" s="46">
        <f>T36</f>
        <v>138835</v>
      </c>
      <c r="U16" s="5">
        <f t="shared" si="2"/>
        <v>2242.2000000000003</v>
      </c>
      <c r="W16" s="5">
        <f t="shared" si="12"/>
        <v>1493.8</v>
      </c>
    </row>
    <row r="17" spans="1:23" s="4" customFormat="1" ht="13.5">
      <c r="A17" s="38" t="s">
        <v>18</v>
      </c>
      <c r="B17" s="36">
        <f>B30</f>
        <v>2863</v>
      </c>
      <c r="C17" s="36">
        <f aca="true" t="shared" si="18" ref="C17:J17">C30</f>
        <v>606</v>
      </c>
      <c r="D17" s="36">
        <f t="shared" si="18"/>
        <v>6</v>
      </c>
      <c r="E17" s="36">
        <f t="shared" si="18"/>
        <v>26</v>
      </c>
      <c r="F17" s="36">
        <f t="shared" si="18"/>
        <v>697</v>
      </c>
      <c r="G17" s="36">
        <f t="shared" si="18"/>
        <v>1528</v>
      </c>
      <c r="H17" s="36">
        <f t="shared" si="18"/>
        <v>0</v>
      </c>
      <c r="I17" s="36">
        <f t="shared" si="18"/>
        <v>380</v>
      </c>
      <c r="J17" s="31">
        <f t="shared" si="18"/>
        <v>55</v>
      </c>
      <c r="K17" s="37">
        <f t="shared" si="4"/>
        <v>889.8</v>
      </c>
      <c r="L17" s="34">
        <f t="shared" si="5"/>
        <v>188.3</v>
      </c>
      <c r="M17" s="34">
        <f t="shared" si="6"/>
        <v>1.9</v>
      </c>
      <c r="N17" s="34">
        <f t="shared" si="7"/>
        <v>8.1</v>
      </c>
      <c r="O17" s="34">
        <f t="shared" si="8"/>
        <v>216.6</v>
      </c>
      <c r="P17" s="34">
        <f t="shared" si="9"/>
        <v>474.9</v>
      </c>
      <c r="Q17" s="34">
        <f t="shared" si="10"/>
        <v>118.1</v>
      </c>
      <c r="R17" s="34">
        <f t="shared" si="11"/>
        <v>17.1</v>
      </c>
      <c r="T17" s="46">
        <f>T30</f>
        <v>321774</v>
      </c>
      <c r="U17" s="5">
        <f t="shared" si="2"/>
        <v>1007.9</v>
      </c>
      <c r="W17" s="5">
        <f t="shared" si="12"/>
        <v>701.5</v>
      </c>
    </row>
    <row r="18" spans="1:23" s="4" customFormat="1" ht="13.5">
      <c r="A18" s="38" t="s">
        <v>97</v>
      </c>
      <c r="B18" s="36">
        <f>B29</f>
        <v>2331</v>
      </c>
      <c r="C18" s="36">
        <f aca="true" t="shared" si="19" ref="C18:J18">C29</f>
        <v>349</v>
      </c>
      <c r="D18" s="36">
        <f t="shared" si="19"/>
        <v>0</v>
      </c>
      <c r="E18" s="36">
        <f t="shared" si="19"/>
        <v>0</v>
      </c>
      <c r="F18" s="36">
        <f t="shared" si="19"/>
        <v>300</v>
      </c>
      <c r="G18" s="36">
        <f t="shared" si="19"/>
        <v>1682</v>
      </c>
      <c r="H18" s="36">
        <f t="shared" si="19"/>
        <v>400</v>
      </c>
      <c r="I18" s="36">
        <f t="shared" si="19"/>
        <v>259</v>
      </c>
      <c r="J18" s="31">
        <f t="shared" si="19"/>
        <v>37</v>
      </c>
      <c r="K18" s="37">
        <f t="shared" si="4"/>
        <v>834.5</v>
      </c>
      <c r="L18" s="34">
        <f t="shared" si="5"/>
        <v>124.9</v>
      </c>
      <c r="M18" s="34">
        <f t="shared" si="6"/>
        <v>0</v>
      </c>
      <c r="N18" s="34">
        <f t="shared" si="7"/>
        <v>0</v>
      </c>
      <c r="O18" s="34">
        <f t="shared" si="8"/>
        <v>107.4</v>
      </c>
      <c r="P18" s="34">
        <f t="shared" si="9"/>
        <v>602.1</v>
      </c>
      <c r="Q18" s="34">
        <f t="shared" si="10"/>
        <v>92.7</v>
      </c>
      <c r="R18" s="34">
        <f t="shared" si="11"/>
        <v>13.2</v>
      </c>
      <c r="T18" s="46">
        <f>T29</f>
        <v>279340</v>
      </c>
      <c r="U18" s="5">
        <f t="shared" si="2"/>
        <v>927.2</v>
      </c>
      <c r="W18" s="5">
        <f t="shared" si="12"/>
        <v>709.5</v>
      </c>
    </row>
    <row r="19" spans="1:20" s="4" customFormat="1" ht="13.5">
      <c r="A19" s="35"/>
      <c r="B19" s="30"/>
      <c r="C19" s="30"/>
      <c r="D19" s="30"/>
      <c r="E19" s="30"/>
      <c r="F19" s="30"/>
      <c r="G19" s="30"/>
      <c r="H19" s="30"/>
      <c r="I19" s="36"/>
      <c r="J19" s="31"/>
      <c r="K19" s="37"/>
      <c r="L19" s="34"/>
      <c r="M19" s="34"/>
      <c r="N19" s="34"/>
      <c r="O19" s="34"/>
      <c r="P19" s="34"/>
      <c r="Q19" s="34"/>
      <c r="R19" s="34"/>
      <c r="T19" s="46"/>
    </row>
    <row r="20" spans="1:20" s="4" customFormat="1" ht="13.5">
      <c r="A20" s="38" t="s">
        <v>91</v>
      </c>
      <c r="B20" s="30"/>
      <c r="C20" s="30"/>
      <c r="D20" s="30"/>
      <c r="E20" s="30"/>
      <c r="F20" s="30"/>
      <c r="G20" s="30"/>
      <c r="H20" s="30"/>
      <c r="I20" s="36"/>
      <c r="J20" s="31"/>
      <c r="K20" s="37"/>
      <c r="L20" s="34"/>
      <c r="M20" s="34"/>
      <c r="N20" s="34"/>
      <c r="O20" s="34"/>
      <c r="P20" s="34"/>
      <c r="Q20" s="34"/>
      <c r="R20" s="34"/>
      <c r="T20" s="46"/>
    </row>
    <row r="21" spans="1:20" s="4" customFormat="1" ht="13.5">
      <c r="A21" s="38" t="s">
        <v>19</v>
      </c>
      <c r="B21" s="30">
        <f aca="true" t="shared" si="20" ref="B21:J21">SUM(B38:B43)</f>
        <v>9068</v>
      </c>
      <c r="C21" s="30">
        <f t="shared" si="20"/>
        <v>1526</v>
      </c>
      <c r="D21" s="30">
        <f t="shared" si="20"/>
        <v>6</v>
      </c>
      <c r="E21" s="30">
        <f t="shared" si="20"/>
        <v>150</v>
      </c>
      <c r="F21" s="30">
        <f t="shared" si="20"/>
        <v>1131</v>
      </c>
      <c r="G21" s="30">
        <f t="shared" si="20"/>
        <v>6255</v>
      </c>
      <c r="H21" s="30">
        <f t="shared" si="20"/>
        <v>203</v>
      </c>
      <c r="I21" s="36">
        <f t="shared" si="20"/>
        <v>713</v>
      </c>
      <c r="J21" s="31">
        <f t="shared" si="20"/>
        <v>26</v>
      </c>
      <c r="K21" s="37">
        <f>ROUND(B21/T21*100000,1)</f>
        <v>967.7</v>
      </c>
      <c r="L21" s="34">
        <f>ROUND(C21/T21*100000,1)</f>
        <v>162.9</v>
      </c>
      <c r="M21" s="34">
        <f>ROUND(D21/T21*100000,1)</f>
        <v>0.6</v>
      </c>
      <c r="N21" s="34">
        <f>ROUND(E21/T21*100000,1)</f>
        <v>16</v>
      </c>
      <c r="O21" s="34">
        <f>ROUND(F21/T21*100000,1)</f>
        <v>120.7</v>
      </c>
      <c r="P21" s="34">
        <f>ROUND(G21/T21*100000,1)</f>
        <v>667.5</v>
      </c>
      <c r="Q21" s="34">
        <f>ROUND(I21/T21*100000,1)</f>
        <v>76.1</v>
      </c>
      <c r="R21" s="34">
        <f>ROUND(J21/T21*100000,1)</f>
        <v>2.8</v>
      </c>
      <c r="T21" s="46">
        <f>SUM(T38:T43)</f>
        <v>937041</v>
      </c>
    </row>
    <row r="22" spans="1:20" s="4" customFormat="1" ht="13.5">
      <c r="A22" s="38" t="s">
        <v>77</v>
      </c>
      <c r="B22" s="39">
        <f>SUM(B46:B46)</f>
        <v>4181</v>
      </c>
      <c r="C22" s="39">
        <f aca="true" t="shared" si="21" ref="C22:J22">SUM(C46:C46)</f>
        <v>1335</v>
      </c>
      <c r="D22" s="39">
        <f t="shared" si="21"/>
        <v>4</v>
      </c>
      <c r="E22" s="39">
        <f t="shared" si="21"/>
        <v>0</v>
      </c>
      <c r="F22" s="39">
        <f t="shared" si="21"/>
        <v>302</v>
      </c>
      <c r="G22" s="39">
        <f t="shared" si="21"/>
        <v>2540</v>
      </c>
      <c r="H22" s="39">
        <f t="shared" si="21"/>
        <v>0</v>
      </c>
      <c r="I22" s="36">
        <f t="shared" si="21"/>
        <v>199</v>
      </c>
      <c r="J22" s="31">
        <f t="shared" si="21"/>
        <v>0</v>
      </c>
      <c r="K22" s="37">
        <f aca="true" t="shared" si="22" ref="K22:K85">ROUND(B22/T22*100000,1)</f>
        <v>715.7</v>
      </c>
      <c r="L22" s="34">
        <f aca="true" t="shared" si="23" ref="L22:L85">ROUND(C22/T22*100000,1)</f>
        <v>228.5</v>
      </c>
      <c r="M22" s="34">
        <f aca="true" t="shared" si="24" ref="M22:M85">ROUND(D22/T22*100000,1)</f>
        <v>0.7</v>
      </c>
      <c r="N22" s="34">
        <f aca="true" t="shared" si="25" ref="N22:N85">ROUND(E22/T22*100000,1)</f>
        <v>0</v>
      </c>
      <c r="O22" s="34">
        <f aca="true" t="shared" si="26" ref="O22:O85">ROUND(F22/T22*100000,1)</f>
        <v>51.7</v>
      </c>
      <c r="P22" s="34">
        <f aca="true" t="shared" si="27" ref="P22:P85">ROUND(G22/T22*100000,1)</f>
        <v>434.8</v>
      </c>
      <c r="Q22" s="34">
        <f aca="true" t="shared" si="28" ref="Q22:Q85">ROUND(I22/T22*100000,1)</f>
        <v>34.1</v>
      </c>
      <c r="R22" s="34">
        <f aca="true" t="shared" si="29" ref="R22:R85">ROUND(J22/T22*100000,1)</f>
        <v>0</v>
      </c>
      <c r="T22" s="54">
        <f>SUM(T46:T46)</f>
        <v>584215</v>
      </c>
    </row>
    <row r="23" spans="1:20" s="4" customFormat="1" ht="13.5">
      <c r="A23" s="38" t="s">
        <v>21</v>
      </c>
      <c r="B23" s="39">
        <f>SUM(B45,B67)</f>
        <v>4690</v>
      </c>
      <c r="C23" s="39">
        <f aca="true" t="shared" si="30" ref="C23:J23">SUM(C45,C67)</f>
        <v>1017</v>
      </c>
      <c r="D23" s="39">
        <f t="shared" si="30"/>
        <v>4</v>
      </c>
      <c r="E23" s="39">
        <f t="shared" si="30"/>
        <v>88</v>
      </c>
      <c r="F23" s="39">
        <f t="shared" si="30"/>
        <v>367</v>
      </c>
      <c r="G23" s="39">
        <f t="shared" si="30"/>
        <v>3214</v>
      </c>
      <c r="H23" s="39">
        <f t="shared" si="30"/>
        <v>0</v>
      </c>
      <c r="I23" s="36">
        <f t="shared" si="30"/>
        <v>259</v>
      </c>
      <c r="J23" s="31">
        <f t="shared" si="30"/>
        <v>11</v>
      </c>
      <c r="K23" s="37">
        <f t="shared" si="22"/>
        <v>745.3</v>
      </c>
      <c r="L23" s="34">
        <f t="shared" si="23"/>
        <v>161.6</v>
      </c>
      <c r="M23" s="34">
        <f t="shared" si="24"/>
        <v>0.6</v>
      </c>
      <c r="N23" s="34">
        <f t="shared" si="25"/>
        <v>14</v>
      </c>
      <c r="O23" s="34">
        <f t="shared" si="26"/>
        <v>58.3</v>
      </c>
      <c r="P23" s="34">
        <f t="shared" si="27"/>
        <v>510.8</v>
      </c>
      <c r="Q23" s="34">
        <f t="shared" si="28"/>
        <v>41.2</v>
      </c>
      <c r="R23" s="34">
        <f t="shared" si="29"/>
        <v>1.7</v>
      </c>
      <c r="T23" s="54">
        <f>SUM(T45,T67)</f>
        <v>629269</v>
      </c>
    </row>
    <row r="24" spans="1:20" s="4" customFormat="1" ht="13.5">
      <c r="A24" s="38" t="s">
        <v>24</v>
      </c>
      <c r="B24" s="39">
        <f>SUM(B49)</f>
        <v>3149</v>
      </c>
      <c r="C24" s="39">
        <f aca="true" t="shared" si="31" ref="C24:J24">SUM(C49)</f>
        <v>370</v>
      </c>
      <c r="D24" s="39">
        <f t="shared" si="31"/>
        <v>8</v>
      </c>
      <c r="E24" s="39">
        <f t="shared" si="31"/>
        <v>0</v>
      </c>
      <c r="F24" s="39">
        <f t="shared" si="31"/>
        <v>426</v>
      </c>
      <c r="G24" s="39">
        <f t="shared" si="31"/>
        <v>2345</v>
      </c>
      <c r="H24" s="39">
        <f t="shared" si="31"/>
        <v>0</v>
      </c>
      <c r="I24" s="36">
        <f t="shared" si="31"/>
        <v>168</v>
      </c>
      <c r="J24" s="31">
        <f t="shared" si="31"/>
        <v>46</v>
      </c>
      <c r="K24" s="37">
        <f t="shared" si="22"/>
        <v>660.5</v>
      </c>
      <c r="L24" s="34">
        <f t="shared" si="23"/>
        <v>77.6</v>
      </c>
      <c r="M24" s="34">
        <f t="shared" si="24"/>
        <v>1.7</v>
      </c>
      <c r="N24" s="34">
        <f t="shared" si="25"/>
        <v>0</v>
      </c>
      <c r="O24" s="34">
        <f t="shared" si="26"/>
        <v>89.3</v>
      </c>
      <c r="P24" s="34">
        <f t="shared" si="27"/>
        <v>491.8</v>
      </c>
      <c r="Q24" s="34">
        <f t="shared" si="28"/>
        <v>35.2</v>
      </c>
      <c r="R24" s="34">
        <f t="shared" si="29"/>
        <v>9.6</v>
      </c>
      <c r="T24" s="54">
        <f>SUM(T49)</f>
        <v>476792</v>
      </c>
    </row>
    <row r="25" spans="1:20" s="4" customFormat="1" ht="13.5">
      <c r="A25" s="38" t="s">
        <v>26</v>
      </c>
      <c r="B25" s="39">
        <f>SUM(B50:B50)</f>
        <v>1585</v>
      </c>
      <c r="C25" s="39">
        <f aca="true" t="shared" si="32" ref="C25:J25">SUM(C50:C50)</f>
        <v>765</v>
      </c>
      <c r="D25" s="39">
        <f t="shared" si="32"/>
        <v>0</v>
      </c>
      <c r="E25" s="39">
        <f t="shared" si="32"/>
        <v>0</v>
      </c>
      <c r="F25" s="39">
        <f t="shared" si="32"/>
        <v>99</v>
      </c>
      <c r="G25" s="39">
        <f t="shared" si="32"/>
        <v>721</v>
      </c>
      <c r="H25" s="39">
        <f t="shared" si="32"/>
        <v>0</v>
      </c>
      <c r="I25" s="36">
        <f t="shared" si="32"/>
        <v>97</v>
      </c>
      <c r="J25" s="31">
        <f t="shared" si="32"/>
        <v>0</v>
      </c>
      <c r="K25" s="37">
        <f t="shared" si="22"/>
        <v>1035.4</v>
      </c>
      <c r="L25" s="34">
        <f t="shared" si="23"/>
        <v>499.7</v>
      </c>
      <c r="M25" s="34">
        <f t="shared" si="24"/>
        <v>0</v>
      </c>
      <c r="N25" s="34">
        <f t="shared" si="25"/>
        <v>0</v>
      </c>
      <c r="O25" s="34">
        <f t="shared" si="26"/>
        <v>64.7</v>
      </c>
      <c r="P25" s="34">
        <f t="shared" si="27"/>
        <v>471</v>
      </c>
      <c r="Q25" s="34">
        <f t="shared" si="28"/>
        <v>63.4</v>
      </c>
      <c r="R25" s="34">
        <f t="shared" si="29"/>
        <v>0</v>
      </c>
      <c r="T25" s="54">
        <f>SUM(T50:T50)</f>
        <v>153088</v>
      </c>
    </row>
    <row r="26" spans="1:20" s="4" customFormat="1" ht="13.5">
      <c r="A26" s="38" t="s">
        <v>78</v>
      </c>
      <c r="B26" s="39">
        <f>SUM(B52,B53,B68,B70,B71,B72,B73,B79:B82)</f>
        <v>6263</v>
      </c>
      <c r="C26" s="39">
        <f aca="true" t="shared" si="33" ref="C26:J26">SUM(C52,C53,C68,C70,C71,C72,C73,C79:C82)</f>
        <v>1466</v>
      </c>
      <c r="D26" s="39">
        <f t="shared" si="33"/>
        <v>7</v>
      </c>
      <c r="E26" s="39">
        <f t="shared" si="33"/>
        <v>47</v>
      </c>
      <c r="F26" s="39">
        <f t="shared" si="33"/>
        <v>1293</v>
      </c>
      <c r="G26" s="39">
        <f t="shared" si="33"/>
        <v>3450</v>
      </c>
      <c r="H26" s="39">
        <f t="shared" si="33"/>
        <v>719</v>
      </c>
      <c r="I26" s="36">
        <f t="shared" si="33"/>
        <v>413</v>
      </c>
      <c r="J26" s="31">
        <f t="shared" si="33"/>
        <v>60</v>
      </c>
      <c r="K26" s="37">
        <f t="shared" si="22"/>
        <v>905.2</v>
      </c>
      <c r="L26" s="34">
        <f t="shared" si="23"/>
        <v>211.9</v>
      </c>
      <c r="M26" s="34">
        <f t="shared" si="24"/>
        <v>1</v>
      </c>
      <c r="N26" s="34">
        <f t="shared" si="25"/>
        <v>6.8</v>
      </c>
      <c r="O26" s="34">
        <f t="shared" si="26"/>
        <v>186.9</v>
      </c>
      <c r="P26" s="34">
        <f t="shared" si="27"/>
        <v>498.6</v>
      </c>
      <c r="Q26" s="34">
        <f t="shared" si="28"/>
        <v>59.7</v>
      </c>
      <c r="R26" s="34">
        <f t="shared" si="29"/>
        <v>8.7</v>
      </c>
      <c r="T26" s="54">
        <f>SUM(T52,T53,T68,T70,T71,T72,T73,T79:T82)</f>
        <v>691919</v>
      </c>
    </row>
    <row r="27" spans="1:20" s="4" customFormat="1" ht="13.5">
      <c r="A27" s="38" t="s">
        <v>79</v>
      </c>
      <c r="B27" s="39">
        <f>SUM(B51,B90:B95)</f>
        <v>1452</v>
      </c>
      <c r="C27" s="39">
        <f aca="true" t="shared" si="34" ref="C27:J27">SUM(C51,C90:C95)</f>
        <v>442</v>
      </c>
      <c r="D27" s="39">
        <f t="shared" si="34"/>
        <v>0</v>
      </c>
      <c r="E27" s="39">
        <f t="shared" si="34"/>
        <v>0</v>
      </c>
      <c r="F27" s="39">
        <f t="shared" si="34"/>
        <v>481</v>
      </c>
      <c r="G27" s="39">
        <f t="shared" si="34"/>
        <v>529</v>
      </c>
      <c r="H27" s="39">
        <f t="shared" si="34"/>
        <v>0</v>
      </c>
      <c r="I27" s="36">
        <f t="shared" si="34"/>
        <v>131</v>
      </c>
      <c r="J27" s="31">
        <f t="shared" si="34"/>
        <v>9</v>
      </c>
      <c r="K27" s="37">
        <f t="shared" si="22"/>
        <v>921.4</v>
      </c>
      <c r="L27" s="34">
        <f t="shared" si="23"/>
        <v>280.5</v>
      </c>
      <c r="M27" s="34">
        <f t="shared" si="24"/>
        <v>0</v>
      </c>
      <c r="N27" s="34">
        <f t="shared" si="25"/>
        <v>0</v>
      </c>
      <c r="O27" s="34">
        <f t="shared" si="26"/>
        <v>305.2</v>
      </c>
      <c r="P27" s="34">
        <f t="shared" si="27"/>
        <v>335.7</v>
      </c>
      <c r="Q27" s="34">
        <f t="shared" si="28"/>
        <v>83.1</v>
      </c>
      <c r="R27" s="34">
        <f t="shared" si="29"/>
        <v>5.7</v>
      </c>
      <c r="T27" s="54">
        <f>SUM(T51,T90:T95)</f>
        <v>157583</v>
      </c>
    </row>
    <row r="28" spans="1:20" s="4" customFormat="1" ht="13.5">
      <c r="A28" s="38" t="s">
        <v>80</v>
      </c>
      <c r="B28" s="39">
        <f>SUM(B58,B78,B96:B97)</f>
        <v>1083</v>
      </c>
      <c r="C28" s="39">
        <f aca="true" t="shared" si="35" ref="C28:J28">SUM(C58,C78,C96:C97)</f>
        <v>305</v>
      </c>
      <c r="D28" s="39">
        <f t="shared" si="35"/>
        <v>0</v>
      </c>
      <c r="E28" s="39">
        <f t="shared" si="35"/>
        <v>14</v>
      </c>
      <c r="F28" s="39">
        <f t="shared" si="35"/>
        <v>343</v>
      </c>
      <c r="G28" s="39">
        <f t="shared" si="35"/>
        <v>421</v>
      </c>
      <c r="H28" s="39">
        <f t="shared" si="35"/>
        <v>0</v>
      </c>
      <c r="I28" s="30">
        <f t="shared" si="35"/>
        <v>104</v>
      </c>
      <c r="J28" s="31">
        <f t="shared" si="35"/>
        <v>0</v>
      </c>
      <c r="K28" s="37">
        <f t="shared" si="22"/>
        <v>1315.8</v>
      </c>
      <c r="L28" s="34">
        <f t="shared" si="23"/>
        <v>370.6</v>
      </c>
      <c r="M28" s="34">
        <f t="shared" si="24"/>
        <v>0</v>
      </c>
      <c r="N28" s="34">
        <f t="shared" si="25"/>
        <v>17</v>
      </c>
      <c r="O28" s="34">
        <f t="shared" si="26"/>
        <v>416.7</v>
      </c>
      <c r="P28" s="34">
        <f t="shared" si="27"/>
        <v>511.5</v>
      </c>
      <c r="Q28" s="34">
        <f t="shared" si="28"/>
        <v>126.4</v>
      </c>
      <c r="R28" s="34">
        <f t="shared" si="29"/>
        <v>0</v>
      </c>
      <c r="T28" s="46">
        <f>SUM(T58,T78,T96:T97)</f>
        <v>82306</v>
      </c>
    </row>
    <row r="29" spans="1:20" s="4" customFormat="1" ht="13.5">
      <c r="A29" s="38" t="s">
        <v>46</v>
      </c>
      <c r="B29" s="39">
        <f>SUM(B59)</f>
        <v>2331</v>
      </c>
      <c r="C29" s="39">
        <f aca="true" t="shared" si="36" ref="C29:J29">SUM(C59)</f>
        <v>349</v>
      </c>
      <c r="D29" s="39">
        <f t="shared" si="36"/>
        <v>0</v>
      </c>
      <c r="E29" s="39">
        <f t="shared" si="36"/>
        <v>0</v>
      </c>
      <c r="F29" s="39">
        <f t="shared" si="36"/>
        <v>300</v>
      </c>
      <c r="G29" s="39">
        <f t="shared" si="36"/>
        <v>1682</v>
      </c>
      <c r="H29" s="39">
        <f t="shared" si="36"/>
        <v>400</v>
      </c>
      <c r="I29" s="36">
        <f t="shared" si="36"/>
        <v>259</v>
      </c>
      <c r="J29" s="31">
        <f t="shared" si="36"/>
        <v>37</v>
      </c>
      <c r="K29" s="37">
        <f t="shared" si="22"/>
        <v>834.5</v>
      </c>
      <c r="L29" s="34">
        <f t="shared" si="23"/>
        <v>124.9</v>
      </c>
      <c r="M29" s="34">
        <f t="shared" si="24"/>
        <v>0</v>
      </c>
      <c r="N29" s="34">
        <f t="shared" si="25"/>
        <v>0</v>
      </c>
      <c r="O29" s="34">
        <f t="shared" si="26"/>
        <v>107.4</v>
      </c>
      <c r="P29" s="34">
        <f t="shared" si="27"/>
        <v>602.1</v>
      </c>
      <c r="Q29" s="34">
        <f t="shared" si="28"/>
        <v>92.7</v>
      </c>
      <c r="R29" s="34">
        <f t="shared" si="29"/>
        <v>13.2</v>
      </c>
      <c r="T29" s="54">
        <f>SUM(T59)</f>
        <v>279340</v>
      </c>
    </row>
    <row r="30" spans="1:20" s="4" customFormat="1" ht="13.5">
      <c r="A30" s="38" t="s">
        <v>76</v>
      </c>
      <c r="B30" s="39">
        <f>SUM(B48,B65,B66,B69)</f>
        <v>2863</v>
      </c>
      <c r="C30" s="39">
        <f aca="true" t="shared" si="37" ref="C30:J30">SUM(C48,C65,C66,C69)</f>
        <v>606</v>
      </c>
      <c r="D30" s="39">
        <f t="shared" si="37"/>
        <v>6</v>
      </c>
      <c r="E30" s="39">
        <f t="shared" si="37"/>
        <v>26</v>
      </c>
      <c r="F30" s="39">
        <f t="shared" si="37"/>
        <v>697</v>
      </c>
      <c r="G30" s="39">
        <f t="shared" si="37"/>
        <v>1528</v>
      </c>
      <c r="H30" s="39">
        <f t="shared" si="37"/>
        <v>0</v>
      </c>
      <c r="I30" s="36">
        <f t="shared" si="37"/>
        <v>380</v>
      </c>
      <c r="J30" s="31">
        <f t="shared" si="37"/>
        <v>55</v>
      </c>
      <c r="K30" s="37">
        <f t="shared" si="22"/>
        <v>889.8</v>
      </c>
      <c r="L30" s="34">
        <f t="shared" si="23"/>
        <v>188.3</v>
      </c>
      <c r="M30" s="34">
        <f t="shared" si="24"/>
        <v>1.9</v>
      </c>
      <c r="N30" s="34">
        <f t="shared" si="25"/>
        <v>8.1</v>
      </c>
      <c r="O30" s="34">
        <f t="shared" si="26"/>
        <v>216.6</v>
      </c>
      <c r="P30" s="34">
        <f t="shared" si="27"/>
        <v>474.9</v>
      </c>
      <c r="Q30" s="34">
        <f t="shared" si="28"/>
        <v>118.1</v>
      </c>
      <c r="R30" s="34">
        <f t="shared" si="29"/>
        <v>17.1</v>
      </c>
      <c r="T30" s="46">
        <f>SUM(T48,T65,T66,T69)</f>
        <v>321774</v>
      </c>
    </row>
    <row r="31" spans="1:20" s="4" customFormat="1" ht="13.5">
      <c r="A31" s="38" t="s">
        <v>52</v>
      </c>
      <c r="B31" s="39">
        <f>SUM(B57,B60,B62)</f>
        <v>5935</v>
      </c>
      <c r="C31" s="39">
        <f aca="true" t="shared" si="38" ref="C31:J31">SUM(C57,C60,C62)</f>
        <v>1328</v>
      </c>
      <c r="D31" s="39">
        <f t="shared" si="38"/>
        <v>0</v>
      </c>
      <c r="E31" s="39">
        <f t="shared" si="38"/>
        <v>0</v>
      </c>
      <c r="F31" s="39">
        <f t="shared" si="38"/>
        <v>1029</v>
      </c>
      <c r="G31" s="39">
        <f t="shared" si="38"/>
        <v>3578</v>
      </c>
      <c r="H31" s="39">
        <f t="shared" si="38"/>
        <v>0</v>
      </c>
      <c r="I31" s="36">
        <f t="shared" si="38"/>
        <v>284</v>
      </c>
      <c r="J31" s="31">
        <f t="shared" si="38"/>
        <v>16</v>
      </c>
      <c r="K31" s="37">
        <f t="shared" si="22"/>
        <v>875.7</v>
      </c>
      <c r="L31" s="34">
        <f t="shared" si="23"/>
        <v>195.9</v>
      </c>
      <c r="M31" s="34">
        <f t="shared" si="24"/>
        <v>0</v>
      </c>
      <c r="N31" s="34">
        <f t="shared" si="25"/>
        <v>0</v>
      </c>
      <c r="O31" s="34">
        <f t="shared" si="26"/>
        <v>151.8</v>
      </c>
      <c r="P31" s="34">
        <f t="shared" si="27"/>
        <v>527.9</v>
      </c>
      <c r="Q31" s="34">
        <f t="shared" si="28"/>
        <v>41.9</v>
      </c>
      <c r="R31" s="34">
        <f t="shared" si="29"/>
        <v>2.4</v>
      </c>
      <c r="T31" s="54">
        <f>SUM(T57,T60,T62)</f>
        <v>677733</v>
      </c>
    </row>
    <row r="32" spans="1:20" s="4" customFormat="1" ht="13.5">
      <c r="A32" s="38" t="s">
        <v>56</v>
      </c>
      <c r="B32" s="39">
        <f>SUM(B56,B61,B64)</f>
        <v>5645</v>
      </c>
      <c r="C32" s="39">
        <f aca="true" t="shared" si="39" ref="C32:J32">SUM(C56,C61,C64)</f>
        <v>1526</v>
      </c>
      <c r="D32" s="39">
        <f t="shared" si="39"/>
        <v>0</v>
      </c>
      <c r="E32" s="39">
        <f t="shared" si="39"/>
        <v>0</v>
      </c>
      <c r="F32" s="39">
        <f t="shared" si="39"/>
        <v>1476</v>
      </c>
      <c r="G32" s="39">
        <f t="shared" si="39"/>
        <v>2643</v>
      </c>
      <c r="H32" s="39">
        <f t="shared" si="39"/>
        <v>0</v>
      </c>
      <c r="I32" s="36">
        <f t="shared" si="39"/>
        <v>193</v>
      </c>
      <c r="J32" s="31">
        <f t="shared" si="39"/>
        <v>8</v>
      </c>
      <c r="K32" s="37">
        <f t="shared" si="22"/>
        <v>1258.7</v>
      </c>
      <c r="L32" s="34">
        <f t="shared" si="23"/>
        <v>340.2</v>
      </c>
      <c r="M32" s="34">
        <f t="shared" si="24"/>
        <v>0</v>
      </c>
      <c r="N32" s="34">
        <f t="shared" si="25"/>
        <v>0</v>
      </c>
      <c r="O32" s="34">
        <f t="shared" si="26"/>
        <v>329.1</v>
      </c>
      <c r="P32" s="34">
        <f t="shared" si="27"/>
        <v>589.3</v>
      </c>
      <c r="Q32" s="34">
        <f t="shared" si="28"/>
        <v>43</v>
      </c>
      <c r="R32" s="34">
        <f t="shared" si="29"/>
        <v>1.8</v>
      </c>
      <c r="T32" s="54">
        <f>SUM(T56,T61,T64)</f>
        <v>448496</v>
      </c>
    </row>
    <row r="33" spans="1:20" s="4" customFormat="1" ht="13.5">
      <c r="A33" s="38" t="s">
        <v>59</v>
      </c>
      <c r="B33" s="39">
        <f>SUM(B76,B83:B85)</f>
        <v>1255</v>
      </c>
      <c r="C33" s="39">
        <f aca="true" t="shared" si="40" ref="C33:J33">SUM(C76,C83:C85)</f>
        <v>180</v>
      </c>
      <c r="D33" s="39">
        <f t="shared" si="40"/>
        <v>0</v>
      </c>
      <c r="E33" s="39">
        <f t="shared" si="40"/>
        <v>14</v>
      </c>
      <c r="F33" s="39">
        <f t="shared" si="40"/>
        <v>453</v>
      </c>
      <c r="G33" s="39">
        <f t="shared" si="40"/>
        <v>608</v>
      </c>
      <c r="H33" s="39">
        <f t="shared" si="40"/>
        <v>0</v>
      </c>
      <c r="I33" s="36">
        <f t="shared" si="40"/>
        <v>43</v>
      </c>
      <c r="J33" s="31">
        <f t="shared" si="40"/>
        <v>0</v>
      </c>
      <c r="K33" s="37">
        <f t="shared" si="22"/>
        <v>1007.7</v>
      </c>
      <c r="L33" s="34">
        <f t="shared" si="23"/>
        <v>144.5</v>
      </c>
      <c r="M33" s="34">
        <f t="shared" si="24"/>
        <v>0</v>
      </c>
      <c r="N33" s="34">
        <f t="shared" si="25"/>
        <v>11.2</v>
      </c>
      <c r="O33" s="34">
        <f t="shared" si="26"/>
        <v>363.7</v>
      </c>
      <c r="P33" s="34">
        <f t="shared" si="27"/>
        <v>488.2</v>
      </c>
      <c r="Q33" s="34">
        <f t="shared" si="28"/>
        <v>34.5</v>
      </c>
      <c r="R33" s="34">
        <f t="shared" si="29"/>
        <v>0</v>
      </c>
      <c r="T33" s="46">
        <f>SUM(T76,T83:T85)</f>
        <v>124539</v>
      </c>
    </row>
    <row r="34" spans="1:20" s="4" customFormat="1" ht="13.5">
      <c r="A34" s="38" t="s">
        <v>63</v>
      </c>
      <c r="B34" s="39">
        <f>SUM(B44,B55,B75)</f>
        <v>2724</v>
      </c>
      <c r="C34" s="39">
        <f aca="true" t="shared" si="41" ref="C34:J34">SUM(C44,C55,C75)</f>
        <v>820</v>
      </c>
      <c r="D34" s="39">
        <f t="shared" si="41"/>
        <v>6</v>
      </c>
      <c r="E34" s="39">
        <f t="shared" si="41"/>
        <v>20</v>
      </c>
      <c r="F34" s="39">
        <f t="shared" si="41"/>
        <v>379</v>
      </c>
      <c r="G34" s="39">
        <f t="shared" si="41"/>
        <v>1499</v>
      </c>
      <c r="H34" s="39">
        <f t="shared" si="41"/>
        <v>0</v>
      </c>
      <c r="I34" s="36">
        <f t="shared" si="41"/>
        <v>194</v>
      </c>
      <c r="J34" s="31">
        <f t="shared" si="41"/>
        <v>31</v>
      </c>
      <c r="K34" s="37">
        <f t="shared" si="22"/>
        <v>1479.3</v>
      </c>
      <c r="L34" s="34">
        <f t="shared" si="23"/>
        <v>445.3</v>
      </c>
      <c r="M34" s="34">
        <f t="shared" si="24"/>
        <v>3.3</v>
      </c>
      <c r="N34" s="34">
        <f t="shared" si="25"/>
        <v>10.9</v>
      </c>
      <c r="O34" s="34">
        <f t="shared" si="26"/>
        <v>205.8</v>
      </c>
      <c r="P34" s="34">
        <f t="shared" si="27"/>
        <v>814</v>
      </c>
      <c r="Q34" s="34">
        <f t="shared" si="28"/>
        <v>105.4</v>
      </c>
      <c r="R34" s="34">
        <f t="shared" si="29"/>
        <v>16.8</v>
      </c>
      <c r="T34" s="54">
        <f>SUM(T44,T55,T75)</f>
        <v>184142</v>
      </c>
    </row>
    <row r="35" spans="1:20" s="4" customFormat="1" ht="13.5">
      <c r="A35" s="38" t="s">
        <v>66</v>
      </c>
      <c r="B35" s="39">
        <f>SUM(B54,B77,B86:B89)</f>
        <v>1683</v>
      </c>
      <c r="C35" s="39">
        <f aca="true" t="shared" si="42" ref="C35:J35">SUM(C54,C77,C86:C89)</f>
        <v>378</v>
      </c>
      <c r="D35" s="39">
        <f t="shared" si="42"/>
        <v>4</v>
      </c>
      <c r="E35" s="39">
        <f t="shared" si="42"/>
        <v>12</v>
      </c>
      <c r="F35" s="39">
        <f t="shared" si="42"/>
        <v>373</v>
      </c>
      <c r="G35" s="39">
        <f t="shared" si="42"/>
        <v>916</v>
      </c>
      <c r="H35" s="39">
        <f t="shared" si="42"/>
        <v>0</v>
      </c>
      <c r="I35" s="36">
        <f t="shared" si="42"/>
        <v>97</v>
      </c>
      <c r="J35" s="31">
        <f t="shared" si="42"/>
        <v>15</v>
      </c>
      <c r="K35" s="37">
        <f t="shared" si="22"/>
        <v>759</v>
      </c>
      <c r="L35" s="34">
        <f t="shared" si="23"/>
        <v>170.5</v>
      </c>
      <c r="M35" s="34">
        <f t="shared" si="24"/>
        <v>1.8</v>
      </c>
      <c r="N35" s="34">
        <f t="shared" si="25"/>
        <v>5.4</v>
      </c>
      <c r="O35" s="34">
        <f t="shared" si="26"/>
        <v>168.2</v>
      </c>
      <c r="P35" s="34">
        <f t="shared" si="27"/>
        <v>413.1</v>
      </c>
      <c r="Q35" s="34">
        <f t="shared" si="28"/>
        <v>43.7</v>
      </c>
      <c r="R35" s="34">
        <f t="shared" si="29"/>
        <v>6.8</v>
      </c>
      <c r="T35" s="46">
        <f>SUM(T54,T77,T86:T89)</f>
        <v>221737</v>
      </c>
    </row>
    <row r="36" spans="1:20" s="4" customFormat="1" ht="13.5">
      <c r="A36" s="38" t="s">
        <v>71</v>
      </c>
      <c r="B36" s="39">
        <f>SUM(B47,B63,B74,B98)</f>
        <v>2889</v>
      </c>
      <c r="C36" s="39">
        <f aca="true" t="shared" si="43" ref="C36:J36">SUM(C47,C63,C74,C98)</f>
        <v>815</v>
      </c>
      <c r="D36" s="39">
        <f t="shared" si="43"/>
        <v>4</v>
      </c>
      <c r="E36" s="39">
        <f t="shared" si="43"/>
        <v>0</v>
      </c>
      <c r="F36" s="39">
        <f t="shared" si="43"/>
        <v>603</v>
      </c>
      <c r="G36" s="39">
        <f t="shared" si="43"/>
        <v>1467</v>
      </c>
      <c r="H36" s="39">
        <f t="shared" si="43"/>
        <v>1074</v>
      </c>
      <c r="I36" s="36">
        <f t="shared" si="43"/>
        <v>224</v>
      </c>
      <c r="J36" s="31">
        <f t="shared" si="43"/>
        <v>4</v>
      </c>
      <c r="K36" s="37">
        <f t="shared" si="22"/>
        <v>2080.9</v>
      </c>
      <c r="L36" s="34">
        <f t="shared" si="23"/>
        <v>587</v>
      </c>
      <c r="M36" s="34">
        <f t="shared" si="24"/>
        <v>2.9</v>
      </c>
      <c r="N36" s="34">
        <f t="shared" si="25"/>
        <v>0</v>
      </c>
      <c r="O36" s="34">
        <f t="shared" si="26"/>
        <v>434.3</v>
      </c>
      <c r="P36" s="34">
        <f t="shared" si="27"/>
        <v>1056.6</v>
      </c>
      <c r="Q36" s="34">
        <f t="shared" si="28"/>
        <v>161.3</v>
      </c>
      <c r="R36" s="34">
        <f t="shared" si="29"/>
        <v>2.9</v>
      </c>
      <c r="T36" s="54">
        <f>SUM(T47,T63,T74,T98)</f>
        <v>138835</v>
      </c>
    </row>
    <row r="37" spans="1:20" s="4" customFormat="1" ht="13.5">
      <c r="A37" s="38" t="s">
        <v>92</v>
      </c>
      <c r="B37" s="39"/>
      <c r="C37" s="39"/>
      <c r="D37" s="39"/>
      <c r="E37" s="39"/>
      <c r="F37" s="39"/>
      <c r="G37" s="39"/>
      <c r="H37" s="39"/>
      <c r="I37" s="36"/>
      <c r="J37" s="31"/>
      <c r="K37" s="37"/>
      <c r="L37" s="34"/>
      <c r="M37" s="34"/>
      <c r="N37" s="34"/>
      <c r="O37" s="34"/>
      <c r="P37" s="34"/>
      <c r="Q37" s="34"/>
      <c r="R37" s="34"/>
      <c r="T37" s="46"/>
    </row>
    <row r="38" spans="1:20" s="4" customFormat="1" ht="13.5">
      <c r="A38" s="55" t="s">
        <v>20</v>
      </c>
      <c r="B38" s="39">
        <v>4667</v>
      </c>
      <c r="C38" s="39">
        <v>879</v>
      </c>
      <c r="D38" s="39">
        <v>6</v>
      </c>
      <c r="E38" s="39">
        <v>150</v>
      </c>
      <c r="F38" s="39">
        <v>221</v>
      </c>
      <c r="G38" s="39">
        <v>3411</v>
      </c>
      <c r="H38" s="39">
        <v>0</v>
      </c>
      <c r="I38" s="36">
        <v>117</v>
      </c>
      <c r="J38" s="31">
        <v>0</v>
      </c>
      <c r="K38" s="37">
        <f t="shared" si="22"/>
        <v>2451</v>
      </c>
      <c r="L38" s="34">
        <f t="shared" si="23"/>
        <v>461.6</v>
      </c>
      <c r="M38" s="34">
        <f t="shared" si="24"/>
        <v>3.2</v>
      </c>
      <c r="N38" s="34">
        <f t="shared" si="25"/>
        <v>78.8</v>
      </c>
      <c r="O38" s="34">
        <f t="shared" si="26"/>
        <v>116.1</v>
      </c>
      <c r="P38" s="34">
        <f t="shared" si="27"/>
        <v>1791.4</v>
      </c>
      <c r="Q38" s="34">
        <f t="shared" si="28"/>
        <v>61.4</v>
      </c>
      <c r="R38" s="34">
        <f t="shared" si="29"/>
        <v>0</v>
      </c>
      <c r="T38" s="54">
        <v>190411</v>
      </c>
    </row>
    <row r="39" spans="1:20" s="4" customFormat="1" ht="13.5">
      <c r="A39" s="55" t="s">
        <v>99</v>
      </c>
      <c r="B39" s="39">
        <v>607</v>
      </c>
      <c r="C39" s="39">
        <v>0</v>
      </c>
      <c r="D39" s="39">
        <v>0</v>
      </c>
      <c r="E39" s="39">
        <v>0</v>
      </c>
      <c r="F39" s="39">
        <v>131</v>
      </c>
      <c r="G39" s="39">
        <v>476</v>
      </c>
      <c r="H39" s="39">
        <v>0</v>
      </c>
      <c r="I39" s="36">
        <v>123</v>
      </c>
      <c r="J39" s="31">
        <v>0</v>
      </c>
      <c r="K39" s="37">
        <f t="shared" si="22"/>
        <v>335.7</v>
      </c>
      <c r="L39" s="34">
        <f t="shared" si="23"/>
        <v>0</v>
      </c>
      <c r="M39" s="34">
        <f t="shared" si="24"/>
        <v>0</v>
      </c>
      <c r="N39" s="34">
        <f t="shared" si="25"/>
        <v>0</v>
      </c>
      <c r="O39" s="34">
        <f t="shared" si="26"/>
        <v>72.5</v>
      </c>
      <c r="P39" s="34">
        <f t="shared" si="27"/>
        <v>263.3</v>
      </c>
      <c r="Q39" s="34">
        <f t="shared" si="28"/>
        <v>68</v>
      </c>
      <c r="R39" s="34">
        <f t="shared" si="29"/>
        <v>0</v>
      </c>
      <c r="T39" s="54">
        <v>180795</v>
      </c>
    </row>
    <row r="40" spans="1:20" s="4" customFormat="1" ht="13.5">
      <c r="A40" s="55" t="s">
        <v>100</v>
      </c>
      <c r="B40" s="39">
        <v>818</v>
      </c>
      <c r="C40" s="39">
        <v>0</v>
      </c>
      <c r="D40" s="39">
        <v>0</v>
      </c>
      <c r="E40" s="39">
        <v>0</v>
      </c>
      <c r="F40" s="39">
        <v>176</v>
      </c>
      <c r="G40" s="39">
        <v>642</v>
      </c>
      <c r="H40" s="39">
        <v>0</v>
      </c>
      <c r="I40" s="36">
        <v>113</v>
      </c>
      <c r="J40" s="31">
        <v>0</v>
      </c>
      <c r="K40" s="37">
        <f t="shared" si="22"/>
        <v>538.9</v>
      </c>
      <c r="L40" s="34">
        <f t="shared" si="23"/>
        <v>0</v>
      </c>
      <c r="M40" s="34">
        <f t="shared" si="24"/>
        <v>0</v>
      </c>
      <c r="N40" s="34">
        <f t="shared" si="25"/>
        <v>0</v>
      </c>
      <c r="O40" s="34">
        <f t="shared" si="26"/>
        <v>115.9</v>
      </c>
      <c r="P40" s="34">
        <f t="shared" si="27"/>
        <v>422.9</v>
      </c>
      <c r="Q40" s="34">
        <f t="shared" si="28"/>
        <v>74.4</v>
      </c>
      <c r="R40" s="34">
        <f t="shared" si="29"/>
        <v>0</v>
      </c>
      <c r="T40" s="54">
        <v>151794</v>
      </c>
    </row>
    <row r="41" spans="1:20" s="4" customFormat="1" ht="13.5">
      <c r="A41" s="55" t="s">
        <v>101</v>
      </c>
      <c r="B41" s="39">
        <v>1203</v>
      </c>
      <c r="C41" s="39">
        <v>128</v>
      </c>
      <c r="D41" s="39">
        <v>0</v>
      </c>
      <c r="E41" s="39">
        <v>0</v>
      </c>
      <c r="F41" s="39">
        <v>450</v>
      </c>
      <c r="G41" s="39">
        <v>625</v>
      </c>
      <c r="H41" s="39">
        <v>0</v>
      </c>
      <c r="I41" s="36">
        <v>144</v>
      </c>
      <c r="J41" s="31">
        <v>0</v>
      </c>
      <c r="K41" s="37">
        <f t="shared" si="22"/>
        <v>803.7</v>
      </c>
      <c r="L41" s="34">
        <f t="shared" si="23"/>
        <v>85.5</v>
      </c>
      <c r="M41" s="34">
        <f t="shared" si="24"/>
        <v>0</v>
      </c>
      <c r="N41" s="34">
        <f t="shared" si="25"/>
        <v>0</v>
      </c>
      <c r="O41" s="34">
        <f t="shared" si="26"/>
        <v>300.7</v>
      </c>
      <c r="P41" s="34">
        <f t="shared" si="27"/>
        <v>417.6</v>
      </c>
      <c r="Q41" s="34">
        <f t="shared" si="28"/>
        <v>96.2</v>
      </c>
      <c r="R41" s="34">
        <f t="shared" si="29"/>
        <v>0</v>
      </c>
      <c r="T41" s="54">
        <v>149675</v>
      </c>
    </row>
    <row r="42" spans="1:20" s="4" customFormat="1" ht="13.5">
      <c r="A42" s="55" t="s">
        <v>102</v>
      </c>
      <c r="B42" s="39">
        <v>1086</v>
      </c>
      <c r="C42" s="39">
        <v>469</v>
      </c>
      <c r="D42" s="39">
        <v>0</v>
      </c>
      <c r="E42" s="39">
        <v>0</v>
      </c>
      <c r="F42" s="39">
        <v>122</v>
      </c>
      <c r="G42" s="39">
        <v>495</v>
      </c>
      <c r="H42" s="39">
        <v>203</v>
      </c>
      <c r="I42" s="36">
        <v>152</v>
      </c>
      <c r="J42" s="31">
        <v>12</v>
      </c>
      <c r="K42" s="37">
        <f t="shared" si="22"/>
        <v>932.7</v>
      </c>
      <c r="L42" s="34">
        <f t="shared" si="23"/>
        <v>402.8</v>
      </c>
      <c r="M42" s="34">
        <f t="shared" si="24"/>
        <v>0</v>
      </c>
      <c r="N42" s="34">
        <f t="shared" si="25"/>
        <v>0</v>
      </c>
      <c r="O42" s="34">
        <f t="shared" si="26"/>
        <v>104.8</v>
      </c>
      <c r="P42" s="34">
        <f t="shared" si="27"/>
        <v>425.1</v>
      </c>
      <c r="Q42" s="34">
        <f t="shared" si="28"/>
        <v>130.5</v>
      </c>
      <c r="R42" s="34">
        <f t="shared" si="29"/>
        <v>10.3</v>
      </c>
      <c r="T42" s="54">
        <v>116435</v>
      </c>
    </row>
    <row r="43" spans="1:20" s="4" customFormat="1" ht="13.5">
      <c r="A43" s="55" t="s">
        <v>103</v>
      </c>
      <c r="B43" s="39">
        <v>687</v>
      </c>
      <c r="C43" s="39">
        <v>50</v>
      </c>
      <c r="D43" s="39">
        <v>0</v>
      </c>
      <c r="E43" s="39">
        <v>0</v>
      </c>
      <c r="F43" s="39">
        <v>31</v>
      </c>
      <c r="G43" s="39">
        <v>606</v>
      </c>
      <c r="H43" s="39">
        <v>0</v>
      </c>
      <c r="I43" s="36">
        <v>64</v>
      </c>
      <c r="J43" s="31">
        <v>14</v>
      </c>
      <c r="K43" s="37">
        <f t="shared" si="22"/>
        <v>464.4</v>
      </c>
      <c r="L43" s="34">
        <f t="shared" si="23"/>
        <v>33.8</v>
      </c>
      <c r="M43" s="34">
        <f t="shared" si="24"/>
        <v>0</v>
      </c>
      <c r="N43" s="34">
        <f t="shared" si="25"/>
        <v>0</v>
      </c>
      <c r="O43" s="34">
        <f t="shared" si="26"/>
        <v>21</v>
      </c>
      <c r="P43" s="34">
        <f t="shared" si="27"/>
        <v>409.7</v>
      </c>
      <c r="Q43" s="34">
        <f t="shared" si="28"/>
        <v>43.3</v>
      </c>
      <c r="R43" s="34">
        <f t="shared" si="29"/>
        <v>9.5</v>
      </c>
      <c r="T43" s="54">
        <v>147931</v>
      </c>
    </row>
    <row r="44" spans="1:20" s="4" customFormat="1" ht="13.5">
      <c r="A44" s="38" t="s">
        <v>64</v>
      </c>
      <c r="B44" s="39">
        <v>917</v>
      </c>
      <c r="C44" s="39">
        <v>150</v>
      </c>
      <c r="D44" s="39">
        <v>0</v>
      </c>
      <c r="E44" s="39">
        <v>20</v>
      </c>
      <c r="F44" s="39">
        <v>251</v>
      </c>
      <c r="G44" s="39">
        <v>496</v>
      </c>
      <c r="H44" s="39">
        <v>0</v>
      </c>
      <c r="I44" s="36">
        <v>70</v>
      </c>
      <c r="J44" s="31">
        <v>0</v>
      </c>
      <c r="K44" s="37">
        <f t="shared" si="22"/>
        <v>1261.3</v>
      </c>
      <c r="L44" s="34">
        <f t="shared" si="23"/>
        <v>206.3</v>
      </c>
      <c r="M44" s="34">
        <f t="shared" si="24"/>
        <v>0</v>
      </c>
      <c r="N44" s="34">
        <f t="shared" si="25"/>
        <v>27.5</v>
      </c>
      <c r="O44" s="34">
        <f t="shared" si="26"/>
        <v>345.3</v>
      </c>
      <c r="P44" s="34">
        <f t="shared" si="27"/>
        <v>682.3</v>
      </c>
      <c r="Q44" s="34">
        <f t="shared" si="28"/>
        <v>96.3</v>
      </c>
      <c r="R44" s="34">
        <f t="shared" si="29"/>
        <v>0</v>
      </c>
      <c r="T44" s="54">
        <v>72700</v>
      </c>
    </row>
    <row r="45" spans="1:20" s="4" customFormat="1" ht="13.5">
      <c r="A45" s="38" t="s">
        <v>22</v>
      </c>
      <c r="B45" s="39">
        <v>3561</v>
      </c>
      <c r="C45" s="39">
        <v>1017</v>
      </c>
      <c r="D45" s="39">
        <v>0</v>
      </c>
      <c r="E45" s="39">
        <v>88</v>
      </c>
      <c r="F45" s="39">
        <v>338</v>
      </c>
      <c r="G45" s="39">
        <v>2118</v>
      </c>
      <c r="H45" s="39">
        <v>0</v>
      </c>
      <c r="I45" s="36">
        <v>194</v>
      </c>
      <c r="J45" s="31">
        <v>11</v>
      </c>
      <c r="K45" s="37">
        <f t="shared" si="22"/>
        <v>757.5</v>
      </c>
      <c r="L45" s="34">
        <f t="shared" si="23"/>
        <v>216.3</v>
      </c>
      <c r="M45" s="34">
        <f t="shared" si="24"/>
        <v>0</v>
      </c>
      <c r="N45" s="34">
        <f t="shared" si="25"/>
        <v>18.7</v>
      </c>
      <c r="O45" s="34">
        <f t="shared" si="26"/>
        <v>71.9</v>
      </c>
      <c r="P45" s="34">
        <f t="shared" si="27"/>
        <v>450.6</v>
      </c>
      <c r="Q45" s="34">
        <f t="shared" si="28"/>
        <v>41.3</v>
      </c>
      <c r="R45" s="34">
        <f t="shared" si="29"/>
        <v>2.3</v>
      </c>
      <c r="T45" s="54">
        <v>470074</v>
      </c>
    </row>
    <row r="46" spans="1:20" s="4" customFormat="1" ht="13.5">
      <c r="A46" s="38" t="s">
        <v>51</v>
      </c>
      <c r="B46" s="39">
        <v>4181</v>
      </c>
      <c r="C46" s="39">
        <v>1335</v>
      </c>
      <c r="D46" s="39">
        <v>4</v>
      </c>
      <c r="E46" s="39">
        <v>0</v>
      </c>
      <c r="F46" s="39">
        <v>302</v>
      </c>
      <c r="G46" s="39">
        <v>2540</v>
      </c>
      <c r="H46" s="39">
        <v>0</v>
      </c>
      <c r="I46" s="36">
        <v>199</v>
      </c>
      <c r="J46" s="31">
        <v>0</v>
      </c>
      <c r="K46" s="37">
        <f t="shared" si="22"/>
        <v>715.7</v>
      </c>
      <c r="L46" s="34">
        <f t="shared" si="23"/>
        <v>228.5</v>
      </c>
      <c r="M46" s="34">
        <f t="shared" si="24"/>
        <v>0.7</v>
      </c>
      <c r="N46" s="34">
        <f t="shared" si="25"/>
        <v>0</v>
      </c>
      <c r="O46" s="34">
        <f t="shared" si="26"/>
        <v>51.7</v>
      </c>
      <c r="P46" s="34">
        <f t="shared" si="27"/>
        <v>434.8</v>
      </c>
      <c r="Q46" s="34">
        <f t="shared" si="28"/>
        <v>34.1</v>
      </c>
      <c r="R46" s="34">
        <f t="shared" si="29"/>
        <v>0</v>
      </c>
      <c r="T46" s="54">
        <v>584215</v>
      </c>
    </row>
    <row r="47" spans="1:20" s="4" customFormat="1" ht="13.5">
      <c r="A47" s="38" t="s">
        <v>72</v>
      </c>
      <c r="B47" s="39">
        <v>831</v>
      </c>
      <c r="C47" s="39">
        <v>327</v>
      </c>
      <c r="D47" s="39">
        <v>0</v>
      </c>
      <c r="E47" s="39">
        <v>0</v>
      </c>
      <c r="F47" s="39">
        <v>207</v>
      </c>
      <c r="G47" s="39">
        <v>297</v>
      </c>
      <c r="H47" s="39">
        <v>149</v>
      </c>
      <c r="I47" s="36">
        <v>92</v>
      </c>
      <c r="J47" s="31">
        <v>0</v>
      </c>
      <c r="K47" s="37">
        <f t="shared" si="22"/>
        <v>1663.5</v>
      </c>
      <c r="L47" s="34">
        <f t="shared" si="23"/>
        <v>654.6</v>
      </c>
      <c r="M47" s="34">
        <f t="shared" si="24"/>
        <v>0</v>
      </c>
      <c r="N47" s="34">
        <f t="shared" si="25"/>
        <v>0</v>
      </c>
      <c r="O47" s="34">
        <f t="shared" si="26"/>
        <v>414.4</v>
      </c>
      <c r="P47" s="34">
        <f t="shared" si="27"/>
        <v>594.5</v>
      </c>
      <c r="Q47" s="34">
        <f t="shared" si="28"/>
        <v>184.2</v>
      </c>
      <c r="R47" s="34">
        <f t="shared" si="29"/>
        <v>0</v>
      </c>
      <c r="T47" s="54">
        <v>49956</v>
      </c>
    </row>
    <row r="48" spans="1:20" s="4" customFormat="1" ht="13.5">
      <c r="A48" s="38" t="s">
        <v>48</v>
      </c>
      <c r="B48" s="39">
        <v>1864</v>
      </c>
      <c r="C48" s="39">
        <v>388</v>
      </c>
      <c r="D48" s="39">
        <v>6</v>
      </c>
      <c r="E48" s="39">
        <v>26</v>
      </c>
      <c r="F48" s="39">
        <v>361</v>
      </c>
      <c r="G48" s="39">
        <v>1083</v>
      </c>
      <c r="H48" s="39">
        <v>0</v>
      </c>
      <c r="I48" s="36">
        <v>143</v>
      </c>
      <c r="J48" s="31">
        <v>0</v>
      </c>
      <c r="K48" s="37">
        <f t="shared" si="22"/>
        <v>1507.6</v>
      </c>
      <c r="L48" s="34">
        <f t="shared" si="23"/>
        <v>313.8</v>
      </c>
      <c r="M48" s="34">
        <f t="shared" si="24"/>
        <v>4.9</v>
      </c>
      <c r="N48" s="34">
        <f t="shared" si="25"/>
        <v>21</v>
      </c>
      <c r="O48" s="34">
        <f t="shared" si="26"/>
        <v>292</v>
      </c>
      <c r="P48" s="34">
        <f t="shared" si="27"/>
        <v>876</v>
      </c>
      <c r="Q48" s="34">
        <f t="shared" si="28"/>
        <v>115.7</v>
      </c>
      <c r="R48" s="34">
        <f t="shared" si="29"/>
        <v>0</v>
      </c>
      <c r="T48" s="54">
        <v>123637</v>
      </c>
    </row>
    <row r="49" spans="1:20" s="4" customFormat="1" ht="13.5">
      <c r="A49" s="38" t="s">
        <v>25</v>
      </c>
      <c r="B49" s="39">
        <v>3149</v>
      </c>
      <c r="C49" s="39">
        <v>370</v>
      </c>
      <c r="D49" s="39">
        <v>8</v>
      </c>
      <c r="E49" s="39">
        <v>0</v>
      </c>
      <c r="F49" s="39">
        <v>426</v>
      </c>
      <c r="G49" s="39">
        <v>2345</v>
      </c>
      <c r="H49" s="39">
        <v>0</v>
      </c>
      <c r="I49" s="36">
        <v>168</v>
      </c>
      <c r="J49" s="31">
        <v>46</v>
      </c>
      <c r="K49" s="37">
        <f t="shared" si="22"/>
        <v>660.5</v>
      </c>
      <c r="L49" s="34">
        <f t="shared" si="23"/>
        <v>77.6</v>
      </c>
      <c r="M49" s="34">
        <f t="shared" si="24"/>
        <v>1.7</v>
      </c>
      <c r="N49" s="34">
        <f t="shared" si="25"/>
        <v>0</v>
      </c>
      <c r="O49" s="34">
        <f t="shared" si="26"/>
        <v>89.3</v>
      </c>
      <c r="P49" s="34">
        <f t="shared" si="27"/>
        <v>491.8</v>
      </c>
      <c r="Q49" s="34">
        <f t="shared" si="28"/>
        <v>35.2</v>
      </c>
      <c r="R49" s="34">
        <f t="shared" si="29"/>
        <v>9.6</v>
      </c>
      <c r="T49" s="46">
        <v>476792</v>
      </c>
    </row>
    <row r="50" spans="1:20" s="4" customFormat="1" ht="13.5">
      <c r="A50" s="38" t="s">
        <v>27</v>
      </c>
      <c r="B50" s="39">
        <v>1585</v>
      </c>
      <c r="C50" s="39">
        <v>765</v>
      </c>
      <c r="D50" s="39">
        <v>0</v>
      </c>
      <c r="E50" s="39">
        <v>0</v>
      </c>
      <c r="F50" s="39">
        <v>99</v>
      </c>
      <c r="G50" s="39">
        <v>721</v>
      </c>
      <c r="H50" s="39">
        <v>0</v>
      </c>
      <c r="I50" s="36">
        <v>97</v>
      </c>
      <c r="J50" s="31">
        <v>0</v>
      </c>
      <c r="K50" s="37">
        <f t="shared" si="22"/>
        <v>1035.4</v>
      </c>
      <c r="L50" s="34">
        <f t="shared" si="23"/>
        <v>499.7</v>
      </c>
      <c r="M50" s="34">
        <f t="shared" si="24"/>
        <v>0</v>
      </c>
      <c r="N50" s="34">
        <f t="shared" si="25"/>
        <v>0</v>
      </c>
      <c r="O50" s="34">
        <f t="shared" si="26"/>
        <v>64.7</v>
      </c>
      <c r="P50" s="34">
        <f t="shared" si="27"/>
        <v>471</v>
      </c>
      <c r="Q50" s="34">
        <f t="shared" si="28"/>
        <v>63.4</v>
      </c>
      <c r="R50" s="34">
        <f t="shared" si="29"/>
        <v>0</v>
      </c>
      <c r="T50" s="54">
        <v>153088</v>
      </c>
    </row>
    <row r="51" spans="1:20" s="4" customFormat="1" ht="13.5">
      <c r="A51" s="38" t="s">
        <v>37</v>
      </c>
      <c r="B51" s="39">
        <v>1217</v>
      </c>
      <c r="C51" s="39">
        <v>382</v>
      </c>
      <c r="D51" s="39">
        <v>0</v>
      </c>
      <c r="E51" s="39">
        <v>0</v>
      </c>
      <c r="F51" s="39">
        <v>306</v>
      </c>
      <c r="G51" s="39">
        <v>529</v>
      </c>
      <c r="H51" s="39">
        <v>0</v>
      </c>
      <c r="I51" s="36">
        <v>100</v>
      </c>
      <c r="J51" s="31">
        <v>0</v>
      </c>
      <c r="K51" s="37">
        <f t="shared" si="22"/>
        <v>1309</v>
      </c>
      <c r="L51" s="34">
        <f t="shared" si="23"/>
        <v>410.9</v>
      </c>
      <c r="M51" s="34">
        <f t="shared" si="24"/>
        <v>0</v>
      </c>
      <c r="N51" s="34">
        <f t="shared" si="25"/>
        <v>0</v>
      </c>
      <c r="O51" s="34">
        <f t="shared" si="26"/>
        <v>329.1</v>
      </c>
      <c r="P51" s="34">
        <f t="shared" si="27"/>
        <v>569</v>
      </c>
      <c r="Q51" s="34">
        <f t="shared" si="28"/>
        <v>107.6</v>
      </c>
      <c r="R51" s="34">
        <f t="shared" si="29"/>
        <v>0</v>
      </c>
      <c r="T51" s="54">
        <v>92975</v>
      </c>
    </row>
    <row r="52" spans="1:20" s="4" customFormat="1" ht="13.5">
      <c r="A52" s="38" t="s">
        <v>28</v>
      </c>
      <c r="B52" s="39">
        <v>2160</v>
      </c>
      <c r="C52" s="39">
        <v>951</v>
      </c>
      <c r="D52" s="39">
        <v>7</v>
      </c>
      <c r="E52" s="39">
        <v>0</v>
      </c>
      <c r="F52" s="39">
        <v>360</v>
      </c>
      <c r="G52" s="39">
        <v>842</v>
      </c>
      <c r="H52" s="39">
        <v>719</v>
      </c>
      <c r="I52" s="36">
        <v>94</v>
      </c>
      <c r="J52" s="31">
        <v>18</v>
      </c>
      <c r="K52" s="37">
        <f t="shared" si="22"/>
        <v>1737.3</v>
      </c>
      <c r="L52" s="34">
        <f t="shared" si="23"/>
        <v>764.9</v>
      </c>
      <c r="M52" s="34">
        <f t="shared" si="24"/>
        <v>5.6</v>
      </c>
      <c r="N52" s="34">
        <f t="shared" si="25"/>
        <v>0</v>
      </c>
      <c r="O52" s="34">
        <f t="shared" si="26"/>
        <v>289.6</v>
      </c>
      <c r="P52" s="34">
        <f t="shared" si="27"/>
        <v>677.2</v>
      </c>
      <c r="Q52" s="34">
        <f t="shared" si="28"/>
        <v>75.6</v>
      </c>
      <c r="R52" s="34">
        <f t="shared" si="29"/>
        <v>14.5</v>
      </c>
      <c r="T52" s="54">
        <v>124328</v>
      </c>
    </row>
    <row r="53" spans="1:20" s="4" customFormat="1" ht="13.5">
      <c r="A53" s="38" t="s">
        <v>29</v>
      </c>
      <c r="B53" s="39">
        <v>926</v>
      </c>
      <c r="C53" s="39">
        <v>0</v>
      </c>
      <c r="D53" s="39">
        <v>0</v>
      </c>
      <c r="E53" s="39">
        <v>47</v>
      </c>
      <c r="F53" s="39">
        <v>150</v>
      </c>
      <c r="G53" s="39">
        <v>729</v>
      </c>
      <c r="H53" s="39">
        <v>0</v>
      </c>
      <c r="I53" s="36">
        <v>109</v>
      </c>
      <c r="J53" s="31">
        <v>0</v>
      </c>
      <c r="K53" s="37">
        <f t="shared" si="22"/>
        <v>540.4</v>
      </c>
      <c r="L53" s="34">
        <f t="shared" si="23"/>
        <v>0</v>
      </c>
      <c r="M53" s="34">
        <f t="shared" si="24"/>
        <v>0</v>
      </c>
      <c r="N53" s="34">
        <f t="shared" si="25"/>
        <v>27.4</v>
      </c>
      <c r="O53" s="34">
        <f t="shared" si="26"/>
        <v>87.5</v>
      </c>
      <c r="P53" s="34">
        <f t="shared" si="27"/>
        <v>425.5</v>
      </c>
      <c r="Q53" s="34">
        <f t="shared" si="28"/>
        <v>63.6</v>
      </c>
      <c r="R53" s="34">
        <f t="shared" si="29"/>
        <v>0</v>
      </c>
      <c r="T53" s="54">
        <v>171343</v>
      </c>
    </row>
    <row r="54" spans="1:20" s="4" customFormat="1" ht="13.5">
      <c r="A54" s="38" t="s">
        <v>67</v>
      </c>
      <c r="B54" s="39">
        <v>745</v>
      </c>
      <c r="C54" s="39">
        <v>378</v>
      </c>
      <c r="D54" s="39">
        <v>0</v>
      </c>
      <c r="E54" s="39">
        <v>12</v>
      </c>
      <c r="F54" s="39">
        <v>89</v>
      </c>
      <c r="G54" s="39">
        <v>266</v>
      </c>
      <c r="H54" s="39">
        <v>0</v>
      </c>
      <c r="I54" s="36">
        <v>76</v>
      </c>
      <c r="J54" s="31">
        <v>15</v>
      </c>
      <c r="K54" s="37">
        <f t="shared" si="22"/>
        <v>1206.8</v>
      </c>
      <c r="L54" s="34">
        <f t="shared" si="23"/>
        <v>612.3</v>
      </c>
      <c r="M54" s="34">
        <f t="shared" si="24"/>
        <v>0</v>
      </c>
      <c r="N54" s="34">
        <f t="shared" si="25"/>
        <v>19.4</v>
      </c>
      <c r="O54" s="34">
        <f t="shared" si="26"/>
        <v>144.2</v>
      </c>
      <c r="P54" s="34">
        <f t="shared" si="27"/>
        <v>430.9</v>
      </c>
      <c r="Q54" s="34">
        <f t="shared" si="28"/>
        <v>123.1</v>
      </c>
      <c r="R54" s="34">
        <f t="shared" si="29"/>
        <v>24.3</v>
      </c>
      <c r="T54" s="54">
        <v>61733</v>
      </c>
    </row>
    <row r="55" spans="1:20" s="4" customFormat="1" ht="13.5">
      <c r="A55" s="38" t="s">
        <v>65</v>
      </c>
      <c r="B55" s="39">
        <v>1440</v>
      </c>
      <c r="C55" s="39">
        <v>609</v>
      </c>
      <c r="D55" s="39">
        <v>6</v>
      </c>
      <c r="E55" s="39">
        <v>0</v>
      </c>
      <c r="F55" s="39">
        <v>45</v>
      </c>
      <c r="G55" s="39">
        <v>780</v>
      </c>
      <c r="H55" s="39">
        <v>0</v>
      </c>
      <c r="I55" s="36">
        <v>37</v>
      </c>
      <c r="J55" s="31">
        <v>12</v>
      </c>
      <c r="K55" s="37">
        <f t="shared" si="22"/>
        <v>2055.3</v>
      </c>
      <c r="L55" s="34">
        <f t="shared" si="23"/>
        <v>869.2</v>
      </c>
      <c r="M55" s="34">
        <f t="shared" si="24"/>
        <v>8.6</v>
      </c>
      <c r="N55" s="34">
        <f t="shared" si="25"/>
        <v>0</v>
      </c>
      <c r="O55" s="34">
        <f t="shared" si="26"/>
        <v>64.2</v>
      </c>
      <c r="P55" s="34">
        <f t="shared" si="27"/>
        <v>1113.3</v>
      </c>
      <c r="Q55" s="34">
        <f t="shared" si="28"/>
        <v>52.8</v>
      </c>
      <c r="R55" s="34">
        <f t="shared" si="29"/>
        <v>17.1</v>
      </c>
      <c r="T55" s="54">
        <v>70063</v>
      </c>
    </row>
    <row r="56" spans="1:20" s="4" customFormat="1" ht="13.5">
      <c r="A56" s="38" t="s">
        <v>57</v>
      </c>
      <c r="B56" s="39">
        <v>1501</v>
      </c>
      <c r="C56" s="39">
        <v>108</v>
      </c>
      <c r="D56" s="39">
        <v>0</v>
      </c>
      <c r="E56" s="39">
        <v>0</v>
      </c>
      <c r="F56" s="39">
        <v>60</v>
      </c>
      <c r="G56" s="39">
        <v>1333</v>
      </c>
      <c r="H56" s="39">
        <v>0</v>
      </c>
      <c r="I56" s="36">
        <v>27</v>
      </c>
      <c r="J56" s="31">
        <v>0</v>
      </c>
      <c r="K56" s="37">
        <f t="shared" si="22"/>
        <v>940</v>
      </c>
      <c r="L56" s="34">
        <f t="shared" si="23"/>
        <v>67.6</v>
      </c>
      <c r="M56" s="34">
        <f t="shared" si="24"/>
        <v>0</v>
      </c>
      <c r="N56" s="34">
        <f t="shared" si="25"/>
        <v>0</v>
      </c>
      <c r="O56" s="34">
        <f t="shared" si="26"/>
        <v>37.6</v>
      </c>
      <c r="P56" s="34">
        <f t="shared" si="27"/>
        <v>834.8</v>
      </c>
      <c r="Q56" s="34">
        <f t="shared" si="28"/>
        <v>16.9</v>
      </c>
      <c r="R56" s="34">
        <f t="shared" si="29"/>
        <v>0</v>
      </c>
      <c r="T56" s="54">
        <v>159685</v>
      </c>
    </row>
    <row r="57" spans="1:20" s="4" customFormat="1" ht="13.5">
      <c r="A57" s="38" t="s">
        <v>53</v>
      </c>
      <c r="B57" s="39">
        <v>4301</v>
      </c>
      <c r="C57" s="39">
        <v>1328</v>
      </c>
      <c r="D57" s="39">
        <v>0</v>
      </c>
      <c r="E57" s="39">
        <v>0</v>
      </c>
      <c r="F57" s="39">
        <v>626</v>
      </c>
      <c r="G57" s="39">
        <v>2347</v>
      </c>
      <c r="H57" s="39">
        <v>0</v>
      </c>
      <c r="I57" s="36">
        <v>162</v>
      </c>
      <c r="J57" s="31">
        <v>0</v>
      </c>
      <c r="K57" s="37">
        <f t="shared" si="22"/>
        <v>1107.5</v>
      </c>
      <c r="L57" s="34">
        <f t="shared" si="23"/>
        <v>342</v>
      </c>
      <c r="M57" s="34">
        <f t="shared" si="24"/>
        <v>0</v>
      </c>
      <c r="N57" s="34">
        <f t="shared" si="25"/>
        <v>0</v>
      </c>
      <c r="O57" s="34">
        <f t="shared" si="26"/>
        <v>161.2</v>
      </c>
      <c r="P57" s="34">
        <f t="shared" si="27"/>
        <v>604.4</v>
      </c>
      <c r="Q57" s="34">
        <f t="shared" si="28"/>
        <v>41.7</v>
      </c>
      <c r="R57" s="34">
        <f t="shared" si="29"/>
        <v>0</v>
      </c>
      <c r="T57" s="46">
        <v>388350</v>
      </c>
    </row>
    <row r="58" spans="1:20" s="4" customFormat="1" ht="13.5">
      <c r="A58" s="38" t="s">
        <v>44</v>
      </c>
      <c r="B58" s="39">
        <v>311</v>
      </c>
      <c r="C58" s="39">
        <v>0</v>
      </c>
      <c r="D58" s="39">
        <v>0</v>
      </c>
      <c r="E58" s="39">
        <v>8</v>
      </c>
      <c r="F58" s="39">
        <v>33</v>
      </c>
      <c r="G58" s="39">
        <v>270</v>
      </c>
      <c r="H58" s="39">
        <v>0</v>
      </c>
      <c r="I58" s="36">
        <v>38</v>
      </c>
      <c r="J58" s="31">
        <v>0</v>
      </c>
      <c r="K58" s="37">
        <f t="shared" si="22"/>
        <v>1443.8</v>
      </c>
      <c r="L58" s="34">
        <f t="shared" si="23"/>
        <v>0</v>
      </c>
      <c r="M58" s="34">
        <f t="shared" si="24"/>
        <v>0</v>
      </c>
      <c r="N58" s="34">
        <f t="shared" si="25"/>
        <v>37.1</v>
      </c>
      <c r="O58" s="34">
        <f t="shared" si="26"/>
        <v>153.2</v>
      </c>
      <c r="P58" s="34">
        <f t="shared" si="27"/>
        <v>1253.5</v>
      </c>
      <c r="Q58" s="34">
        <f t="shared" si="28"/>
        <v>176.4</v>
      </c>
      <c r="R58" s="34">
        <f t="shared" si="29"/>
        <v>0</v>
      </c>
      <c r="T58" s="54">
        <v>21540</v>
      </c>
    </row>
    <row r="59" spans="1:20" s="4" customFormat="1" ht="13.5">
      <c r="A59" s="38" t="s">
        <v>47</v>
      </c>
      <c r="B59" s="39">
        <v>2331</v>
      </c>
      <c r="C59" s="39">
        <v>349</v>
      </c>
      <c r="D59" s="39">
        <v>0</v>
      </c>
      <c r="E59" s="39">
        <v>0</v>
      </c>
      <c r="F59" s="39">
        <v>300</v>
      </c>
      <c r="G59" s="39">
        <v>1682</v>
      </c>
      <c r="H59" s="39">
        <v>400</v>
      </c>
      <c r="I59" s="36">
        <v>259</v>
      </c>
      <c r="J59" s="31">
        <v>37</v>
      </c>
      <c r="K59" s="37">
        <f t="shared" si="22"/>
        <v>834.5</v>
      </c>
      <c r="L59" s="34">
        <f t="shared" si="23"/>
        <v>124.9</v>
      </c>
      <c r="M59" s="34">
        <f t="shared" si="24"/>
        <v>0</v>
      </c>
      <c r="N59" s="34">
        <f t="shared" si="25"/>
        <v>0</v>
      </c>
      <c r="O59" s="34">
        <f t="shared" si="26"/>
        <v>107.4</v>
      </c>
      <c r="P59" s="34">
        <f t="shared" si="27"/>
        <v>602.1</v>
      </c>
      <c r="Q59" s="34">
        <f t="shared" si="28"/>
        <v>92.7</v>
      </c>
      <c r="R59" s="34">
        <f t="shared" si="29"/>
        <v>13.2</v>
      </c>
      <c r="T59" s="54">
        <v>279340</v>
      </c>
    </row>
    <row r="60" spans="1:20" s="4" customFormat="1" ht="13.5">
      <c r="A60" s="38" t="s">
        <v>54</v>
      </c>
      <c r="B60" s="39">
        <v>972</v>
      </c>
      <c r="C60" s="39">
        <v>0</v>
      </c>
      <c r="D60" s="39">
        <v>0</v>
      </c>
      <c r="E60" s="39">
        <v>0</v>
      </c>
      <c r="F60" s="39">
        <v>229</v>
      </c>
      <c r="G60" s="39">
        <v>743</v>
      </c>
      <c r="H60" s="39">
        <v>0</v>
      </c>
      <c r="I60" s="36">
        <v>59</v>
      </c>
      <c r="J60" s="31">
        <v>0</v>
      </c>
      <c r="K60" s="37">
        <f t="shared" si="22"/>
        <v>623.6</v>
      </c>
      <c r="L60" s="34">
        <f t="shared" si="23"/>
        <v>0</v>
      </c>
      <c r="M60" s="34">
        <f t="shared" si="24"/>
        <v>0</v>
      </c>
      <c r="N60" s="34">
        <f t="shared" si="25"/>
        <v>0</v>
      </c>
      <c r="O60" s="34">
        <f t="shared" si="26"/>
        <v>146.9</v>
      </c>
      <c r="P60" s="34">
        <f t="shared" si="27"/>
        <v>476.7</v>
      </c>
      <c r="Q60" s="34">
        <f t="shared" si="28"/>
        <v>37.9</v>
      </c>
      <c r="R60" s="34">
        <f t="shared" si="29"/>
        <v>0</v>
      </c>
      <c r="T60" s="54">
        <v>155876</v>
      </c>
    </row>
    <row r="61" spans="1:20" s="4" customFormat="1" ht="13.5">
      <c r="A61" s="38" t="s">
        <v>58</v>
      </c>
      <c r="B61" s="39">
        <v>2561</v>
      </c>
      <c r="C61" s="39">
        <v>1133</v>
      </c>
      <c r="D61" s="39">
        <v>0</v>
      </c>
      <c r="E61" s="39">
        <v>0</v>
      </c>
      <c r="F61" s="39">
        <v>635</v>
      </c>
      <c r="G61" s="39">
        <v>793</v>
      </c>
      <c r="H61" s="39">
        <v>0</v>
      </c>
      <c r="I61" s="36">
        <v>117</v>
      </c>
      <c r="J61" s="31">
        <v>8</v>
      </c>
      <c r="K61" s="37">
        <f t="shared" si="22"/>
        <v>1389.2</v>
      </c>
      <c r="L61" s="34">
        <f t="shared" si="23"/>
        <v>614.6</v>
      </c>
      <c r="M61" s="34">
        <f t="shared" si="24"/>
        <v>0</v>
      </c>
      <c r="N61" s="34">
        <f t="shared" si="25"/>
        <v>0</v>
      </c>
      <c r="O61" s="34">
        <f t="shared" si="26"/>
        <v>344.4</v>
      </c>
      <c r="P61" s="34">
        <f t="shared" si="27"/>
        <v>430.1</v>
      </c>
      <c r="Q61" s="34">
        <f t="shared" si="28"/>
        <v>63.5</v>
      </c>
      <c r="R61" s="34">
        <f t="shared" si="29"/>
        <v>4.3</v>
      </c>
      <c r="T61" s="54">
        <v>184355</v>
      </c>
    </row>
    <row r="62" spans="1:20" s="4" customFormat="1" ht="13.5">
      <c r="A62" s="38" t="s">
        <v>55</v>
      </c>
      <c r="B62" s="39">
        <v>662</v>
      </c>
      <c r="C62" s="39">
        <v>0</v>
      </c>
      <c r="D62" s="39">
        <v>0</v>
      </c>
      <c r="E62" s="39">
        <v>0</v>
      </c>
      <c r="F62" s="39">
        <v>174</v>
      </c>
      <c r="G62" s="39">
        <v>488</v>
      </c>
      <c r="H62" s="39">
        <v>0</v>
      </c>
      <c r="I62" s="36">
        <v>63</v>
      </c>
      <c r="J62" s="31">
        <v>16</v>
      </c>
      <c r="K62" s="37">
        <f t="shared" si="22"/>
        <v>495.9</v>
      </c>
      <c r="L62" s="34">
        <f t="shared" si="23"/>
        <v>0</v>
      </c>
      <c r="M62" s="34">
        <f t="shared" si="24"/>
        <v>0</v>
      </c>
      <c r="N62" s="34">
        <f t="shared" si="25"/>
        <v>0</v>
      </c>
      <c r="O62" s="34">
        <f t="shared" si="26"/>
        <v>130.3</v>
      </c>
      <c r="P62" s="34">
        <f t="shared" si="27"/>
        <v>365.5</v>
      </c>
      <c r="Q62" s="34">
        <f t="shared" si="28"/>
        <v>47.2</v>
      </c>
      <c r="R62" s="34">
        <f t="shared" si="29"/>
        <v>12</v>
      </c>
      <c r="T62" s="46">
        <v>133507</v>
      </c>
    </row>
    <row r="63" spans="1:20" s="4" customFormat="1" ht="13.5">
      <c r="A63" s="38" t="s">
        <v>73</v>
      </c>
      <c r="B63" s="39">
        <v>1558</v>
      </c>
      <c r="C63" s="39">
        <v>217</v>
      </c>
      <c r="D63" s="39">
        <v>0</v>
      </c>
      <c r="E63" s="39">
        <v>0</v>
      </c>
      <c r="F63" s="39">
        <v>316</v>
      </c>
      <c r="G63" s="39">
        <v>1025</v>
      </c>
      <c r="H63" s="39">
        <v>925</v>
      </c>
      <c r="I63" s="36">
        <v>47</v>
      </c>
      <c r="J63" s="31">
        <v>4</v>
      </c>
      <c r="K63" s="37">
        <f t="shared" si="22"/>
        <v>4345.5</v>
      </c>
      <c r="L63" s="34">
        <f t="shared" si="23"/>
        <v>605.2</v>
      </c>
      <c r="M63" s="34">
        <f t="shared" si="24"/>
        <v>0</v>
      </c>
      <c r="N63" s="34">
        <f t="shared" si="25"/>
        <v>0</v>
      </c>
      <c r="O63" s="34">
        <f t="shared" si="26"/>
        <v>881.4</v>
      </c>
      <c r="P63" s="34">
        <f t="shared" si="27"/>
        <v>2858.9</v>
      </c>
      <c r="Q63" s="34">
        <f t="shared" si="28"/>
        <v>131.1</v>
      </c>
      <c r="R63" s="34">
        <f t="shared" si="29"/>
        <v>11.2</v>
      </c>
      <c r="T63" s="54">
        <v>35853</v>
      </c>
    </row>
    <row r="64" spans="1:20" s="4" customFormat="1" ht="13.5">
      <c r="A64" s="38" t="s">
        <v>104</v>
      </c>
      <c r="B64" s="39">
        <v>1583</v>
      </c>
      <c r="C64" s="39">
        <v>285</v>
      </c>
      <c r="D64" s="39">
        <v>0</v>
      </c>
      <c r="E64" s="39">
        <v>0</v>
      </c>
      <c r="F64" s="39">
        <v>781</v>
      </c>
      <c r="G64" s="39">
        <v>517</v>
      </c>
      <c r="H64" s="39">
        <v>0</v>
      </c>
      <c r="I64" s="36">
        <v>49</v>
      </c>
      <c r="J64" s="31">
        <v>0</v>
      </c>
      <c r="K64" s="37">
        <f t="shared" si="22"/>
        <v>1515.5</v>
      </c>
      <c r="L64" s="34">
        <f t="shared" si="23"/>
        <v>272.8</v>
      </c>
      <c r="M64" s="34">
        <f t="shared" si="24"/>
        <v>0</v>
      </c>
      <c r="N64" s="34">
        <f t="shared" si="25"/>
        <v>0</v>
      </c>
      <c r="O64" s="34">
        <f t="shared" si="26"/>
        <v>747.7</v>
      </c>
      <c r="P64" s="34">
        <f t="shared" si="27"/>
        <v>494.9</v>
      </c>
      <c r="Q64" s="34">
        <f t="shared" si="28"/>
        <v>46.9</v>
      </c>
      <c r="R64" s="34">
        <f t="shared" si="29"/>
        <v>0</v>
      </c>
      <c r="T64" s="46">
        <v>104456</v>
      </c>
    </row>
    <row r="65" spans="1:20" s="4" customFormat="1" ht="13.5">
      <c r="A65" s="38" t="s">
        <v>49</v>
      </c>
      <c r="B65" s="39">
        <v>567</v>
      </c>
      <c r="C65" s="39">
        <v>0</v>
      </c>
      <c r="D65" s="39">
        <v>0</v>
      </c>
      <c r="E65" s="39">
        <v>0</v>
      </c>
      <c r="F65" s="39">
        <v>336</v>
      </c>
      <c r="G65" s="39">
        <v>231</v>
      </c>
      <c r="H65" s="39">
        <v>0</v>
      </c>
      <c r="I65" s="36">
        <v>71</v>
      </c>
      <c r="J65" s="31">
        <v>11</v>
      </c>
      <c r="K65" s="37">
        <f t="shared" si="22"/>
        <v>633.1</v>
      </c>
      <c r="L65" s="34">
        <f t="shared" si="23"/>
        <v>0</v>
      </c>
      <c r="M65" s="34">
        <f t="shared" si="24"/>
        <v>0</v>
      </c>
      <c r="N65" s="34">
        <f t="shared" si="25"/>
        <v>0</v>
      </c>
      <c r="O65" s="34">
        <f t="shared" si="26"/>
        <v>375.2</v>
      </c>
      <c r="P65" s="34">
        <f t="shared" si="27"/>
        <v>257.9</v>
      </c>
      <c r="Q65" s="34">
        <f t="shared" si="28"/>
        <v>79.3</v>
      </c>
      <c r="R65" s="34">
        <f t="shared" si="29"/>
        <v>12.3</v>
      </c>
      <c r="T65" s="54">
        <v>89555</v>
      </c>
    </row>
    <row r="66" spans="1:20" s="4" customFormat="1" ht="13.5">
      <c r="A66" s="38" t="s">
        <v>50</v>
      </c>
      <c r="B66" s="39">
        <v>113</v>
      </c>
      <c r="C66" s="39">
        <v>0</v>
      </c>
      <c r="D66" s="39">
        <v>0</v>
      </c>
      <c r="E66" s="39">
        <v>0</v>
      </c>
      <c r="F66" s="39">
        <v>0</v>
      </c>
      <c r="G66" s="39">
        <v>113</v>
      </c>
      <c r="H66" s="39">
        <v>0</v>
      </c>
      <c r="I66" s="36">
        <v>73</v>
      </c>
      <c r="J66" s="31">
        <v>18</v>
      </c>
      <c r="K66" s="37">
        <f t="shared" si="22"/>
        <v>229.9</v>
      </c>
      <c r="L66" s="34">
        <f t="shared" si="23"/>
        <v>0</v>
      </c>
      <c r="M66" s="34">
        <f t="shared" si="24"/>
        <v>0</v>
      </c>
      <c r="N66" s="34">
        <f t="shared" si="25"/>
        <v>0</v>
      </c>
      <c r="O66" s="34">
        <f t="shared" si="26"/>
        <v>0</v>
      </c>
      <c r="P66" s="34">
        <f t="shared" si="27"/>
        <v>229.9</v>
      </c>
      <c r="Q66" s="34">
        <f t="shared" si="28"/>
        <v>148.5</v>
      </c>
      <c r="R66" s="34">
        <f t="shared" si="29"/>
        <v>36.6</v>
      </c>
      <c r="T66" s="54">
        <v>49146</v>
      </c>
    </row>
    <row r="67" spans="1:20" s="4" customFormat="1" ht="13.5">
      <c r="A67" s="38" t="s">
        <v>23</v>
      </c>
      <c r="B67" s="39">
        <v>1129</v>
      </c>
      <c r="C67" s="39">
        <v>0</v>
      </c>
      <c r="D67" s="39">
        <v>4</v>
      </c>
      <c r="E67" s="39">
        <v>0</v>
      </c>
      <c r="F67" s="39">
        <v>29</v>
      </c>
      <c r="G67" s="39">
        <v>1096</v>
      </c>
      <c r="H67" s="39">
        <v>0</v>
      </c>
      <c r="I67" s="36">
        <v>65</v>
      </c>
      <c r="J67" s="31">
        <v>0</v>
      </c>
      <c r="K67" s="37">
        <f t="shared" si="22"/>
        <v>709.2</v>
      </c>
      <c r="L67" s="34">
        <f t="shared" si="23"/>
        <v>0</v>
      </c>
      <c r="M67" s="34">
        <f t="shared" si="24"/>
        <v>2.5</v>
      </c>
      <c r="N67" s="34">
        <f t="shared" si="25"/>
        <v>0</v>
      </c>
      <c r="O67" s="34">
        <f t="shared" si="26"/>
        <v>18.2</v>
      </c>
      <c r="P67" s="34">
        <f t="shared" si="27"/>
        <v>688.5</v>
      </c>
      <c r="Q67" s="34">
        <f t="shared" si="28"/>
        <v>40.8</v>
      </c>
      <c r="R67" s="34">
        <f t="shared" si="29"/>
        <v>0</v>
      </c>
      <c r="T67" s="54">
        <v>159195</v>
      </c>
    </row>
    <row r="68" spans="1:20" s="4" customFormat="1" ht="13.5">
      <c r="A68" s="40" t="s">
        <v>30</v>
      </c>
      <c r="B68" s="41">
        <v>878</v>
      </c>
      <c r="C68" s="41">
        <v>0</v>
      </c>
      <c r="D68" s="41">
        <v>0</v>
      </c>
      <c r="E68" s="41">
        <v>0</v>
      </c>
      <c r="F68" s="41">
        <v>141</v>
      </c>
      <c r="G68" s="41">
        <v>737</v>
      </c>
      <c r="H68" s="41">
        <v>0</v>
      </c>
      <c r="I68" s="42">
        <v>52</v>
      </c>
      <c r="J68" s="43">
        <v>6</v>
      </c>
      <c r="K68" s="44">
        <f t="shared" si="22"/>
        <v>1025.2</v>
      </c>
      <c r="L68" s="45">
        <f t="shared" si="23"/>
        <v>0</v>
      </c>
      <c r="M68" s="45">
        <f t="shared" si="24"/>
        <v>0</v>
      </c>
      <c r="N68" s="45">
        <f t="shared" si="25"/>
        <v>0</v>
      </c>
      <c r="O68" s="45">
        <f t="shared" si="26"/>
        <v>164.6</v>
      </c>
      <c r="P68" s="45">
        <f t="shared" si="27"/>
        <v>860.6</v>
      </c>
      <c r="Q68" s="45">
        <f t="shared" si="28"/>
        <v>60.7</v>
      </c>
      <c r="R68" s="45">
        <f t="shared" si="29"/>
        <v>7</v>
      </c>
      <c r="T68" s="54">
        <v>85638</v>
      </c>
    </row>
    <row r="69" spans="1:20" s="4" customFormat="1" ht="13.5">
      <c r="A69" s="38" t="s">
        <v>105</v>
      </c>
      <c r="B69" s="39">
        <v>319</v>
      </c>
      <c r="C69" s="39">
        <v>218</v>
      </c>
      <c r="D69" s="39">
        <v>0</v>
      </c>
      <c r="E69" s="39">
        <v>0</v>
      </c>
      <c r="F69" s="39">
        <v>0</v>
      </c>
      <c r="G69" s="39">
        <v>101</v>
      </c>
      <c r="H69" s="39">
        <v>0</v>
      </c>
      <c r="I69" s="36">
        <v>93</v>
      </c>
      <c r="J69" s="31">
        <v>26</v>
      </c>
      <c r="K69" s="37">
        <f t="shared" si="22"/>
        <v>536.7</v>
      </c>
      <c r="L69" s="34">
        <f t="shared" si="23"/>
        <v>366.8</v>
      </c>
      <c r="M69" s="34">
        <f t="shared" si="24"/>
        <v>0</v>
      </c>
      <c r="N69" s="34">
        <f t="shared" si="25"/>
        <v>0</v>
      </c>
      <c r="O69" s="34">
        <f t="shared" si="26"/>
        <v>0</v>
      </c>
      <c r="P69" s="34">
        <f t="shared" si="27"/>
        <v>169.9</v>
      </c>
      <c r="Q69" s="34">
        <f t="shared" si="28"/>
        <v>156.5</v>
      </c>
      <c r="R69" s="34">
        <f t="shared" si="29"/>
        <v>43.7</v>
      </c>
      <c r="T69" s="46">
        <v>59436</v>
      </c>
    </row>
    <row r="70" spans="1:20" s="4" customFormat="1" ht="13.5">
      <c r="A70" s="38" t="s">
        <v>31</v>
      </c>
      <c r="B70" s="39">
        <v>559</v>
      </c>
      <c r="C70" s="39">
        <v>180</v>
      </c>
      <c r="D70" s="39">
        <v>0</v>
      </c>
      <c r="E70" s="39">
        <v>0</v>
      </c>
      <c r="F70" s="39">
        <v>190</v>
      </c>
      <c r="G70" s="39">
        <v>189</v>
      </c>
      <c r="H70" s="39">
        <v>0</v>
      </c>
      <c r="I70" s="36">
        <v>31</v>
      </c>
      <c r="J70" s="31">
        <v>18</v>
      </c>
      <c r="K70" s="37">
        <f t="shared" si="22"/>
        <v>741.1</v>
      </c>
      <c r="L70" s="34">
        <f t="shared" si="23"/>
        <v>238.6</v>
      </c>
      <c r="M70" s="34">
        <f t="shared" si="24"/>
        <v>0</v>
      </c>
      <c r="N70" s="34">
        <f t="shared" si="25"/>
        <v>0</v>
      </c>
      <c r="O70" s="34">
        <f t="shared" si="26"/>
        <v>251.9</v>
      </c>
      <c r="P70" s="34">
        <f t="shared" si="27"/>
        <v>250.6</v>
      </c>
      <c r="Q70" s="34">
        <f t="shared" si="28"/>
        <v>41.1</v>
      </c>
      <c r="R70" s="34">
        <f t="shared" si="29"/>
        <v>23.9</v>
      </c>
      <c r="T70" s="54">
        <v>75432</v>
      </c>
    </row>
    <row r="71" spans="1:20" s="4" customFormat="1" ht="13.5">
      <c r="A71" s="38" t="s">
        <v>32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6">
        <v>27</v>
      </c>
      <c r="J71" s="31">
        <v>18</v>
      </c>
      <c r="K71" s="37">
        <f t="shared" si="22"/>
        <v>0</v>
      </c>
      <c r="L71" s="34">
        <f t="shared" si="23"/>
        <v>0</v>
      </c>
      <c r="M71" s="34">
        <f t="shared" si="24"/>
        <v>0</v>
      </c>
      <c r="N71" s="34">
        <f t="shared" si="25"/>
        <v>0</v>
      </c>
      <c r="O71" s="34">
        <f t="shared" si="26"/>
        <v>0</v>
      </c>
      <c r="P71" s="34">
        <f t="shared" si="27"/>
        <v>0</v>
      </c>
      <c r="Q71" s="34">
        <f t="shared" si="28"/>
        <v>45</v>
      </c>
      <c r="R71" s="34">
        <f t="shared" si="29"/>
        <v>30</v>
      </c>
      <c r="T71" s="54">
        <v>60018</v>
      </c>
    </row>
    <row r="72" spans="1:20" s="4" customFormat="1" ht="13.5">
      <c r="A72" s="38" t="s">
        <v>33</v>
      </c>
      <c r="B72" s="39">
        <v>353</v>
      </c>
      <c r="C72" s="39">
        <v>0</v>
      </c>
      <c r="D72" s="39">
        <v>0</v>
      </c>
      <c r="E72" s="39">
        <v>0</v>
      </c>
      <c r="F72" s="39">
        <v>141</v>
      </c>
      <c r="G72" s="39">
        <v>212</v>
      </c>
      <c r="H72" s="39">
        <v>0</v>
      </c>
      <c r="I72" s="36">
        <v>36</v>
      </c>
      <c r="J72" s="31">
        <v>0</v>
      </c>
      <c r="K72" s="37">
        <f t="shared" si="22"/>
        <v>626.7</v>
      </c>
      <c r="L72" s="34">
        <f t="shared" si="23"/>
        <v>0</v>
      </c>
      <c r="M72" s="34">
        <f t="shared" si="24"/>
        <v>0</v>
      </c>
      <c r="N72" s="34">
        <f t="shared" si="25"/>
        <v>0</v>
      </c>
      <c r="O72" s="34">
        <f t="shared" si="26"/>
        <v>250.3</v>
      </c>
      <c r="P72" s="34">
        <f t="shared" si="27"/>
        <v>376.4</v>
      </c>
      <c r="Q72" s="34">
        <f t="shared" si="28"/>
        <v>63.9</v>
      </c>
      <c r="R72" s="34">
        <f t="shared" si="29"/>
        <v>0</v>
      </c>
      <c r="T72" s="54">
        <v>56328</v>
      </c>
    </row>
    <row r="73" spans="1:20" s="4" customFormat="1" ht="13.5">
      <c r="A73" s="38" t="s">
        <v>75</v>
      </c>
      <c r="B73" s="39">
        <v>384</v>
      </c>
      <c r="C73" s="39">
        <v>0</v>
      </c>
      <c r="D73" s="39">
        <v>0</v>
      </c>
      <c r="E73" s="39">
        <v>0</v>
      </c>
      <c r="F73" s="39">
        <v>311</v>
      </c>
      <c r="G73" s="39">
        <v>73</v>
      </c>
      <c r="H73" s="39">
        <v>0</v>
      </c>
      <c r="I73" s="30">
        <v>58</v>
      </c>
      <c r="J73" s="31">
        <v>0</v>
      </c>
      <c r="K73" s="37">
        <f t="shared" si="22"/>
        <v>744</v>
      </c>
      <c r="L73" s="34">
        <f t="shared" si="23"/>
        <v>0</v>
      </c>
      <c r="M73" s="34">
        <f t="shared" si="24"/>
        <v>0</v>
      </c>
      <c r="N73" s="34">
        <f t="shared" si="25"/>
        <v>0</v>
      </c>
      <c r="O73" s="34">
        <f t="shared" si="26"/>
        <v>602.5</v>
      </c>
      <c r="P73" s="34">
        <f t="shared" si="27"/>
        <v>141.4</v>
      </c>
      <c r="Q73" s="34">
        <f t="shared" si="28"/>
        <v>112.4</v>
      </c>
      <c r="R73" s="34">
        <f t="shared" si="29"/>
        <v>0</v>
      </c>
      <c r="T73" s="46">
        <v>51616</v>
      </c>
    </row>
    <row r="74" spans="1:20" s="4" customFormat="1" ht="13.5">
      <c r="A74" s="38" t="s">
        <v>88</v>
      </c>
      <c r="B74" s="39">
        <v>429</v>
      </c>
      <c r="C74" s="39">
        <v>271</v>
      </c>
      <c r="D74" s="39">
        <v>4</v>
      </c>
      <c r="E74" s="39">
        <v>0</v>
      </c>
      <c r="F74" s="39">
        <v>80</v>
      </c>
      <c r="G74" s="39">
        <v>74</v>
      </c>
      <c r="H74" s="39">
        <v>0</v>
      </c>
      <c r="I74" s="36">
        <v>66</v>
      </c>
      <c r="J74" s="31">
        <v>0</v>
      </c>
      <c r="K74" s="37">
        <f t="shared" si="22"/>
        <v>983.6</v>
      </c>
      <c r="L74" s="34">
        <f t="shared" si="23"/>
        <v>621.3</v>
      </c>
      <c r="M74" s="34">
        <f t="shared" si="24"/>
        <v>9.2</v>
      </c>
      <c r="N74" s="34">
        <f t="shared" si="25"/>
        <v>0</v>
      </c>
      <c r="O74" s="34">
        <f t="shared" si="26"/>
        <v>183.4</v>
      </c>
      <c r="P74" s="34">
        <f t="shared" si="27"/>
        <v>169.7</v>
      </c>
      <c r="Q74" s="34">
        <f t="shared" si="28"/>
        <v>151.3</v>
      </c>
      <c r="R74" s="34">
        <f t="shared" si="29"/>
        <v>0</v>
      </c>
      <c r="T74" s="54">
        <v>43615</v>
      </c>
    </row>
    <row r="75" spans="1:20" s="4" customFormat="1" ht="13.5">
      <c r="A75" s="38" t="s">
        <v>85</v>
      </c>
      <c r="B75" s="39">
        <v>367</v>
      </c>
      <c r="C75" s="39">
        <v>61</v>
      </c>
      <c r="D75" s="39">
        <v>0</v>
      </c>
      <c r="E75" s="39">
        <v>0</v>
      </c>
      <c r="F75" s="39">
        <v>83</v>
      </c>
      <c r="G75" s="39">
        <v>223</v>
      </c>
      <c r="H75" s="39">
        <v>0</v>
      </c>
      <c r="I75" s="36">
        <v>87</v>
      </c>
      <c r="J75" s="31">
        <v>19</v>
      </c>
      <c r="K75" s="37">
        <f t="shared" si="22"/>
        <v>886.9</v>
      </c>
      <c r="L75" s="34">
        <f t="shared" si="23"/>
        <v>147.4</v>
      </c>
      <c r="M75" s="34">
        <f t="shared" si="24"/>
        <v>0</v>
      </c>
      <c r="N75" s="34">
        <f t="shared" si="25"/>
        <v>0</v>
      </c>
      <c r="O75" s="34">
        <f t="shared" si="26"/>
        <v>200.6</v>
      </c>
      <c r="P75" s="34">
        <f t="shared" si="27"/>
        <v>538.9</v>
      </c>
      <c r="Q75" s="34">
        <f t="shared" si="28"/>
        <v>210.3</v>
      </c>
      <c r="R75" s="34">
        <f t="shared" si="29"/>
        <v>45.9</v>
      </c>
      <c r="T75" s="54">
        <v>41379</v>
      </c>
    </row>
    <row r="76" spans="1:20" s="4" customFormat="1" ht="13.5">
      <c r="A76" s="38" t="s">
        <v>84</v>
      </c>
      <c r="B76" s="39">
        <v>980</v>
      </c>
      <c r="C76" s="39">
        <v>180</v>
      </c>
      <c r="D76" s="39">
        <v>0</v>
      </c>
      <c r="E76" s="39">
        <v>14</v>
      </c>
      <c r="F76" s="39">
        <v>349</v>
      </c>
      <c r="G76" s="39">
        <v>437</v>
      </c>
      <c r="H76" s="39">
        <v>0</v>
      </c>
      <c r="I76" s="36">
        <v>43</v>
      </c>
      <c r="J76" s="31">
        <v>0</v>
      </c>
      <c r="K76" s="37">
        <f t="shared" si="22"/>
        <v>1145.8</v>
      </c>
      <c r="L76" s="34">
        <f t="shared" si="23"/>
        <v>210.5</v>
      </c>
      <c r="M76" s="34">
        <f t="shared" si="24"/>
        <v>0</v>
      </c>
      <c r="N76" s="34">
        <f t="shared" si="25"/>
        <v>16.4</v>
      </c>
      <c r="O76" s="34">
        <f t="shared" si="26"/>
        <v>408.1</v>
      </c>
      <c r="P76" s="34">
        <f t="shared" si="27"/>
        <v>510.9</v>
      </c>
      <c r="Q76" s="34">
        <f t="shared" si="28"/>
        <v>50.3</v>
      </c>
      <c r="R76" s="34">
        <f t="shared" si="29"/>
        <v>0</v>
      </c>
      <c r="T76" s="54">
        <v>85527</v>
      </c>
    </row>
    <row r="77" spans="1:20" s="4" customFormat="1" ht="13.5">
      <c r="A77" s="38" t="s">
        <v>86</v>
      </c>
      <c r="B77" s="39">
        <v>350</v>
      </c>
      <c r="C77" s="39">
        <v>0</v>
      </c>
      <c r="D77" s="39">
        <v>0</v>
      </c>
      <c r="E77" s="39">
        <v>0</v>
      </c>
      <c r="F77" s="39">
        <v>40</v>
      </c>
      <c r="G77" s="39">
        <v>310</v>
      </c>
      <c r="H77" s="39">
        <v>0</v>
      </c>
      <c r="I77" s="36">
        <v>2</v>
      </c>
      <c r="J77" s="31">
        <v>0</v>
      </c>
      <c r="K77" s="37">
        <f t="shared" si="22"/>
        <v>604.6</v>
      </c>
      <c r="L77" s="34">
        <f t="shared" si="23"/>
        <v>0</v>
      </c>
      <c r="M77" s="34">
        <f t="shared" si="24"/>
        <v>0</v>
      </c>
      <c r="N77" s="34">
        <f t="shared" si="25"/>
        <v>0</v>
      </c>
      <c r="O77" s="34">
        <f t="shared" si="26"/>
        <v>69.1</v>
      </c>
      <c r="P77" s="34">
        <f t="shared" si="27"/>
        <v>535.5</v>
      </c>
      <c r="Q77" s="34">
        <f t="shared" si="28"/>
        <v>3.5</v>
      </c>
      <c r="R77" s="34">
        <f t="shared" si="29"/>
        <v>0</v>
      </c>
      <c r="T77" s="46">
        <v>57894</v>
      </c>
    </row>
    <row r="78" spans="1:20" s="4" customFormat="1" ht="13.5">
      <c r="A78" s="38" t="s">
        <v>83</v>
      </c>
      <c r="B78" s="39">
        <v>296</v>
      </c>
      <c r="C78" s="39">
        <v>0</v>
      </c>
      <c r="D78" s="39">
        <v>0</v>
      </c>
      <c r="E78" s="39">
        <v>6</v>
      </c>
      <c r="F78" s="39">
        <v>198</v>
      </c>
      <c r="G78" s="39">
        <v>92</v>
      </c>
      <c r="H78" s="39">
        <v>0</v>
      </c>
      <c r="I78" s="36">
        <v>51</v>
      </c>
      <c r="J78" s="31">
        <v>0</v>
      </c>
      <c r="K78" s="37">
        <f t="shared" si="22"/>
        <v>709.6</v>
      </c>
      <c r="L78" s="34">
        <f t="shared" si="23"/>
        <v>0</v>
      </c>
      <c r="M78" s="34">
        <f t="shared" si="24"/>
        <v>0</v>
      </c>
      <c r="N78" s="34">
        <f t="shared" si="25"/>
        <v>14.4</v>
      </c>
      <c r="O78" s="34">
        <f t="shared" si="26"/>
        <v>474.7</v>
      </c>
      <c r="P78" s="34">
        <f t="shared" si="27"/>
        <v>220.6</v>
      </c>
      <c r="Q78" s="34">
        <f t="shared" si="28"/>
        <v>122.3</v>
      </c>
      <c r="R78" s="34">
        <f t="shared" si="29"/>
        <v>0</v>
      </c>
      <c r="T78" s="54">
        <v>41713</v>
      </c>
    </row>
    <row r="79" spans="1:20" s="4" customFormat="1" ht="13.5">
      <c r="A79" s="38" t="s">
        <v>95</v>
      </c>
      <c r="B79" s="39">
        <v>0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6">
        <v>0</v>
      </c>
      <c r="J79" s="31">
        <v>0</v>
      </c>
      <c r="K79" s="37">
        <f t="shared" si="22"/>
        <v>0</v>
      </c>
      <c r="L79" s="34">
        <f t="shared" si="23"/>
        <v>0</v>
      </c>
      <c r="M79" s="34">
        <f t="shared" si="24"/>
        <v>0</v>
      </c>
      <c r="N79" s="34">
        <f t="shared" si="25"/>
        <v>0</v>
      </c>
      <c r="O79" s="34">
        <f t="shared" si="26"/>
        <v>0</v>
      </c>
      <c r="P79" s="34">
        <f t="shared" si="27"/>
        <v>0</v>
      </c>
      <c r="Q79" s="34">
        <f t="shared" si="28"/>
        <v>0</v>
      </c>
      <c r="R79" s="34">
        <f t="shared" si="29"/>
        <v>0</v>
      </c>
      <c r="T79" s="54">
        <v>21434</v>
      </c>
    </row>
    <row r="80" spans="1:20" s="4" customFormat="1" ht="13.5">
      <c r="A80" s="38" t="s">
        <v>34</v>
      </c>
      <c r="B80" s="39">
        <v>935</v>
      </c>
      <c r="C80" s="39">
        <v>335</v>
      </c>
      <c r="D80" s="39">
        <v>0</v>
      </c>
      <c r="E80" s="39">
        <v>0</v>
      </c>
      <c r="F80" s="39">
        <v>0</v>
      </c>
      <c r="G80" s="39">
        <v>600</v>
      </c>
      <c r="H80" s="39">
        <v>0</v>
      </c>
      <c r="I80" s="36">
        <v>6</v>
      </c>
      <c r="J80" s="31">
        <v>0</v>
      </c>
      <c r="K80" s="37">
        <f t="shared" si="22"/>
        <v>7087.1</v>
      </c>
      <c r="L80" s="34">
        <f t="shared" si="23"/>
        <v>2539.2</v>
      </c>
      <c r="M80" s="34">
        <f t="shared" si="24"/>
        <v>0</v>
      </c>
      <c r="N80" s="34">
        <f t="shared" si="25"/>
        <v>0</v>
      </c>
      <c r="O80" s="34">
        <f t="shared" si="26"/>
        <v>0</v>
      </c>
      <c r="P80" s="34">
        <f t="shared" si="27"/>
        <v>4547.9</v>
      </c>
      <c r="Q80" s="34">
        <f t="shared" si="28"/>
        <v>45.5</v>
      </c>
      <c r="R80" s="34">
        <f t="shared" si="29"/>
        <v>0</v>
      </c>
      <c r="T80" s="54">
        <v>13193</v>
      </c>
    </row>
    <row r="81" spans="1:20" s="4" customFormat="1" ht="13.5">
      <c r="A81" s="38" t="s">
        <v>35</v>
      </c>
      <c r="B81" s="39">
        <v>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6">
        <v>0</v>
      </c>
      <c r="J81" s="31">
        <v>0</v>
      </c>
      <c r="K81" s="37">
        <f t="shared" si="22"/>
        <v>0</v>
      </c>
      <c r="L81" s="34">
        <f t="shared" si="23"/>
        <v>0</v>
      </c>
      <c r="M81" s="34">
        <f t="shared" si="24"/>
        <v>0</v>
      </c>
      <c r="N81" s="34">
        <f t="shared" si="25"/>
        <v>0</v>
      </c>
      <c r="O81" s="34">
        <f t="shared" si="26"/>
        <v>0</v>
      </c>
      <c r="P81" s="34">
        <f t="shared" si="27"/>
        <v>0</v>
      </c>
      <c r="Q81" s="34">
        <f t="shared" si="28"/>
        <v>0</v>
      </c>
      <c r="R81" s="34">
        <f t="shared" si="29"/>
        <v>0</v>
      </c>
      <c r="T81" s="54">
        <v>8949</v>
      </c>
    </row>
    <row r="82" spans="1:20" s="4" customFormat="1" ht="13.5">
      <c r="A82" s="38" t="s">
        <v>36</v>
      </c>
      <c r="B82" s="39">
        <v>68</v>
      </c>
      <c r="C82" s="39">
        <v>0</v>
      </c>
      <c r="D82" s="39">
        <v>0</v>
      </c>
      <c r="E82" s="39">
        <v>0</v>
      </c>
      <c r="F82" s="39">
        <v>0</v>
      </c>
      <c r="G82" s="39">
        <v>68</v>
      </c>
      <c r="H82" s="39">
        <v>0</v>
      </c>
      <c r="I82" s="36">
        <v>0</v>
      </c>
      <c r="J82" s="31">
        <v>0</v>
      </c>
      <c r="K82" s="37">
        <f t="shared" si="22"/>
        <v>287.6</v>
      </c>
      <c r="L82" s="34">
        <f t="shared" si="23"/>
        <v>0</v>
      </c>
      <c r="M82" s="34">
        <f t="shared" si="24"/>
        <v>0</v>
      </c>
      <c r="N82" s="34">
        <f t="shared" si="25"/>
        <v>0</v>
      </c>
      <c r="O82" s="34">
        <f t="shared" si="26"/>
        <v>0</v>
      </c>
      <c r="P82" s="34">
        <f t="shared" si="27"/>
        <v>287.6</v>
      </c>
      <c r="Q82" s="34">
        <f t="shared" si="28"/>
        <v>0</v>
      </c>
      <c r="R82" s="34">
        <f t="shared" si="29"/>
        <v>0</v>
      </c>
      <c r="T82" s="46">
        <v>23640</v>
      </c>
    </row>
    <row r="83" spans="1:20" s="4" customFormat="1" ht="13.5">
      <c r="A83" s="38" t="s">
        <v>60</v>
      </c>
      <c r="B83" s="39">
        <v>29</v>
      </c>
      <c r="C83" s="39">
        <v>0</v>
      </c>
      <c r="D83" s="39">
        <v>0</v>
      </c>
      <c r="E83" s="39">
        <v>0</v>
      </c>
      <c r="F83" s="39">
        <v>0</v>
      </c>
      <c r="G83" s="39">
        <v>29</v>
      </c>
      <c r="H83" s="39">
        <v>0</v>
      </c>
      <c r="I83" s="36">
        <v>0</v>
      </c>
      <c r="J83" s="31">
        <v>0</v>
      </c>
      <c r="K83" s="37">
        <f t="shared" si="22"/>
        <v>434.3</v>
      </c>
      <c r="L83" s="34">
        <f t="shared" si="23"/>
        <v>0</v>
      </c>
      <c r="M83" s="34">
        <f t="shared" si="24"/>
        <v>0</v>
      </c>
      <c r="N83" s="34">
        <f t="shared" si="25"/>
        <v>0</v>
      </c>
      <c r="O83" s="34">
        <f t="shared" si="26"/>
        <v>0</v>
      </c>
      <c r="P83" s="34">
        <f t="shared" si="27"/>
        <v>434.3</v>
      </c>
      <c r="Q83" s="34">
        <f t="shared" si="28"/>
        <v>0</v>
      </c>
      <c r="R83" s="34">
        <f t="shared" si="29"/>
        <v>0</v>
      </c>
      <c r="T83" s="54">
        <v>6678</v>
      </c>
    </row>
    <row r="84" spans="1:20" s="4" customFormat="1" ht="13.5">
      <c r="A84" s="38" t="s">
        <v>61</v>
      </c>
      <c r="B84" s="39">
        <v>166</v>
      </c>
      <c r="C84" s="39">
        <v>0</v>
      </c>
      <c r="D84" s="39">
        <v>0</v>
      </c>
      <c r="E84" s="39">
        <v>0</v>
      </c>
      <c r="F84" s="39">
        <v>56</v>
      </c>
      <c r="G84" s="39">
        <v>110</v>
      </c>
      <c r="H84" s="39">
        <v>0</v>
      </c>
      <c r="I84" s="36">
        <v>0</v>
      </c>
      <c r="J84" s="31">
        <v>0</v>
      </c>
      <c r="K84" s="37">
        <f t="shared" si="22"/>
        <v>1000.9</v>
      </c>
      <c r="L84" s="34">
        <f t="shared" si="23"/>
        <v>0</v>
      </c>
      <c r="M84" s="34">
        <f t="shared" si="24"/>
        <v>0</v>
      </c>
      <c r="N84" s="34">
        <f t="shared" si="25"/>
        <v>0</v>
      </c>
      <c r="O84" s="34">
        <f t="shared" si="26"/>
        <v>337.7</v>
      </c>
      <c r="P84" s="34">
        <f t="shared" si="27"/>
        <v>663.2</v>
      </c>
      <c r="Q84" s="34">
        <f t="shared" si="28"/>
        <v>0</v>
      </c>
      <c r="R84" s="34">
        <f t="shared" si="29"/>
        <v>0</v>
      </c>
      <c r="T84" s="54">
        <v>16585</v>
      </c>
    </row>
    <row r="85" spans="1:20" s="4" customFormat="1" ht="13.5">
      <c r="A85" s="38" t="s">
        <v>62</v>
      </c>
      <c r="B85" s="39">
        <v>80</v>
      </c>
      <c r="C85" s="39">
        <v>0</v>
      </c>
      <c r="D85" s="39">
        <v>0</v>
      </c>
      <c r="E85" s="39">
        <v>0</v>
      </c>
      <c r="F85" s="39">
        <v>48</v>
      </c>
      <c r="G85" s="39">
        <v>32</v>
      </c>
      <c r="H85" s="39">
        <v>0</v>
      </c>
      <c r="I85" s="36">
        <v>0</v>
      </c>
      <c r="J85" s="31">
        <v>0</v>
      </c>
      <c r="K85" s="37">
        <f t="shared" si="22"/>
        <v>508</v>
      </c>
      <c r="L85" s="34">
        <f t="shared" si="23"/>
        <v>0</v>
      </c>
      <c r="M85" s="34">
        <f t="shared" si="24"/>
        <v>0</v>
      </c>
      <c r="N85" s="34">
        <f t="shared" si="25"/>
        <v>0</v>
      </c>
      <c r="O85" s="34">
        <f t="shared" si="26"/>
        <v>304.8</v>
      </c>
      <c r="P85" s="34">
        <f t="shared" si="27"/>
        <v>203.2</v>
      </c>
      <c r="Q85" s="34">
        <f t="shared" si="28"/>
        <v>0</v>
      </c>
      <c r="R85" s="34">
        <f t="shared" si="29"/>
        <v>0</v>
      </c>
      <c r="T85" s="54">
        <v>15749</v>
      </c>
    </row>
    <row r="86" spans="1:20" s="4" customFormat="1" ht="13.5">
      <c r="A86" s="38" t="s">
        <v>68</v>
      </c>
      <c r="B86" s="39">
        <v>100</v>
      </c>
      <c r="C86" s="39">
        <v>0</v>
      </c>
      <c r="D86" s="39">
        <v>0</v>
      </c>
      <c r="E86" s="39">
        <v>0</v>
      </c>
      <c r="F86" s="39">
        <v>0</v>
      </c>
      <c r="G86" s="39">
        <v>100</v>
      </c>
      <c r="H86" s="39">
        <v>0</v>
      </c>
      <c r="I86" s="36">
        <v>19</v>
      </c>
      <c r="J86" s="31">
        <v>0</v>
      </c>
      <c r="K86" s="37">
        <f aca="true" t="shared" si="44" ref="K86:K98">ROUND(B86/T86*100000,1)</f>
        <v>200.4</v>
      </c>
      <c r="L86" s="34">
        <f aca="true" t="shared" si="45" ref="L86:L98">ROUND(C86/T86*100000,1)</f>
        <v>0</v>
      </c>
      <c r="M86" s="34">
        <f aca="true" t="shared" si="46" ref="M86:M98">ROUND(D86/T86*100000,1)</f>
        <v>0</v>
      </c>
      <c r="N86" s="34">
        <f aca="true" t="shared" si="47" ref="N86:N98">ROUND(E86/T86*100000,1)</f>
        <v>0</v>
      </c>
      <c r="O86" s="34">
        <f aca="true" t="shared" si="48" ref="O86:O98">ROUND(F86/T86*100000,1)</f>
        <v>0</v>
      </c>
      <c r="P86" s="34">
        <f aca="true" t="shared" si="49" ref="P86:P98">ROUND(G86/T86*100000,1)</f>
        <v>200.4</v>
      </c>
      <c r="Q86" s="34">
        <f aca="true" t="shared" si="50" ref="Q86:Q98">ROUND(I86/T86*100000,1)</f>
        <v>38.1</v>
      </c>
      <c r="R86" s="34">
        <f aca="true" t="shared" si="51" ref="R86:R98">ROUND(J86/T86*100000,1)</f>
        <v>0</v>
      </c>
      <c r="T86" s="46">
        <v>49896</v>
      </c>
    </row>
    <row r="87" spans="1:20" s="4" customFormat="1" ht="13.5">
      <c r="A87" s="38" t="s">
        <v>69</v>
      </c>
      <c r="B87" s="39">
        <v>135</v>
      </c>
      <c r="C87" s="39">
        <v>0</v>
      </c>
      <c r="D87" s="39">
        <v>0</v>
      </c>
      <c r="E87" s="39">
        <v>0</v>
      </c>
      <c r="F87" s="39">
        <v>105</v>
      </c>
      <c r="G87" s="39">
        <v>30</v>
      </c>
      <c r="H87" s="39">
        <v>0</v>
      </c>
      <c r="I87" s="36">
        <v>0</v>
      </c>
      <c r="J87" s="31">
        <v>0</v>
      </c>
      <c r="K87" s="37">
        <f t="shared" si="44"/>
        <v>731.6</v>
      </c>
      <c r="L87" s="34">
        <f t="shared" si="45"/>
        <v>0</v>
      </c>
      <c r="M87" s="34">
        <f t="shared" si="46"/>
        <v>0</v>
      </c>
      <c r="N87" s="34">
        <f t="shared" si="47"/>
        <v>0</v>
      </c>
      <c r="O87" s="34">
        <f t="shared" si="48"/>
        <v>569</v>
      </c>
      <c r="P87" s="34">
        <f t="shared" si="49"/>
        <v>162.6</v>
      </c>
      <c r="Q87" s="34">
        <f t="shared" si="50"/>
        <v>0</v>
      </c>
      <c r="R87" s="34">
        <f t="shared" si="51"/>
        <v>0</v>
      </c>
      <c r="T87" s="54">
        <v>18453</v>
      </c>
    </row>
    <row r="88" spans="1:20" s="4" customFormat="1" ht="13.5">
      <c r="A88" s="38" t="s">
        <v>70</v>
      </c>
      <c r="B88" s="39">
        <v>253</v>
      </c>
      <c r="C88" s="39">
        <v>0</v>
      </c>
      <c r="D88" s="39">
        <v>4</v>
      </c>
      <c r="E88" s="39">
        <v>0</v>
      </c>
      <c r="F88" s="39">
        <v>99</v>
      </c>
      <c r="G88" s="39">
        <v>150</v>
      </c>
      <c r="H88" s="39">
        <v>0</v>
      </c>
      <c r="I88" s="36">
        <v>0</v>
      </c>
      <c r="J88" s="31">
        <v>0</v>
      </c>
      <c r="K88" s="37">
        <f t="shared" si="44"/>
        <v>3057.4</v>
      </c>
      <c r="L88" s="34">
        <f t="shared" si="45"/>
        <v>0</v>
      </c>
      <c r="M88" s="34">
        <f t="shared" si="46"/>
        <v>48.3</v>
      </c>
      <c r="N88" s="34">
        <f t="shared" si="47"/>
        <v>0</v>
      </c>
      <c r="O88" s="34">
        <f t="shared" si="48"/>
        <v>1196.4</v>
      </c>
      <c r="P88" s="34">
        <f t="shared" si="49"/>
        <v>1812.7</v>
      </c>
      <c r="Q88" s="34">
        <f t="shared" si="50"/>
        <v>0</v>
      </c>
      <c r="R88" s="34">
        <f t="shared" si="51"/>
        <v>0</v>
      </c>
      <c r="T88" s="54">
        <v>8275</v>
      </c>
    </row>
    <row r="89" spans="1:20" s="4" customFormat="1" ht="13.5">
      <c r="A89" s="38" t="s">
        <v>87</v>
      </c>
      <c r="B89" s="39">
        <v>100</v>
      </c>
      <c r="C89" s="39">
        <v>0</v>
      </c>
      <c r="D89" s="39">
        <v>0</v>
      </c>
      <c r="E89" s="39">
        <v>0</v>
      </c>
      <c r="F89" s="39">
        <v>40</v>
      </c>
      <c r="G89" s="39">
        <v>60</v>
      </c>
      <c r="H89" s="39">
        <v>0</v>
      </c>
      <c r="I89" s="36">
        <v>0</v>
      </c>
      <c r="J89" s="31">
        <v>0</v>
      </c>
      <c r="K89" s="37">
        <f t="shared" si="44"/>
        <v>392.4</v>
      </c>
      <c r="L89" s="34">
        <f t="shared" si="45"/>
        <v>0</v>
      </c>
      <c r="M89" s="34">
        <f t="shared" si="46"/>
        <v>0</v>
      </c>
      <c r="N89" s="34">
        <f t="shared" si="47"/>
        <v>0</v>
      </c>
      <c r="O89" s="34">
        <f t="shared" si="48"/>
        <v>156.9</v>
      </c>
      <c r="P89" s="34">
        <f t="shared" si="49"/>
        <v>235.4</v>
      </c>
      <c r="Q89" s="34">
        <f t="shared" si="50"/>
        <v>0</v>
      </c>
      <c r="R89" s="34">
        <f t="shared" si="51"/>
        <v>0</v>
      </c>
      <c r="T89" s="54">
        <v>25486</v>
      </c>
    </row>
    <row r="90" spans="1:20" s="4" customFormat="1" ht="13.5">
      <c r="A90" s="38" t="s">
        <v>38</v>
      </c>
      <c r="B90" s="39">
        <v>0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6">
        <v>0</v>
      </c>
      <c r="J90" s="31">
        <v>0</v>
      </c>
      <c r="K90" s="37">
        <f t="shared" si="44"/>
        <v>0</v>
      </c>
      <c r="L90" s="34">
        <f t="shared" si="45"/>
        <v>0</v>
      </c>
      <c r="M90" s="34">
        <f t="shared" si="46"/>
        <v>0</v>
      </c>
      <c r="N90" s="34">
        <f t="shared" si="47"/>
        <v>0</v>
      </c>
      <c r="O90" s="34">
        <f t="shared" si="48"/>
        <v>0</v>
      </c>
      <c r="P90" s="34">
        <f t="shared" si="49"/>
        <v>0</v>
      </c>
      <c r="Q90" s="34">
        <f t="shared" si="50"/>
        <v>0</v>
      </c>
      <c r="R90" s="34">
        <f t="shared" si="51"/>
        <v>0</v>
      </c>
      <c r="T90" s="54">
        <v>11805</v>
      </c>
    </row>
    <row r="91" spans="1:20" s="4" customFormat="1" ht="13.5">
      <c r="A91" s="38" t="s">
        <v>39</v>
      </c>
      <c r="B91" s="39">
        <v>0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6">
        <v>0</v>
      </c>
      <c r="J91" s="31">
        <v>0</v>
      </c>
      <c r="K91" s="37">
        <f t="shared" si="44"/>
        <v>0</v>
      </c>
      <c r="L91" s="34">
        <f t="shared" si="45"/>
        <v>0</v>
      </c>
      <c r="M91" s="34">
        <f t="shared" si="46"/>
        <v>0</v>
      </c>
      <c r="N91" s="34">
        <f t="shared" si="47"/>
        <v>0</v>
      </c>
      <c r="O91" s="34">
        <f t="shared" si="48"/>
        <v>0</v>
      </c>
      <c r="P91" s="34">
        <f t="shared" si="49"/>
        <v>0</v>
      </c>
      <c r="Q91" s="34">
        <f t="shared" si="50"/>
        <v>0</v>
      </c>
      <c r="R91" s="34">
        <f t="shared" si="51"/>
        <v>0</v>
      </c>
      <c r="T91" s="54">
        <v>7584</v>
      </c>
    </row>
    <row r="92" spans="1:20" s="4" customFormat="1" ht="13.5">
      <c r="A92" s="38" t="s">
        <v>40</v>
      </c>
      <c r="B92" s="39">
        <v>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6">
        <v>12</v>
      </c>
      <c r="J92" s="31">
        <v>9</v>
      </c>
      <c r="K92" s="37">
        <f t="shared" si="44"/>
        <v>0</v>
      </c>
      <c r="L92" s="34">
        <f t="shared" si="45"/>
        <v>0</v>
      </c>
      <c r="M92" s="34">
        <f t="shared" si="46"/>
        <v>0</v>
      </c>
      <c r="N92" s="34">
        <f t="shared" si="47"/>
        <v>0</v>
      </c>
      <c r="O92" s="34">
        <f t="shared" si="48"/>
        <v>0</v>
      </c>
      <c r="P92" s="34">
        <f t="shared" si="49"/>
        <v>0</v>
      </c>
      <c r="Q92" s="34">
        <f t="shared" si="50"/>
        <v>81.9</v>
      </c>
      <c r="R92" s="34">
        <f t="shared" si="51"/>
        <v>61.4</v>
      </c>
      <c r="T92" s="54">
        <v>14654</v>
      </c>
    </row>
    <row r="93" spans="1:20" s="4" customFormat="1" ht="13.5">
      <c r="A93" s="38" t="s">
        <v>41</v>
      </c>
      <c r="B93" s="39">
        <v>0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6">
        <v>0</v>
      </c>
      <c r="J93" s="31">
        <v>0</v>
      </c>
      <c r="K93" s="37">
        <f t="shared" si="44"/>
        <v>0</v>
      </c>
      <c r="L93" s="34">
        <f t="shared" si="45"/>
        <v>0</v>
      </c>
      <c r="M93" s="34">
        <f t="shared" si="46"/>
        <v>0</v>
      </c>
      <c r="N93" s="34">
        <f t="shared" si="47"/>
        <v>0</v>
      </c>
      <c r="O93" s="34">
        <f t="shared" si="48"/>
        <v>0</v>
      </c>
      <c r="P93" s="34">
        <f t="shared" si="49"/>
        <v>0</v>
      </c>
      <c r="Q93" s="34">
        <f t="shared" si="50"/>
        <v>0</v>
      </c>
      <c r="R93" s="34">
        <f t="shared" si="51"/>
        <v>0</v>
      </c>
      <c r="T93" s="46">
        <v>12643</v>
      </c>
    </row>
    <row r="94" spans="1:20" s="4" customFormat="1" ht="13.5">
      <c r="A94" s="38" t="s">
        <v>42</v>
      </c>
      <c r="B94" s="39">
        <v>235</v>
      </c>
      <c r="C94" s="39">
        <v>60</v>
      </c>
      <c r="D94" s="39">
        <v>0</v>
      </c>
      <c r="E94" s="39">
        <v>0</v>
      </c>
      <c r="F94" s="39">
        <v>175</v>
      </c>
      <c r="G94" s="39">
        <v>0</v>
      </c>
      <c r="H94" s="39">
        <v>0</v>
      </c>
      <c r="I94" s="36">
        <v>19</v>
      </c>
      <c r="J94" s="31">
        <v>0</v>
      </c>
      <c r="K94" s="37">
        <f t="shared" si="44"/>
        <v>2804</v>
      </c>
      <c r="L94" s="34">
        <f t="shared" si="45"/>
        <v>715.9</v>
      </c>
      <c r="M94" s="34">
        <f t="shared" si="46"/>
        <v>0</v>
      </c>
      <c r="N94" s="34">
        <f t="shared" si="47"/>
        <v>0</v>
      </c>
      <c r="O94" s="34">
        <f t="shared" si="48"/>
        <v>2088.1</v>
      </c>
      <c r="P94" s="34">
        <f t="shared" si="49"/>
        <v>0</v>
      </c>
      <c r="Q94" s="34">
        <f t="shared" si="50"/>
        <v>226.7</v>
      </c>
      <c r="R94" s="34">
        <f t="shared" si="51"/>
        <v>0</v>
      </c>
      <c r="T94" s="54">
        <v>8381</v>
      </c>
    </row>
    <row r="95" spans="1:20" s="4" customFormat="1" ht="13.5">
      <c r="A95" s="38" t="s">
        <v>43</v>
      </c>
      <c r="B95" s="39">
        <v>0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6">
        <v>0</v>
      </c>
      <c r="J95" s="31">
        <v>0</v>
      </c>
      <c r="K95" s="37">
        <f t="shared" si="44"/>
        <v>0</v>
      </c>
      <c r="L95" s="34">
        <f t="shared" si="45"/>
        <v>0</v>
      </c>
      <c r="M95" s="34">
        <f t="shared" si="46"/>
        <v>0</v>
      </c>
      <c r="N95" s="34">
        <f t="shared" si="47"/>
        <v>0</v>
      </c>
      <c r="O95" s="34">
        <f t="shared" si="48"/>
        <v>0</v>
      </c>
      <c r="P95" s="34">
        <f t="shared" si="49"/>
        <v>0</v>
      </c>
      <c r="Q95" s="34">
        <f t="shared" si="50"/>
        <v>0</v>
      </c>
      <c r="R95" s="34">
        <f t="shared" si="51"/>
        <v>0</v>
      </c>
      <c r="T95" s="54">
        <v>9541</v>
      </c>
    </row>
    <row r="96" spans="1:20" s="4" customFormat="1" ht="13.5">
      <c r="A96" s="38" t="s">
        <v>45</v>
      </c>
      <c r="B96" s="39">
        <v>476</v>
      </c>
      <c r="C96" s="39">
        <v>305</v>
      </c>
      <c r="D96" s="39">
        <v>0</v>
      </c>
      <c r="E96" s="39">
        <v>0</v>
      </c>
      <c r="F96" s="39">
        <v>112</v>
      </c>
      <c r="G96" s="39">
        <v>59</v>
      </c>
      <c r="H96" s="39">
        <v>0</v>
      </c>
      <c r="I96" s="36">
        <v>1</v>
      </c>
      <c r="J96" s="31">
        <v>0</v>
      </c>
      <c r="K96" s="37">
        <f t="shared" si="44"/>
        <v>4249.6</v>
      </c>
      <c r="L96" s="34">
        <f t="shared" si="45"/>
        <v>2723</v>
      </c>
      <c r="M96" s="34">
        <f t="shared" si="46"/>
        <v>0</v>
      </c>
      <c r="N96" s="34">
        <f t="shared" si="47"/>
        <v>0</v>
      </c>
      <c r="O96" s="34">
        <f t="shared" si="48"/>
        <v>999.9</v>
      </c>
      <c r="P96" s="34">
        <f t="shared" si="49"/>
        <v>526.7</v>
      </c>
      <c r="Q96" s="34">
        <f t="shared" si="50"/>
        <v>8.9</v>
      </c>
      <c r="R96" s="34">
        <f t="shared" si="51"/>
        <v>0</v>
      </c>
      <c r="T96" s="54">
        <v>11201</v>
      </c>
    </row>
    <row r="97" spans="1:20" s="4" customFormat="1" ht="13.5">
      <c r="A97" s="38" t="s">
        <v>90</v>
      </c>
      <c r="B97" s="39">
        <v>0</v>
      </c>
      <c r="C97" s="39">
        <v>0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6">
        <v>14</v>
      </c>
      <c r="J97" s="31">
        <v>0</v>
      </c>
      <c r="K97" s="37">
        <f t="shared" si="44"/>
        <v>0</v>
      </c>
      <c r="L97" s="34">
        <f t="shared" si="45"/>
        <v>0</v>
      </c>
      <c r="M97" s="34">
        <f t="shared" si="46"/>
        <v>0</v>
      </c>
      <c r="N97" s="34">
        <f t="shared" si="47"/>
        <v>0</v>
      </c>
      <c r="O97" s="34">
        <f t="shared" si="48"/>
        <v>0</v>
      </c>
      <c r="P97" s="34">
        <f t="shared" si="49"/>
        <v>0</v>
      </c>
      <c r="Q97" s="34">
        <f t="shared" si="50"/>
        <v>178.3</v>
      </c>
      <c r="R97" s="34">
        <f t="shared" si="51"/>
        <v>0</v>
      </c>
      <c r="T97" s="54">
        <v>7852</v>
      </c>
    </row>
    <row r="98" spans="1:20" s="4" customFormat="1" ht="13.5">
      <c r="A98" s="40" t="s">
        <v>74</v>
      </c>
      <c r="B98" s="41">
        <v>71</v>
      </c>
      <c r="C98" s="41">
        <v>0</v>
      </c>
      <c r="D98" s="41">
        <v>0</v>
      </c>
      <c r="E98" s="41">
        <v>0</v>
      </c>
      <c r="F98" s="41">
        <v>0</v>
      </c>
      <c r="G98" s="41">
        <v>71</v>
      </c>
      <c r="H98" s="41">
        <v>0</v>
      </c>
      <c r="I98" s="42">
        <v>19</v>
      </c>
      <c r="J98" s="43">
        <v>0</v>
      </c>
      <c r="K98" s="44">
        <f t="shared" si="44"/>
        <v>754.4</v>
      </c>
      <c r="L98" s="45">
        <f t="shared" si="45"/>
        <v>0</v>
      </c>
      <c r="M98" s="45">
        <f t="shared" si="46"/>
        <v>0</v>
      </c>
      <c r="N98" s="45">
        <f t="shared" si="47"/>
        <v>0</v>
      </c>
      <c r="O98" s="45">
        <f t="shared" si="48"/>
        <v>0</v>
      </c>
      <c r="P98" s="45">
        <f t="shared" si="49"/>
        <v>754.4</v>
      </c>
      <c r="Q98" s="45">
        <f t="shared" si="50"/>
        <v>201.9</v>
      </c>
      <c r="R98" s="45">
        <f t="shared" si="51"/>
        <v>0</v>
      </c>
      <c r="T98" s="54">
        <v>9411</v>
      </c>
    </row>
    <row r="99" spans="1:20" s="4" customFormat="1" ht="13.5">
      <c r="A99" s="4" t="s">
        <v>106</v>
      </c>
      <c r="L99" s="5"/>
      <c r="M99" s="5"/>
      <c r="N99" s="5"/>
      <c r="O99" s="5"/>
      <c r="P99" s="5"/>
      <c r="Q99" s="5"/>
      <c r="R99" s="5"/>
      <c r="T99" s="46"/>
    </row>
    <row r="100" ht="13.5">
      <c r="A100" s="47" t="s">
        <v>98</v>
      </c>
    </row>
    <row r="101" spans="1:15" ht="13.5">
      <c r="A101" s="47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50"/>
      <c r="M101" s="50"/>
      <c r="N101" s="50"/>
      <c r="O101" s="51"/>
    </row>
    <row r="102" ht="13.5">
      <c r="A102" s="52"/>
    </row>
  </sheetData>
  <mergeCells count="10">
    <mergeCell ref="A1:J1"/>
    <mergeCell ref="B3:I3"/>
    <mergeCell ref="K3:R3"/>
    <mergeCell ref="B5:B6"/>
    <mergeCell ref="H5:H6"/>
    <mergeCell ref="I5:I6"/>
    <mergeCell ref="J5:J6"/>
    <mergeCell ref="K5:K6"/>
    <mergeCell ref="Q5:Q6"/>
    <mergeCell ref="R5:R6"/>
  </mergeCells>
  <printOptions/>
  <pageMargins left="0.75" right="0.59" top="0.55" bottom="1" header="0.512" footer="0.512"/>
  <pageSetup horizontalDpi="600" verticalDpi="600" orientation="portrait" pageOrder="overThenDown" paperSize="9" scale="84" r:id="rId1"/>
  <rowBreaks count="1" manualBreakCount="1">
    <brk id="68" max="17" man="1"/>
  </rowBreaks>
  <colBreaks count="2" manualBreakCount="2">
    <brk id="10" max="65535" man="1"/>
    <brk id="18" max="65535" man="1"/>
  </colBreaks>
  <ignoredErrors>
    <ignoredError sqref="B21:J21 S21:T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健康福祉指導課</dc:creator>
  <cp:keywords/>
  <dc:description/>
  <cp:lastModifiedBy> </cp:lastModifiedBy>
  <cp:lastPrinted>2008-12-03T02:05:06Z</cp:lastPrinted>
  <dcterms:created xsi:type="dcterms:W3CDTF">2002-12-13T06:33:39Z</dcterms:created>
  <dcterms:modified xsi:type="dcterms:W3CDTF">2008-12-03T02:05:09Z</dcterms:modified>
  <cp:category/>
  <cp:version/>
  <cp:contentType/>
  <cp:contentStatus/>
</cp:coreProperties>
</file>