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521" windowWidth="7275" windowHeight="9105" activeTab="0"/>
  </bookViews>
  <sheets>
    <sheet name="Sheet1" sheetId="1" r:id="rId1"/>
  </sheets>
  <definedNames>
    <definedName name="_xlnm.Print_Area" localSheetId="0">'Sheet1'!$A$1:$R$100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<sst xmlns="http://schemas.openxmlformats.org/spreadsheetml/2006/main" count="115" uniqueCount="108">
  <si>
    <t>病　　床　　数</t>
  </si>
  <si>
    <t>人口１０万対病床数</t>
  </si>
  <si>
    <t>人口</t>
  </si>
  <si>
    <t>病院</t>
  </si>
  <si>
    <t>一般　　診療所</t>
  </si>
  <si>
    <t>感染症　病床</t>
  </si>
  <si>
    <t>結核　　病床</t>
  </si>
  <si>
    <t>療養　　病床</t>
  </si>
  <si>
    <t>一般　　病床</t>
  </si>
  <si>
    <t>感染症　　病床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</si>
  <si>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</si>
  <si>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</si>
  <si>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</si>
  <si>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</si>
  <si>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</si>
  <si>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</si>
  <si>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</si>
  <si>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安房</t>
  </si>
  <si>
    <t>君津</t>
  </si>
  <si>
    <t>千葉市保健所</t>
  </si>
  <si>
    <t>千葉市中央区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</si>
  <si>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</si>
  <si>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</si>
  <si>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</si>
  <si>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</si>
  <si>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</si>
  <si>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</si>
  <si>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</si>
  <si>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</si>
  <si>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</si>
  <si>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</si>
  <si>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</si>
  <si>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</si>
  <si>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</si>
  <si>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</si>
  <si>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</si>
  <si>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</si>
  <si>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</si>
  <si>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</si>
  <si>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</si>
  <si>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</si>
  <si>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</si>
  <si>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</si>
  <si>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</si>
  <si>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</si>
  <si>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</si>
  <si>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市原保健所</t>
  </si>
  <si>
    <t>市原市</t>
  </si>
  <si>
    <t>木更津市</t>
  </si>
  <si>
    <t>君津市</t>
  </si>
  <si>
    <t>富津市</t>
  </si>
  <si>
    <t>船橋市</t>
  </si>
  <si>
    <t>柏保健所</t>
  </si>
  <si>
    <t>柏市</t>
  </si>
  <si>
    <t>流山市</t>
  </si>
  <si>
    <t>我孫子市</t>
  </si>
  <si>
    <t>習志野保健所</t>
  </si>
  <si>
    <t>習志野市</t>
  </si>
  <si>
    <t>八千代市</t>
  </si>
  <si>
    <t>香取保健所</t>
  </si>
  <si>
    <t>神崎町</t>
  </si>
  <si>
    <t>多古町</t>
  </si>
  <si>
    <t>東庄町</t>
  </si>
  <si>
    <t>海匝保健所</t>
  </si>
  <si>
    <t>銚子市</t>
  </si>
  <si>
    <t>旭市</t>
  </si>
  <si>
    <t>山武保健所</t>
  </si>
  <si>
    <t>東金市</t>
  </si>
  <si>
    <t>大網白里町</t>
  </si>
  <si>
    <t>九十九里町</t>
  </si>
  <si>
    <t>芝山町</t>
  </si>
  <si>
    <t>安房保健所</t>
  </si>
  <si>
    <t>館山市</t>
  </si>
  <si>
    <t>鴨川市</t>
  </si>
  <si>
    <t>鋸南町</t>
  </si>
  <si>
    <t>富里市</t>
  </si>
  <si>
    <t>君津保健所</t>
  </si>
  <si>
    <t>船橋市保健所</t>
  </si>
  <si>
    <t>印旛保健所</t>
  </si>
  <si>
    <t>長生保健所</t>
  </si>
  <si>
    <t>夷隅保健所</t>
  </si>
  <si>
    <t>夷隅長生</t>
  </si>
  <si>
    <t>(再掲)
療養
病床</t>
  </si>
  <si>
    <t>平成18年10月1日現在</t>
  </si>
  <si>
    <t>いすみ市</t>
  </si>
  <si>
    <t>香取市</t>
  </si>
  <si>
    <t>匝瑳市</t>
  </si>
  <si>
    <t>山武市</t>
  </si>
  <si>
    <t>横芝光町</t>
  </si>
  <si>
    <t>南房総市</t>
  </si>
  <si>
    <t>注１）人口10万対比率算出のために用いた人口は、「千葉県毎月常住人口」（平成18年10月1日現在）である。</t>
  </si>
  <si>
    <t>統計表２　　二次保健医療圏・保健所・市区町村別にみた</t>
  </si>
  <si>
    <t>病床数及び人口１０万対病床数</t>
  </si>
  <si>
    <t>御宿町</t>
  </si>
  <si>
    <t>（保健所）</t>
  </si>
  <si>
    <t>（市町村）</t>
  </si>
  <si>
    <t>　　　花見川区</t>
  </si>
  <si>
    <t>　　　稲毛区</t>
  </si>
  <si>
    <t>　　　若葉区</t>
  </si>
  <si>
    <t>　　　緑　区</t>
  </si>
  <si>
    <t>　　　美浜区</t>
  </si>
  <si>
    <t>(再掲)
地域医療支援</t>
  </si>
  <si>
    <t>精神科　　病床</t>
  </si>
  <si>
    <t>市原</t>
  </si>
  <si>
    <t>鎌ケ谷市</t>
  </si>
  <si>
    <t>袖ケ浦市</t>
  </si>
  <si>
    <t>　　　　（県計は厚生労働省発表の率）</t>
  </si>
  <si>
    <t>酒々井町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</si>
</sst>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0.0"/>
    <numFmt numFmtId="179" formatCode="#,##0_);[Red]\(#,##0\)"/>
  </numFmts>
  <fonts count="9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/>
    </xf>
    <xf numFmtId="176" fontId="0" fillId="0" borderId="9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177" fontId="3" fillId="0" borderId="2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distributed"/>
    </xf>
    <xf numFmtId="176" fontId="0" fillId="0" borderId="0" xfId="0" applyNumberFormat="1" applyAlignment="1">
      <alignment/>
    </xf>
    <xf numFmtId="0" fontId="0" fillId="0" borderId="2" xfId="0" applyFont="1" applyBorder="1" applyAlignment="1">
      <alignment horizontal="distributed"/>
    </xf>
    <xf numFmtId="176" fontId="0" fillId="0" borderId="9" xfId="0" applyNumberFormat="1" applyFont="1" applyBorder="1" applyAlignment="1">
      <alignment/>
    </xf>
    <xf numFmtId="0" fontId="3" fillId="0" borderId="8" xfId="0" applyFont="1" applyBorder="1" applyAlignment="1">
      <alignment horizontal="distributed"/>
    </xf>
    <xf numFmtId="176" fontId="3" fillId="0" borderId="11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/>
    </xf>
    <xf numFmtId="179" fontId="8" fillId="0" borderId="0" xfId="0" applyNumberFormat="1" applyFont="1" applyBorder="1" applyAlignment="1">
      <alignment/>
    </xf>
    <xf numFmtId="179" fontId="0" fillId="0" borderId="12" xfId="0" applyNumberForma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7" fontId="3" fillId="0" borderId="2" xfId="0" applyNumberFormat="1" applyFont="1" applyBorder="1" applyAlignment="1">
      <alignment horizontal="right"/>
    </xf>
    <xf numFmtId="177" fontId="0" fillId="0" borderId="2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Alignment="1">
      <alignment horizontal="left"/>
    </xf>
    <xf numFmtId="176" fontId="4" fillId="0" borderId="6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distributed"/>
    </xf>
    <xf numFmtId="0" fontId="1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"/>
    </sheetView>
  </sheetViews>
  <sheetFormatPr defaultColWidth="9.00390625" defaultRowHeight="13.5"/>
  <cols>
    <col min="1" max="1" width="19.50390625" style="0" customWidth="1"/>
    <col min="2" max="2" width="8.625" style="0" customWidth="1"/>
    <col min="3" max="11" width="7.625" style="0" customWidth="1"/>
    <col min="12" max="18" width="7.625" style="27" customWidth="1"/>
    <col min="20" max="20" width="9.875" style="0" hidden="1" customWidth="1"/>
    <col min="21" max="23" width="0" style="0" hidden="1" customWidth="1"/>
  </cols>
  <sheetData>
    <row r="1" spans="1:18" ht="14.25">
      <c r="A1" s="57" t="s">
        <v>91</v>
      </c>
      <c r="B1" s="57"/>
      <c r="C1" s="57"/>
      <c r="D1" s="57"/>
      <c r="E1" s="57"/>
      <c r="F1" s="57"/>
      <c r="G1" s="57"/>
      <c r="H1" s="57"/>
      <c r="I1" s="57"/>
      <c r="J1" s="57"/>
      <c r="K1" s="55" t="s">
        <v>92</v>
      </c>
      <c r="L1" s="53"/>
      <c r="M1" s="53"/>
      <c r="N1" s="53"/>
      <c r="O1" s="53"/>
      <c r="P1" s="53"/>
      <c r="Q1" s="53"/>
      <c r="R1" s="53"/>
    </row>
    <row r="2" spans="1:17" ht="13.5">
      <c r="A2" s="1"/>
      <c r="Q2" s="2" t="s">
        <v>83</v>
      </c>
    </row>
    <row r="3" spans="1:20" ht="13.5">
      <c r="A3" s="3"/>
      <c r="B3" s="58" t="s">
        <v>0</v>
      </c>
      <c r="C3" s="59"/>
      <c r="D3" s="59"/>
      <c r="E3" s="59"/>
      <c r="F3" s="59"/>
      <c r="G3" s="59"/>
      <c r="H3" s="59"/>
      <c r="I3" s="59"/>
      <c r="J3" s="71"/>
      <c r="K3" s="60" t="s">
        <v>1</v>
      </c>
      <c r="L3" s="59"/>
      <c r="M3" s="59"/>
      <c r="N3" s="61"/>
      <c r="O3" s="61"/>
      <c r="P3" s="61"/>
      <c r="Q3" s="61"/>
      <c r="R3" s="62"/>
      <c r="T3" t="s">
        <v>2</v>
      </c>
    </row>
    <row r="4" spans="1:18" ht="13.5">
      <c r="A4" s="4"/>
      <c r="B4" s="5"/>
      <c r="C4" s="6"/>
      <c r="D4" s="6"/>
      <c r="E4" s="6"/>
      <c r="F4" s="7"/>
      <c r="G4" s="8"/>
      <c r="H4" s="9"/>
      <c r="I4" s="72"/>
      <c r="J4" s="73"/>
      <c r="K4" s="10"/>
      <c r="L4" s="44"/>
      <c r="M4" s="44"/>
      <c r="N4" s="44"/>
      <c r="O4" s="44"/>
      <c r="P4" s="50"/>
      <c r="Q4" s="51"/>
      <c r="R4" s="52"/>
    </row>
    <row r="5" spans="1:18" ht="13.5" customHeight="1">
      <c r="A5" s="4"/>
      <c r="B5" s="63" t="s">
        <v>3</v>
      </c>
      <c r="C5" s="11"/>
      <c r="D5" s="12"/>
      <c r="E5" s="11"/>
      <c r="F5" s="5"/>
      <c r="G5" s="11"/>
      <c r="H5" s="65" t="s">
        <v>101</v>
      </c>
      <c r="I5" s="74" t="s">
        <v>4</v>
      </c>
      <c r="J5" s="75" t="s">
        <v>82</v>
      </c>
      <c r="K5" s="67" t="s">
        <v>3</v>
      </c>
      <c r="L5" s="45"/>
      <c r="M5" s="45"/>
      <c r="N5" s="45"/>
      <c r="O5" s="45"/>
      <c r="P5" s="45"/>
      <c r="Q5" s="69" t="s">
        <v>4</v>
      </c>
      <c r="R5" s="65" t="s">
        <v>82</v>
      </c>
    </row>
    <row r="6" spans="1:18" ht="27">
      <c r="A6" s="13"/>
      <c r="B6" s="64"/>
      <c r="C6" s="14" t="s">
        <v>102</v>
      </c>
      <c r="D6" s="14" t="s">
        <v>5</v>
      </c>
      <c r="E6" s="14" t="s">
        <v>6</v>
      </c>
      <c r="F6" s="14" t="s">
        <v>7</v>
      </c>
      <c r="G6" s="14" t="s">
        <v>8</v>
      </c>
      <c r="H6" s="66"/>
      <c r="I6" s="76"/>
      <c r="J6" s="77"/>
      <c r="K6" s="68"/>
      <c r="L6" s="46" t="s">
        <v>102</v>
      </c>
      <c r="M6" s="46" t="s">
        <v>9</v>
      </c>
      <c r="N6" s="46" t="s">
        <v>6</v>
      </c>
      <c r="O6" s="46" t="s">
        <v>7</v>
      </c>
      <c r="P6" s="46" t="s">
        <v>8</v>
      </c>
      <c r="Q6" s="70"/>
      <c r="R6" s="66"/>
    </row>
    <row r="7" spans="1:22" ht="13.5">
      <c r="A7" s="15" t="s">
        <v>10</v>
      </c>
      <c r="B7" s="16">
        <f>SUM(B10:B18)</f>
        <v>56284</v>
      </c>
      <c r="C7" s="16">
        <f aca="true" t="shared" si="0" ref="C7:J7">SUM(C10:C18)</f>
        <v>13345</v>
      </c>
      <c r="D7" s="16">
        <f t="shared" si="0"/>
        <v>49</v>
      </c>
      <c r="E7" s="16">
        <f t="shared" si="0"/>
        <v>371</v>
      </c>
      <c r="F7" s="16">
        <f t="shared" si="0"/>
        <v>10120</v>
      </c>
      <c r="G7" s="16">
        <f t="shared" si="0"/>
        <v>32399</v>
      </c>
      <c r="H7" s="16">
        <f t="shared" si="0"/>
        <v>1933</v>
      </c>
      <c r="I7" s="78">
        <f t="shared" si="0"/>
        <v>3899</v>
      </c>
      <c r="J7" s="79">
        <f t="shared" si="0"/>
        <v>348</v>
      </c>
      <c r="K7" s="17">
        <v>926.6</v>
      </c>
      <c r="L7" s="18">
        <v>219.7</v>
      </c>
      <c r="M7" s="19">
        <v>0.8</v>
      </c>
      <c r="N7" s="18">
        <v>6.1</v>
      </c>
      <c r="O7" s="19">
        <v>166.6</v>
      </c>
      <c r="P7" s="19">
        <v>533.4</v>
      </c>
      <c r="Q7" s="19">
        <v>64.2</v>
      </c>
      <c r="R7" s="25">
        <v>5.7</v>
      </c>
      <c r="S7" s="20"/>
      <c r="T7" s="40">
        <f>SUM(T10:T18)</f>
        <v>6077929</v>
      </c>
      <c r="U7" s="20"/>
      <c r="V7" s="20"/>
    </row>
    <row r="8" spans="1:18" ht="13.5">
      <c r="A8" s="21"/>
      <c r="B8" s="22"/>
      <c r="C8" s="22"/>
      <c r="D8" s="22"/>
      <c r="E8" s="22"/>
      <c r="F8" s="22"/>
      <c r="G8" s="22"/>
      <c r="H8" s="22"/>
      <c r="I8" s="80"/>
      <c r="J8" s="81"/>
      <c r="K8" s="24"/>
      <c r="L8" s="25"/>
      <c r="M8" s="25"/>
      <c r="N8" s="25"/>
      <c r="P8" s="25"/>
      <c r="Q8" s="25"/>
      <c r="R8" s="25"/>
    </row>
    <row r="9" spans="1:18" ht="14.25" thickBot="1">
      <c r="A9" s="28" t="s">
        <v>11</v>
      </c>
      <c r="B9" s="22"/>
      <c r="C9" s="22"/>
      <c r="D9" s="22"/>
      <c r="E9" s="22"/>
      <c r="F9" s="22"/>
      <c r="G9" s="22"/>
      <c r="H9" s="22"/>
      <c r="I9" s="80"/>
      <c r="J9" s="81"/>
      <c r="K9" s="24"/>
      <c r="L9" s="25"/>
      <c r="M9" s="25"/>
      <c r="N9" s="25"/>
      <c r="O9" s="25"/>
      <c r="P9" s="25"/>
      <c r="Q9" s="25"/>
      <c r="R9" s="25"/>
    </row>
    <row r="10" spans="1:23" ht="14.25" thickBot="1">
      <c r="A10" s="26" t="s">
        <v>12</v>
      </c>
      <c r="B10" s="23">
        <f aca="true" t="shared" si="1" ref="B10:J10">B21</f>
        <v>9240</v>
      </c>
      <c r="C10" s="23">
        <f t="shared" si="1"/>
        <v>1580</v>
      </c>
      <c r="D10" s="23">
        <f t="shared" si="1"/>
        <v>6</v>
      </c>
      <c r="E10" s="23">
        <f t="shared" si="1"/>
        <v>150</v>
      </c>
      <c r="F10" s="23">
        <f t="shared" si="1"/>
        <v>1163</v>
      </c>
      <c r="G10" s="23">
        <f t="shared" si="1"/>
        <v>6341</v>
      </c>
      <c r="H10" s="23">
        <f t="shared" si="1"/>
        <v>203</v>
      </c>
      <c r="I10" s="80">
        <f t="shared" si="1"/>
        <v>733</v>
      </c>
      <c r="J10" s="81">
        <f t="shared" si="1"/>
        <v>26</v>
      </c>
      <c r="K10" s="24">
        <f aca="true" t="shared" si="2" ref="K10:K18">B10/T10*100000</f>
        <v>993.134047300696</v>
      </c>
      <c r="L10" s="25">
        <f aca="true" t="shared" si="3" ref="L10:L17">C10/T10*100000</f>
        <v>169.82162280682897</v>
      </c>
      <c r="M10" s="25">
        <f aca="true" t="shared" si="4" ref="M10:M17">D10/T10*100000</f>
        <v>0.6448922385069454</v>
      </c>
      <c r="N10" s="25">
        <f aca="true" t="shared" si="5" ref="N10:N17">E10/T10*100000</f>
        <v>16.12230596267364</v>
      </c>
      <c r="O10" s="25">
        <f aca="true" t="shared" si="6" ref="O10:O17">F10/T10*100000</f>
        <v>125.00161223059628</v>
      </c>
      <c r="P10" s="25">
        <f aca="true" t="shared" si="7" ref="P10:P17">G10/T10*100000</f>
        <v>681.5436140620902</v>
      </c>
      <c r="Q10" s="25">
        <f aca="true" t="shared" si="8" ref="Q10:Q17">I10/T10*100000</f>
        <v>78.7843351375985</v>
      </c>
      <c r="R10" s="25">
        <f aca="true" t="shared" si="9" ref="R10:R17">J10/T10*100000</f>
        <v>2.794533033530097</v>
      </c>
      <c r="T10" s="37">
        <f>T21</f>
        <v>930388</v>
      </c>
      <c r="U10" s="27">
        <f aca="true" t="shared" si="10" ref="U10:U18">K10+Q10</f>
        <v>1071.9183824382944</v>
      </c>
      <c r="W10" s="27">
        <f>SUM(M10:P10)</f>
        <v>823.3124244938671</v>
      </c>
    </row>
    <row r="11" spans="1:23" ht="14.25" thickBot="1">
      <c r="A11" s="26" t="s">
        <v>13</v>
      </c>
      <c r="B11" s="23">
        <f>B23+B22+B32</f>
        <v>13858</v>
      </c>
      <c r="C11" s="23">
        <f aca="true" t="shared" si="11" ref="C11:J11">C23+C22+C32</f>
        <v>3878</v>
      </c>
      <c r="D11" s="23">
        <f t="shared" si="11"/>
        <v>8</v>
      </c>
      <c r="E11" s="23">
        <f t="shared" si="11"/>
        <v>88</v>
      </c>
      <c r="F11" s="23">
        <f t="shared" si="11"/>
        <v>2262</v>
      </c>
      <c r="G11" s="23">
        <f t="shared" si="11"/>
        <v>7622</v>
      </c>
      <c r="H11" s="23">
        <f t="shared" si="11"/>
        <v>0</v>
      </c>
      <c r="I11" s="80">
        <f t="shared" si="11"/>
        <v>691</v>
      </c>
      <c r="J11" s="81">
        <f t="shared" si="11"/>
        <v>19</v>
      </c>
      <c r="K11" s="24">
        <f t="shared" si="2"/>
        <v>842.563245443209</v>
      </c>
      <c r="L11" s="25">
        <f t="shared" si="3"/>
        <v>235.78151723399947</v>
      </c>
      <c r="M11" s="25">
        <f t="shared" si="4"/>
        <v>0.48639817892521814</v>
      </c>
      <c r="N11" s="25">
        <f t="shared" si="5"/>
        <v>5.350379968177399</v>
      </c>
      <c r="O11" s="25">
        <f t="shared" si="6"/>
        <v>137.52908509110543</v>
      </c>
      <c r="P11" s="25">
        <f t="shared" si="7"/>
        <v>463.4158649710015</v>
      </c>
      <c r="Q11" s="25">
        <f t="shared" si="8"/>
        <v>42.012642704665716</v>
      </c>
      <c r="R11" s="25">
        <f t="shared" si="9"/>
        <v>1.155195674947393</v>
      </c>
      <c r="T11" s="37">
        <f>T23+T22+T32</f>
        <v>1644743</v>
      </c>
      <c r="U11" s="27">
        <f t="shared" si="10"/>
        <v>884.5758881478747</v>
      </c>
      <c r="W11" s="27">
        <f aca="true" t="shared" si="12" ref="W11:W18">SUM(M11:P11)</f>
        <v>606.7817282092095</v>
      </c>
    </row>
    <row r="12" spans="1:23" ht="14.25" thickBot="1">
      <c r="A12" s="26" t="s">
        <v>14</v>
      </c>
      <c r="B12" s="23">
        <f>B24+B25+B31</f>
        <v>10637</v>
      </c>
      <c r="C12" s="23">
        <f aca="true" t="shared" si="13" ref="C12:J12">C24+C25+C31</f>
        <v>2463</v>
      </c>
      <c r="D12" s="23">
        <f t="shared" si="13"/>
        <v>8</v>
      </c>
      <c r="E12" s="23">
        <f t="shared" si="13"/>
        <v>0</v>
      </c>
      <c r="F12" s="23">
        <f t="shared" si="13"/>
        <v>1659</v>
      </c>
      <c r="G12" s="23">
        <f t="shared" si="13"/>
        <v>6507</v>
      </c>
      <c r="H12" s="23">
        <f t="shared" si="13"/>
        <v>0</v>
      </c>
      <c r="I12" s="80">
        <f t="shared" si="13"/>
        <v>597</v>
      </c>
      <c r="J12" s="81">
        <f t="shared" si="13"/>
        <v>70</v>
      </c>
      <c r="K12" s="24">
        <f t="shared" si="2"/>
        <v>819.6569723626803</v>
      </c>
      <c r="L12" s="25">
        <f t="shared" si="3"/>
        <v>189.791776152043</v>
      </c>
      <c r="M12" s="25">
        <f t="shared" si="4"/>
        <v>0.6164572510013577</v>
      </c>
      <c r="N12" s="25">
        <f t="shared" si="5"/>
        <v>0</v>
      </c>
      <c r="O12" s="25">
        <f t="shared" si="6"/>
        <v>127.83782242640656</v>
      </c>
      <c r="P12" s="25">
        <f t="shared" si="7"/>
        <v>501.4109165332294</v>
      </c>
      <c r="Q12" s="25">
        <f t="shared" si="8"/>
        <v>46.00312235597632</v>
      </c>
      <c r="R12" s="25">
        <f t="shared" si="9"/>
        <v>5.39400094626188</v>
      </c>
      <c r="T12" s="37">
        <f>T24+T25+T31</f>
        <v>1297738</v>
      </c>
      <c r="U12" s="27">
        <f t="shared" si="10"/>
        <v>865.6600947186566</v>
      </c>
      <c r="W12" s="27">
        <f t="shared" si="12"/>
        <v>629.8651962106374</v>
      </c>
    </row>
    <row r="13" spans="1:23" ht="14.25" thickBot="1">
      <c r="A13" s="26" t="s">
        <v>15</v>
      </c>
      <c r="B13" s="23">
        <f>B26+B35</f>
        <v>7936</v>
      </c>
      <c r="C13" s="23">
        <f aca="true" t="shared" si="14" ref="C13:J13">C26+C35</f>
        <v>1844</v>
      </c>
      <c r="D13" s="23">
        <f t="shared" si="14"/>
        <v>11</v>
      </c>
      <c r="E13" s="23">
        <f t="shared" si="14"/>
        <v>59</v>
      </c>
      <c r="F13" s="23">
        <f t="shared" si="14"/>
        <v>1611</v>
      </c>
      <c r="G13" s="23">
        <f t="shared" si="14"/>
        <v>4411</v>
      </c>
      <c r="H13" s="23">
        <f t="shared" si="14"/>
        <v>719</v>
      </c>
      <c r="I13" s="80">
        <f t="shared" si="14"/>
        <v>533</v>
      </c>
      <c r="J13" s="81">
        <f t="shared" si="14"/>
        <v>94</v>
      </c>
      <c r="K13" s="24">
        <f t="shared" si="2"/>
        <v>871.8637185602822</v>
      </c>
      <c r="L13" s="25">
        <f t="shared" si="3"/>
        <v>202.5852692824043</v>
      </c>
      <c r="M13" s="25">
        <f t="shared" si="4"/>
        <v>1.2084804566737783</v>
      </c>
      <c r="N13" s="25">
        <f t="shared" si="5"/>
        <v>6.481849722159357</v>
      </c>
      <c r="O13" s="25">
        <f t="shared" si="6"/>
        <v>176.98745597285972</v>
      </c>
      <c r="P13" s="25">
        <f t="shared" si="7"/>
        <v>484.60066312618517</v>
      </c>
      <c r="Q13" s="25">
        <f t="shared" si="8"/>
        <v>58.55637121882945</v>
      </c>
      <c r="R13" s="25">
        <f t="shared" si="9"/>
        <v>10.327014811575925</v>
      </c>
      <c r="T13" s="37">
        <f>T26+T35</f>
        <v>910234</v>
      </c>
      <c r="U13" s="27">
        <f t="shared" si="10"/>
        <v>930.4200897791117</v>
      </c>
      <c r="W13" s="27">
        <f t="shared" si="12"/>
        <v>669.278449277878</v>
      </c>
    </row>
    <row r="14" spans="1:23" ht="14.25" thickBot="1">
      <c r="A14" s="26" t="s">
        <v>16</v>
      </c>
      <c r="B14" s="23">
        <f>B33+B34</f>
        <v>4009</v>
      </c>
      <c r="C14" s="23">
        <f aca="true" t="shared" si="15" ref="C14:J14">C33+C34</f>
        <v>1030</v>
      </c>
      <c r="D14" s="23">
        <f t="shared" si="15"/>
        <v>6</v>
      </c>
      <c r="E14" s="23">
        <f t="shared" si="15"/>
        <v>34</v>
      </c>
      <c r="F14" s="23">
        <f t="shared" si="15"/>
        <v>832</v>
      </c>
      <c r="G14" s="23">
        <f t="shared" si="15"/>
        <v>2107</v>
      </c>
      <c r="H14" s="23">
        <f t="shared" si="15"/>
        <v>0</v>
      </c>
      <c r="I14" s="80">
        <f t="shared" si="15"/>
        <v>254</v>
      </c>
      <c r="J14" s="81">
        <f t="shared" si="15"/>
        <v>31</v>
      </c>
      <c r="K14" s="24">
        <f t="shared" si="2"/>
        <v>1284.9153058444576</v>
      </c>
      <c r="L14" s="25">
        <f t="shared" si="3"/>
        <v>330.12291469687983</v>
      </c>
      <c r="M14" s="25">
        <f t="shared" si="4"/>
        <v>1.9230461050303682</v>
      </c>
      <c r="N14" s="25">
        <f t="shared" si="5"/>
        <v>10.897261261838752</v>
      </c>
      <c r="O14" s="25">
        <f t="shared" si="6"/>
        <v>266.6623932308777</v>
      </c>
      <c r="P14" s="25">
        <f t="shared" si="7"/>
        <v>675.309690549831</v>
      </c>
      <c r="Q14" s="25">
        <f t="shared" si="8"/>
        <v>81.40895177961892</v>
      </c>
      <c r="R14" s="25">
        <f t="shared" si="9"/>
        <v>9.935738209323569</v>
      </c>
      <c r="T14" s="37">
        <f>T33+T34</f>
        <v>312005</v>
      </c>
      <c r="U14" s="27">
        <f t="shared" si="10"/>
        <v>1366.3242576240766</v>
      </c>
      <c r="W14" s="27">
        <f t="shared" si="12"/>
        <v>954.7923911475777</v>
      </c>
    </row>
    <row r="15" spans="1:23" ht="14.25" thickBot="1">
      <c r="A15" s="26" t="s">
        <v>81</v>
      </c>
      <c r="B15" s="23">
        <f>B27+B28</f>
        <v>2538</v>
      </c>
      <c r="C15" s="23">
        <f aca="true" t="shared" si="16" ref="C15:J15">C27+C28</f>
        <v>747</v>
      </c>
      <c r="D15" s="23">
        <f t="shared" si="16"/>
        <v>0</v>
      </c>
      <c r="E15" s="23">
        <f t="shared" si="16"/>
        <v>14</v>
      </c>
      <c r="F15" s="23">
        <f t="shared" si="16"/>
        <v>881</v>
      </c>
      <c r="G15" s="23">
        <f t="shared" si="16"/>
        <v>896</v>
      </c>
      <c r="H15" s="23">
        <f t="shared" si="16"/>
        <v>0</v>
      </c>
      <c r="I15" s="80">
        <f t="shared" si="16"/>
        <v>235</v>
      </c>
      <c r="J15" s="81">
        <f t="shared" si="16"/>
        <v>12</v>
      </c>
      <c r="K15" s="24">
        <f t="shared" si="2"/>
        <v>1052.8280754153443</v>
      </c>
      <c r="L15" s="25">
        <f t="shared" si="3"/>
        <v>309.87492999813327</v>
      </c>
      <c r="M15" s="25">
        <f t="shared" si="4"/>
        <v>0</v>
      </c>
      <c r="N15" s="25">
        <f t="shared" si="5"/>
        <v>5.80756227573476</v>
      </c>
      <c r="O15" s="25">
        <f t="shared" si="6"/>
        <v>365.4615974944517</v>
      </c>
      <c r="P15" s="25">
        <f t="shared" si="7"/>
        <v>371.68398564702466</v>
      </c>
      <c r="Q15" s="25">
        <f t="shared" si="8"/>
        <v>97.48408105697634</v>
      </c>
      <c r="R15" s="25">
        <f t="shared" si="9"/>
        <v>4.977910522058366</v>
      </c>
      <c r="T15" s="37">
        <f>T27+T28</f>
        <v>241065</v>
      </c>
      <c r="U15" s="27">
        <f t="shared" si="10"/>
        <v>1150.3121564723206</v>
      </c>
      <c r="W15" s="27">
        <f t="shared" si="12"/>
        <v>742.9531454172111</v>
      </c>
    </row>
    <row r="16" spans="1:23" ht="14.25" thickBot="1">
      <c r="A16" s="26" t="s">
        <v>17</v>
      </c>
      <c r="B16" s="23">
        <f>B36</f>
        <v>2816</v>
      </c>
      <c r="C16" s="23">
        <f aca="true" t="shared" si="17" ref="C16:J16">C36</f>
        <v>815</v>
      </c>
      <c r="D16" s="23">
        <f t="shared" si="17"/>
        <v>4</v>
      </c>
      <c r="E16" s="23">
        <f t="shared" si="17"/>
        <v>0</v>
      </c>
      <c r="F16" s="23">
        <f t="shared" si="17"/>
        <v>693</v>
      </c>
      <c r="G16" s="23">
        <f t="shared" si="17"/>
        <v>1304</v>
      </c>
      <c r="H16" s="23">
        <f t="shared" si="17"/>
        <v>1011</v>
      </c>
      <c r="I16" s="80">
        <f t="shared" si="17"/>
        <v>248</v>
      </c>
      <c r="J16" s="81">
        <f t="shared" si="17"/>
        <v>4</v>
      </c>
      <c r="K16" s="24">
        <f t="shared" si="2"/>
        <v>2008.5735276285852</v>
      </c>
      <c r="L16" s="25">
        <f t="shared" si="3"/>
        <v>581.3165571794378</v>
      </c>
      <c r="M16" s="25">
        <f t="shared" si="4"/>
        <v>2.853087397199695</v>
      </c>
      <c r="N16" s="25">
        <f t="shared" si="5"/>
        <v>0</v>
      </c>
      <c r="O16" s="25">
        <f t="shared" si="6"/>
        <v>494.2973915648471</v>
      </c>
      <c r="P16" s="25">
        <f t="shared" si="7"/>
        <v>930.1064914871005</v>
      </c>
      <c r="Q16" s="25">
        <f t="shared" si="8"/>
        <v>176.89141862638107</v>
      </c>
      <c r="R16" s="25">
        <f t="shared" si="9"/>
        <v>2.853087397199695</v>
      </c>
      <c r="T16" s="37">
        <f>T36</f>
        <v>140199</v>
      </c>
      <c r="U16" s="27">
        <f t="shared" si="10"/>
        <v>2185.4649462549664</v>
      </c>
      <c r="W16" s="27">
        <f t="shared" si="12"/>
        <v>1427.2569704491473</v>
      </c>
    </row>
    <row r="17" spans="1:23" ht="14.25" thickBot="1">
      <c r="A17" s="26" t="s">
        <v>18</v>
      </c>
      <c r="B17" s="23">
        <f>B30</f>
        <v>2885</v>
      </c>
      <c r="C17" s="23">
        <f aca="true" t="shared" si="18" ref="C17:J17">C30</f>
        <v>606</v>
      </c>
      <c r="D17" s="23">
        <f t="shared" si="18"/>
        <v>6</v>
      </c>
      <c r="E17" s="23">
        <f t="shared" si="18"/>
        <v>26</v>
      </c>
      <c r="F17" s="23">
        <f t="shared" si="18"/>
        <v>719</v>
      </c>
      <c r="G17" s="23">
        <f t="shared" si="18"/>
        <v>1528</v>
      </c>
      <c r="H17" s="23">
        <f t="shared" si="18"/>
        <v>0</v>
      </c>
      <c r="I17" s="80">
        <f t="shared" si="18"/>
        <v>365</v>
      </c>
      <c r="J17" s="81">
        <f t="shared" si="18"/>
        <v>55</v>
      </c>
      <c r="K17" s="24">
        <f t="shared" si="2"/>
        <v>896.4415774885964</v>
      </c>
      <c r="L17" s="25">
        <f t="shared" si="3"/>
        <v>188.299340020135</v>
      </c>
      <c r="M17" s="25">
        <f t="shared" si="4"/>
        <v>1.864349901189455</v>
      </c>
      <c r="N17" s="25">
        <f t="shared" si="5"/>
        <v>8.078849571820973</v>
      </c>
      <c r="O17" s="25">
        <f t="shared" si="6"/>
        <v>223.41126315920303</v>
      </c>
      <c r="P17" s="25">
        <f t="shared" si="7"/>
        <v>474.7877748362479</v>
      </c>
      <c r="Q17" s="25">
        <f t="shared" si="8"/>
        <v>113.41461898902519</v>
      </c>
      <c r="R17" s="25">
        <f t="shared" si="9"/>
        <v>17.089874094236674</v>
      </c>
      <c r="T17" s="37">
        <f>T30</f>
        <v>321828</v>
      </c>
      <c r="U17" s="27">
        <f t="shared" si="10"/>
        <v>1009.8561964776216</v>
      </c>
      <c r="W17" s="27">
        <f t="shared" si="12"/>
        <v>708.1422374684613</v>
      </c>
    </row>
    <row r="18" spans="1:23" ht="14.25" thickBot="1">
      <c r="A18" s="26" t="s">
        <v>103</v>
      </c>
      <c r="B18" s="23">
        <f>B29</f>
        <v>2365</v>
      </c>
      <c r="C18" s="23">
        <f aca="true" t="shared" si="19" ref="C18:J18">C29</f>
        <v>382</v>
      </c>
      <c r="D18" s="23">
        <f t="shared" si="19"/>
        <v>0</v>
      </c>
      <c r="E18" s="23">
        <f t="shared" si="19"/>
        <v>0</v>
      </c>
      <c r="F18" s="23">
        <f t="shared" si="19"/>
        <v>300</v>
      </c>
      <c r="G18" s="23">
        <f t="shared" si="19"/>
        <v>1683</v>
      </c>
      <c r="H18" s="23">
        <f t="shared" si="19"/>
        <v>0</v>
      </c>
      <c r="I18" s="80">
        <f t="shared" si="19"/>
        <v>243</v>
      </c>
      <c r="J18" s="81">
        <f t="shared" si="19"/>
        <v>37</v>
      </c>
      <c r="K18" s="54">
        <f t="shared" si="2"/>
        <v>845.4611427488749</v>
      </c>
      <c r="L18" s="25">
        <f>C18/T18*100000</f>
        <v>136.56074271884575</v>
      </c>
      <c r="M18" s="25">
        <f>D18/T18*100000</f>
        <v>0</v>
      </c>
      <c r="N18" s="25">
        <f>E18/T18*100000</f>
        <v>0</v>
      </c>
      <c r="O18" s="25">
        <f>F18/T18*100000</f>
        <v>107.24665658548093</v>
      </c>
      <c r="P18" s="25">
        <f>G18/T18*100000</f>
        <v>601.6537434445481</v>
      </c>
      <c r="Q18" s="25">
        <f>I18/T18*100000</f>
        <v>86.86979183423956</v>
      </c>
      <c r="R18" s="25">
        <f>J18/T18*100000</f>
        <v>13.22708764554265</v>
      </c>
      <c r="T18" s="37">
        <f>T29</f>
        <v>279729</v>
      </c>
      <c r="U18" s="27">
        <f t="shared" si="10"/>
        <v>932.3309345831144</v>
      </c>
      <c r="W18" s="27">
        <f t="shared" si="12"/>
        <v>708.900400030029</v>
      </c>
    </row>
    <row r="19" spans="1:20" ht="14.25" thickBot="1">
      <c r="A19" s="21"/>
      <c r="B19" s="22"/>
      <c r="C19" s="22"/>
      <c r="D19" s="22"/>
      <c r="E19" s="22"/>
      <c r="F19" s="22"/>
      <c r="G19" s="22"/>
      <c r="H19" s="22"/>
      <c r="I19" s="80"/>
      <c r="J19" s="81"/>
      <c r="K19" s="24"/>
      <c r="L19" s="25"/>
      <c r="M19" s="25"/>
      <c r="N19" s="25"/>
      <c r="O19" s="25"/>
      <c r="P19" s="25"/>
      <c r="Q19" s="25"/>
      <c r="R19" s="25"/>
      <c r="T19" s="37"/>
    </row>
    <row r="20" spans="1:20" ht="14.25" thickBot="1">
      <c r="A20" s="56" t="s">
        <v>94</v>
      </c>
      <c r="B20" s="22"/>
      <c r="C20" s="22"/>
      <c r="D20" s="22"/>
      <c r="E20" s="22"/>
      <c r="F20" s="22"/>
      <c r="G20" s="22"/>
      <c r="H20" s="22"/>
      <c r="I20" s="80"/>
      <c r="J20" s="81"/>
      <c r="K20" s="24"/>
      <c r="L20" s="25"/>
      <c r="M20" s="25"/>
      <c r="N20" s="25"/>
      <c r="O20" s="25"/>
      <c r="P20" s="25"/>
      <c r="Q20" s="25"/>
      <c r="R20" s="25"/>
      <c r="T20" s="37"/>
    </row>
    <row r="21" spans="1:22" ht="14.25" thickBot="1">
      <c r="A21" s="28" t="s">
        <v>19</v>
      </c>
      <c r="B21" s="16">
        <f aca="true" t="shared" si="20" ref="B21:H21">SUM(B38:B43)</f>
        <v>9240</v>
      </c>
      <c r="C21" s="16">
        <f t="shared" si="20"/>
        <v>1580</v>
      </c>
      <c r="D21" s="16">
        <f t="shared" si="20"/>
        <v>6</v>
      </c>
      <c r="E21" s="16">
        <f t="shared" si="20"/>
        <v>150</v>
      </c>
      <c r="F21" s="16">
        <f t="shared" si="20"/>
        <v>1163</v>
      </c>
      <c r="G21" s="16">
        <f t="shared" si="20"/>
        <v>6341</v>
      </c>
      <c r="H21" s="16">
        <f t="shared" si="20"/>
        <v>203</v>
      </c>
      <c r="I21" s="82">
        <f>SUM(I38:I43)</f>
        <v>733</v>
      </c>
      <c r="J21" s="79">
        <f>SUM(J38:J43)</f>
        <v>26</v>
      </c>
      <c r="K21" s="29">
        <f aca="true" t="shared" si="21" ref="K21:K83">B21/T21*100000</f>
        <v>993.134047300696</v>
      </c>
      <c r="L21" s="19">
        <f aca="true" t="shared" si="22" ref="L21:L83">C21/T21*100000</f>
        <v>169.82162280682897</v>
      </c>
      <c r="M21" s="19">
        <f aca="true" t="shared" si="23" ref="M21:M83">D21/T21*100000</f>
        <v>0.6448922385069454</v>
      </c>
      <c r="N21" s="19">
        <f aca="true" t="shared" si="24" ref="N21:N83">E21/T21*100000</f>
        <v>16.12230596267364</v>
      </c>
      <c r="O21" s="19">
        <f aca="true" t="shared" si="25" ref="O21:O83">F21/T21*100000</f>
        <v>125.00161223059628</v>
      </c>
      <c r="P21" s="19">
        <f aca="true" t="shared" si="26" ref="P21:P83">G21/T21*100000</f>
        <v>681.5436140620902</v>
      </c>
      <c r="Q21" s="19">
        <f aca="true" t="shared" si="27" ref="Q21:Q83">I21/T21*100000</f>
        <v>78.7843351375985</v>
      </c>
      <c r="R21" s="19">
        <f aca="true" t="shared" si="28" ref="R21:R83">J21/T21*100000</f>
        <v>2.794533033530097</v>
      </c>
      <c r="S21" s="20"/>
      <c r="T21" s="37">
        <f>SUM(T38:T43)</f>
        <v>930388</v>
      </c>
      <c r="U21" s="20"/>
      <c r="V21" s="20"/>
    </row>
    <row r="22" spans="1:20" ht="13.5">
      <c r="A22" s="28" t="s">
        <v>77</v>
      </c>
      <c r="B22" s="42">
        <f>SUM(B46:B46)</f>
        <v>4224</v>
      </c>
      <c r="C22" s="42">
        <f aca="true" t="shared" si="29" ref="C22:J22">SUM(C46:C46)</f>
        <v>1335</v>
      </c>
      <c r="D22" s="42">
        <f t="shared" si="29"/>
        <v>4</v>
      </c>
      <c r="E22" s="42">
        <f t="shared" si="29"/>
        <v>0</v>
      </c>
      <c r="F22" s="42">
        <f t="shared" si="29"/>
        <v>402</v>
      </c>
      <c r="G22" s="42">
        <f t="shared" si="29"/>
        <v>2483</v>
      </c>
      <c r="H22" s="42">
        <f t="shared" si="29"/>
        <v>0</v>
      </c>
      <c r="I22" s="82">
        <f t="shared" si="29"/>
        <v>225</v>
      </c>
      <c r="J22" s="79">
        <f t="shared" si="29"/>
        <v>0</v>
      </c>
      <c r="K22" s="29">
        <f t="shared" si="21"/>
        <v>734.6278598572137</v>
      </c>
      <c r="L22" s="19">
        <f t="shared" si="22"/>
        <v>232.17996991225857</v>
      </c>
      <c r="M22" s="19">
        <f t="shared" si="23"/>
        <v>0.6956703218344826</v>
      </c>
      <c r="N22" s="19">
        <f t="shared" si="24"/>
        <v>0</v>
      </c>
      <c r="O22" s="19">
        <f t="shared" si="25"/>
        <v>69.9148673443655</v>
      </c>
      <c r="P22" s="19">
        <f t="shared" si="26"/>
        <v>431.8373522787551</v>
      </c>
      <c r="Q22" s="19">
        <f t="shared" si="27"/>
        <v>39.13145560318965</v>
      </c>
      <c r="R22" s="19">
        <f t="shared" si="28"/>
        <v>0</v>
      </c>
      <c r="T22" s="38">
        <f>SUM(T46:T46)</f>
        <v>574985</v>
      </c>
    </row>
    <row r="23" spans="1:20" ht="13.5">
      <c r="A23" s="28" t="s">
        <v>21</v>
      </c>
      <c r="B23" s="42">
        <f>SUM(B45,B67)</f>
        <v>4624</v>
      </c>
      <c r="C23" s="42">
        <f aca="true" t="shared" si="30" ref="C23:J23">SUM(C45,C67)</f>
        <v>1017</v>
      </c>
      <c r="D23" s="42">
        <f t="shared" si="30"/>
        <v>4</v>
      </c>
      <c r="E23" s="42">
        <f t="shared" si="30"/>
        <v>88</v>
      </c>
      <c r="F23" s="42">
        <f t="shared" si="30"/>
        <v>384</v>
      </c>
      <c r="G23" s="42">
        <f t="shared" si="30"/>
        <v>3131</v>
      </c>
      <c r="H23" s="42">
        <f t="shared" si="30"/>
        <v>0</v>
      </c>
      <c r="I23" s="82">
        <f t="shared" si="30"/>
        <v>261</v>
      </c>
      <c r="J23" s="79">
        <f t="shared" si="30"/>
        <v>11</v>
      </c>
      <c r="K23" s="29">
        <f t="shared" si="21"/>
        <v>739.4341985118567</v>
      </c>
      <c r="L23" s="19">
        <f t="shared" si="22"/>
        <v>162.63074824536292</v>
      </c>
      <c r="M23" s="19">
        <f t="shared" si="23"/>
        <v>0.6396489606503951</v>
      </c>
      <c r="N23" s="19">
        <f t="shared" si="24"/>
        <v>14.072277134308692</v>
      </c>
      <c r="O23" s="19">
        <f t="shared" si="25"/>
        <v>61.40630022243793</v>
      </c>
      <c r="P23" s="19">
        <f t="shared" si="26"/>
        <v>500.6852239490967</v>
      </c>
      <c r="Q23" s="19">
        <f t="shared" si="27"/>
        <v>41.737094682438276</v>
      </c>
      <c r="R23" s="19">
        <f t="shared" si="28"/>
        <v>1.7590346417885865</v>
      </c>
      <c r="T23" s="38">
        <f>SUM(T45,T67)</f>
        <v>625343</v>
      </c>
    </row>
    <row r="24" spans="1:20" ht="13.5">
      <c r="A24" s="28" t="s">
        <v>24</v>
      </c>
      <c r="B24" s="42">
        <f>SUM(B49)</f>
        <v>3117</v>
      </c>
      <c r="C24" s="42">
        <f aca="true" t="shared" si="31" ref="C24:J24">SUM(C49)</f>
        <v>370</v>
      </c>
      <c r="D24" s="42">
        <f t="shared" si="31"/>
        <v>8</v>
      </c>
      <c r="E24" s="42">
        <f t="shared" si="31"/>
        <v>0</v>
      </c>
      <c r="F24" s="42">
        <f t="shared" si="31"/>
        <v>426</v>
      </c>
      <c r="G24" s="42">
        <f t="shared" si="31"/>
        <v>2313</v>
      </c>
      <c r="H24" s="42">
        <f t="shared" si="31"/>
        <v>0</v>
      </c>
      <c r="I24" s="82">
        <f t="shared" si="31"/>
        <v>189</v>
      </c>
      <c r="J24" s="79">
        <f t="shared" si="31"/>
        <v>54</v>
      </c>
      <c r="K24" s="29">
        <f t="shared" si="21"/>
        <v>656.3017177123558</v>
      </c>
      <c r="L24" s="19">
        <f t="shared" si="22"/>
        <v>77.90556161487702</v>
      </c>
      <c r="M24" s="19">
        <f t="shared" si="23"/>
        <v>1.6844445754568003</v>
      </c>
      <c r="N24" s="19">
        <f t="shared" si="24"/>
        <v>0</v>
      </c>
      <c r="O24" s="19">
        <f t="shared" si="25"/>
        <v>89.69667364307462</v>
      </c>
      <c r="P24" s="19">
        <f t="shared" si="26"/>
        <v>487.0150378789474</v>
      </c>
      <c r="Q24" s="19">
        <f t="shared" si="27"/>
        <v>39.795003095166905</v>
      </c>
      <c r="R24" s="19">
        <f t="shared" si="28"/>
        <v>11.370000884333402</v>
      </c>
      <c r="T24" s="38">
        <f>SUM(T49)</f>
        <v>474934</v>
      </c>
    </row>
    <row r="25" spans="1:20" ht="13.5">
      <c r="A25" s="28" t="s">
        <v>26</v>
      </c>
      <c r="B25" s="42">
        <f>SUM(B50:B50)</f>
        <v>1585</v>
      </c>
      <c r="C25" s="42">
        <f aca="true" t="shared" si="32" ref="C25:J25">SUM(C50:C50)</f>
        <v>765</v>
      </c>
      <c r="D25" s="42">
        <f t="shared" si="32"/>
        <v>0</v>
      </c>
      <c r="E25" s="42">
        <f t="shared" si="32"/>
        <v>0</v>
      </c>
      <c r="F25" s="42">
        <f t="shared" si="32"/>
        <v>144</v>
      </c>
      <c r="G25" s="42">
        <f t="shared" si="32"/>
        <v>676</v>
      </c>
      <c r="H25" s="42">
        <f t="shared" si="32"/>
        <v>0</v>
      </c>
      <c r="I25" s="82">
        <f t="shared" si="32"/>
        <v>97</v>
      </c>
      <c r="J25" s="79">
        <f t="shared" si="32"/>
        <v>0</v>
      </c>
      <c r="K25" s="29">
        <f t="shared" si="21"/>
        <v>1042.68770023222</v>
      </c>
      <c r="L25" s="19">
        <f t="shared" si="22"/>
        <v>503.25305405529866</v>
      </c>
      <c r="M25" s="19">
        <f t="shared" si="23"/>
        <v>0</v>
      </c>
      <c r="N25" s="19">
        <f t="shared" si="24"/>
        <v>0</v>
      </c>
      <c r="O25" s="19">
        <f t="shared" si="25"/>
        <v>94.72998664570328</v>
      </c>
      <c r="P25" s="19">
        <f t="shared" si="26"/>
        <v>444.7046595312181</v>
      </c>
      <c r="Q25" s="19">
        <f t="shared" si="27"/>
        <v>63.811171559952896</v>
      </c>
      <c r="R25" s="19">
        <f t="shared" si="28"/>
        <v>0</v>
      </c>
      <c r="T25" s="38">
        <f>SUM(T50:T50)</f>
        <v>152011</v>
      </c>
    </row>
    <row r="26" spans="1:20" ht="13.5">
      <c r="A26" s="28" t="s">
        <v>78</v>
      </c>
      <c r="B26" s="42">
        <f>SUM(B52,B53,B68,B70,B71,B72,B73,B79:B82)</f>
        <v>6253</v>
      </c>
      <c r="C26" s="42">
        <f aca="true" t="shared" si="33" ref="C26:J26">SUM(C52,C53,C68,C70,C71,C72,C73,C79:C82)</f>
        <v>1466</v>
      </c>
      <c r="D26" s="42">
        <f t="shared" si="33"/>
        <v>7</v>
      </c>
      <c r="E26" s="42">
        <f t="shared" si="33"/>
        <v>47</v>
      </c>
      <c r="F26" s="42">
        <f t="shared" si="33"/>
        <v>1293</v>
      </c>
      <c r="G26" s="42">
        <f t="shared" si="33"/>
        <v>3440</v>
      </c>
      <c r="H26" s="42">
        <f t="shared" si="33"/>
        <v>719</v>
      </c>
      <c r="I26" s="82">
        <f t="shared" si="33"/>
        <v>417</v>
      </c>
      <c r="J26" s="79">
        <f t="shared" si="33"/>
        <v>60</v>
      </c>
      <c r="K26" s="29">
        <f t="shared" si="21"/>
        <v>909.506106039714</v>
      </c>
      <c r="L26" s="19">
        <f t="shared" si="22"/>
        <v>213.23140116011845</v>
      </c>
      <c r="M26" s="19">
        <f t="shared" si="23"/>
        <v>1.0181581228655041</v>
      </c>
      <c r="N26" s="19">
        <f t="shared" si="24"/>
        <v>6.836204539239814</v>
      </c>
      <c r="O26" s="19">
        <f t="shared" si="25"/>
        <v>188.06835040929957</v>
      </c>
      <c r="P26" s="19">
        <f t="shared" si="26"/>
        <v>500.35199180819063</v>
      </c>
      <c r="Q26" s="19">
        <f t="shared" si="27"/>
        <v>60.65313389070218</v>
      </c>
      <c r="R26" s="19">
        <f t="shared" si="28"/>
        <v>8.727069624561466</v>
      </c>
      <c r="T26" s="38">
        <f>SUM(T52,T53,T68,T70,T71,T72,T73,T79:T82)</f>
        <v>687516</v>
      </c>
    </row>
    <row r="27" spans="1:20" ht="14.25" thickBot="1">
      <c r="A27" s="28" t="s">
        <v>79</v>
      </c>
      <c r="B27" s="42">
        <f>SUM(B51,B90:B95)</f>
        <v>1455</v>
      </c>
      <c r="C27" s="42">
        <f aca="true" t="shared" si="34" ref="C27:J27">SUM(C51,C90:C95)</f>
        <v>442</v>
      </c>
      <c r="D27" s="42">
        <f t="shared" si="34"/>
        <v>0</v>
      </c>
      <c r="E27" s="42">
        <f t="shared" si="34"/>
        <v>0</v>
      </c>
      <c r="F27" s="42">
        <f t="shared" si="34"/>
        <v>538</v>
      </c>
      <c r="G27" s="42">
        <f t="shared" si="34"/>
        <v>475</v>
      </c>
      <c r="H27" s="42">
        <f t="shared" si="34"/>
        <v>0</v>
      </c>
      <c r="I27" s="82">
        <f t="shared" si="34"/>
        <v>112</v>
      </c>
      <c r="J27" s="79">
        <f t="shared" si="34"/>
        <v>9</v>
      </c>
      <c r="K27" s="29">
        <f t="shared" si="21"/>
        <v>921.0667915856908</v>
      </c>
      <c r="L27" s="19">
        <f t="shared" si="22"/>
        <v>279.80173325146075</v>
      </c>
      <c r="M27" s="19">
        <f t="shared" si="23"/>
        <v>0</v>
      </c>
      <c r="N27" s="19">
        <f t="shared" si="24"/>
        <v>0</v>
      </c>
      <c r="O27" s="19">
        <f t="shared" si="25"/>
        <v>340.5731504282486</v>
      </c>
      <c r="P27" s="19">
        <f t="shared" si="26"/>
        <v>300.69190790598157</v>
      </c>
      <c r="Q27" s="19">
        <f t="shared" si="27"/>
        <v>70.89998670625249</v>
      </c>
      <c r="R27" s="19">
        <f t="shared" si="28"/>
        <v>5.697320360323861</v>
      </c>
      <c r="T27" s="38">
        <f>SUM(T51,T90:T95)</f>
        <v>157969</v>
      </c>
    </row>
    <row r="28" spans="1:22" ht="14.25" thickBot="1">
      <c r="A28" s="28" t="s">
        <v>80</v>
      </c>
      <c r="B28" s="42">
        <f>SUM(B58,B78,B96:B97)</f>
        <v>1083</v>
      </c>
      <c r="C28" s="42">
        <f aca="true" t="shared" si="35" ref="C28:J28">SUM(C58,C78,C96:C97)</f>
        <v>305</v>
      </c>
      <c r="D28" s="42">
        <f t="shared" si="35"/>
        <v>0</v>
      </c>
      <c r="E28" s="42">
        <f t="shared" si="35"/>
        <v>14</v>
      </c>
      <c r="F28" s="42">
        <f t="shared" si="35"/>
        <v>343</v>
      </c>
      <c r="G28" s="42">
        <f t="shared" si="35"/>
        <v>421</v>
      </c>
      <c r="H28" s="42">
        <f t="shared" si="35"/>
        <v>0</v>
      </c>
      <c r="I28" s="78">
        <f t="shared" si="35"/>
        <v>123</v>
      </c>
      <c r="J28" s="79">
        <f t="shared" si="35"/>
        <v>3</v>
      </c>
      <c r="K28" s="29">
        <f t="shared" si="21"/>
        <v>1303.3118320978147</v>
      </c>
      <c r="L28" s="19">
        <f t="shared" si="22"/>
        <v>367.04534514296716</v>
      </c>
      <c r="M28" s="19">
        <f t="shared" si="23"/>
        <v>0</v>
      </c>
      <c r="N28" s="19">
        <f t="shared" si="24"/>
        <v>16.847983055742755</v>
      </c>
      <c r="O28" s="19">
        <f t="shared" si="25"/>
        <v>412.7755848656975</v>
      </c>
      <c r="P28" s="19">
        <f t="shared" si="26"/>
        <v>506.6429190334071</v>
      </c>
      <c r="Q28" s="19">
        <f t="shared" si="27"/>
        <v>148.02156541831135</v>
      </c>
      <c r="R28" s="19">
        <f t="shared" si="28"/>
        <v>3.6102820833734475</v>
      </c>
      <c r="S28" s="20"/>
      <c r="T28" s="37">
        <f>SUM(T58,T78,T96:T97)</f>
        <v>83096</v>
      </c>
      <c r="U28" s="20"/>
      <c r="V28" s="20"/>
    </row>
    <row r="29" spans="1:20" ht="14.25" thickBot="1">
      <c r="A29" s="28" t="s">
        <v>46</v>
      </c>
      <c r="B29" s="42">
        <f>SUM(B59)</f>
        <v>2365</v>
      </c>
      <c r="C29" s="42">
        <f aca="true" t="shared" si="36" ref="C29:J29">SUM(C59)</f>
        <v>382</v>
      </c>
      <c r="D29" s="42">
        <f t="shared" si="36"/>
        <v>0</v>
      </c>
      <c r="E29" s="42">
        <f t="shared" si="36"/>
        <v>0</v>
      </c>
      <c r="F29" s="42">
        <f t="shared" si="36"/>
        <v>300</v>
      </c>
      <c r="G29" s="42">
        <f t="shared" si="36"/>
        <v>1683</v>
      </c>
      <c r="H29" s="42">
        <f t="shared" si="36"/>
        <v>0</v>
      </c>
      <c r="I29" s="82">
        <f t="shared" si="36"/>
        <v>243</v>
      </c>
      <c r="J29" s="79">
        <f t="shared" si="36"/>
        <v>37</v>
      </c>
      <c r="K29" s="29">
        <f t="shared" si="21"/>
        <v>845.4611427488749</v>
      </c>
      <c r="L29" s="19">
        <f t="shared" si="22"/>
        <v>136.56074271884575</v>
      </c>
      <c r="M29" s="19">
        <f t="shared" si="23"/>
        <v>0</v>
      </c>
      <c r="N29" s="19">
        <f t="shared" si="24"/>
        <v>0</v>
      </c>
      <c r="O29" s="19">
        <f t="shared" si="25"/>
        <v>107.24665658548093</v>
      </c>
      <c r="P29" s="19">
        <f t="shared" si="26"/>
        <v>601.6537434445481</v>
      </c>
      <c r="Q29" s="19">
        <f t="shared" si="27"/>
        <v>86.86979183423956</v>
      </c>
      <c r="R29" s="19">
        <f t="shared" si="28"/>
        <v>13.22708764554265</v>
      </c>
      <c r="T29" s="38">
        <f>SUM(T59)</f>
        <v>279729</v>
      </c>
    </row>
    <row r="30" spans="1:22" ht="14.25" thickBot="1">
      <c r="A30" s="28" t="s">
        <v>76</v>
      </c>
      <c r="B30" s="42">
        <f>SUM(B48,B65,B66,B69)</f>
        <v>2885</v>
      </c>
      <c r="C30" s="42">
        <f aca="true" t="shared" si="37" ref="C30:J30">SUM(C48,C65,C66,C69)</f>
        <v>606</v>
      </c>
      <c r="D30" s="42">
        <f t="shared" si="37"/>
        <v>6</v>
      </c>
      <c r="E30" s="42">
        <f t="shared" si="37"/>
        <v>26</v>
      </c>
      <c r="F30" s="42">
        <f t="shared" si="37"/>
        <v>719</v>
      </c>
      <c r="G30" s="42">
        <f t="shared" si="37"/>
        <v>1528</v>
      </c>
      <c r="H30" s="42">
        <f t="shared" si="37"/>
        <v>0</v>
      </c>
      <c r="I30" s="82">
        <f t="shared" si="37"/>
        <v>365</v>
      </c>
      <c r="J30" s="79">
        <f t="shared" si="37"/>
        <v>55</v>
      </c>
      <c r="K30" s="29">
        <f t="shared" si="21"/>
        <v>896.4415774885964</v>
      </c>
      <c r="L30" s="19">
        <f t="shared" si="22"/>
        <v>188.299340020135</v>
      </c>
      <c r="M30" s="19">
        <f t="shared" si="23"/>
        <v>1.864349901189455</v>
      </c>
      <c r="N30" s="19">
        <f t="shared" si="24"/>
        <v>8.078849571820973</v>
      </c>
      <c r="O30" s="19">
        <f t="shared" si="25"/>
        <v>223.41126315920303</v>
      </c>
      <c r="P30" s="19">
        <f t="shared" si="26"/>
        <v>474.7877748362479</v>
      </c>
      <c r="Q30" s="19">
        <f t="shared" si="27"/>
        <v>113.41461898902519</v>
      </c>
      <c r="R30" s="19">
        <f t="shared" si="28"/>
        <v>17.089874094236674</v>
      </c>
      <c r="S30" s="20"/>
      <c r="T30" s="37">
        <f>SUM(T48,T65,T66,T69)</f>
        <v>321828</v>
      </c>
      <c r="U30" s="20"/>
      <c r="V30" s="20"/>
    </row>
    <row r="31" spans="1:20" ht="13.5">
      <c r="A31" s="28" t="s">
        <v>52</v>
      </c>
      <c r="B31" s="42">
        <f>SUM(B57,B60,B62)</f>
        <v>5935</v>
      </c>
      <c r="C31" s="42">
        <f aca="true" t="shared" si="38" ref="C31:J31">SUM(C57,C60,C62)</f>
        <v>1328</v>
      </c>
      <c r="D31" s="42">
        <f t="shared" si="38"/>
        <v>0</v>
      </c>
      <c r="E31" s="42">
        <f t="shared" si="38"/>
        <v>0</v>
      </c>
      <c r="F31" s="42">
        <f t="shared" si="38"/>
        <v>1089</v>
      </c>
      <c r="G31" s="42">
        <f t="shared" si="38"/>
        <v>3518</v>
      </c>
      <c r="H31" s="42">
        <f t="shared" si="38"/>
        <v>0</v>
      </c>
      <c r="I31" s="82">
        <f t="shared" si="38"/>
        <v>311</v>
      </c>
      <c r="J31" s="79">
        <f t="shared" si="38"/>
        <v>16</v>
      </c>
      <c r="K31" s="29">
        <f t="shared" si="21"/>
        <v>884.773693225779</v>
      </c>
      <c r="L31" s="19">
        <f t="shared" si="22"/>
        <v>197.97463599053657</v>
      </c>
      <c r="M31" s="19">
        <f t="shared" si="23"/>
        <v>0</v>
      </c>
      <c r="N31" s="19">
        <f t="shared" si="24"/>
        <v>0</v>
      </c>
      <c r="O31" s="19">
        <f t="shared" si="25"/>
        <v>162.34516460368548</v>
      </c>
      <c r="P31" s="19">
        <f t="shared" si="26"/>
        <v>524.453892631557</v>
      </c>
      <c r="Q31" s="19">
        <f t="shared" si="27"/>
        <v>46.36303598874765</v>
      </c>
      <c r="R31" s="19">
        <f t="shared" si="28"/>
        <v>2.3852365781992355</v>
      </c>
      <c r="T31" s="38">
        <f>SUM(T57,T60,T62)</f>
        <v>670793</v>
      </c>
    </row>
    <row r="32" spans="1:20" ht="14.25" thickBot="1">
      <c r="A32" s="28" t="s">
        <v>56</v>
      </c>
      <c r="B32" s="42">
        <f>SUM(B56,B61,B64)</f>
        <v>5010</v>
      </c>
      <c r="C32" s="42">
        <f aca="true" t="shared" si="39" ref="C32:J32">SUM(C56,C61,C64)</f>
        <v>1526</v>
      </c>
      <c r="D32" s="42">
        <f t="shared" si="39"/>
        <v>0</v>
      </c>
      <c r="E32" s="42">
        <f t="shared" si="39"/>
        <v>0</v>
      </c>
      <c r="F32" s="42">
        <f t="shared" si="39"/>
        <v>1476</v>
      </c>
      <c r="G32" s="42">
        <f t="shared" si="39"/>
        <v>2008</v>
      </c>
      <c r="H32" s="42">
        <f t="shared" si="39"/>
        <v>0</v>
      </c>
      <c r="I32" s="82">
        <f t="shared" si="39"/>
        <v>205</v>
      </c>
      <c r="J32" s="79">
        <f t="shared" si="39"/>
        <v>8</v>
      </c>
      <c r="K32" s="29">
        <f t="shared" si="21"/>
        <v>1127.3246852603984</v>
      </c>
      <c r="L32" s="19">
        <f t="shared" si="22"/>
        <v>343.3727484445845</v>
      </c>
      <c r="M32" s="19">
        <f t="shared" si="23"/>
        <v>0</v>
      </c>
      <c r="N32" s="19">
        <f t="shared" si="24"/>
        <v>0</v>
      </c>
      <c r="O32" s="19">
        <f t="shared" si="25"/>
        <v>332.1220030827042</v>
      </c>
      <c r="P32" s="19">
        <f t="shared" si="26"/>
        <v>451.8299337331098</v>
      </c>
      <c r="Q32" s="19">
        <f t="shared" si="27"/>
        <v>46.128055983708926</v>
      </c>
      <c r="R32" s="19">
        <f t="shared" si="28"/>
        <v>1.800119257900836</v>
      </c>
      <c r="T32" s="38">
        <f>SUM(T56,T61,T64)</f>
        <v>444415</v>
      </c>
    </row>
    <row r="33" spans="1:22" ht="14.25" thickBot="1">
      <c r="A33" s="28" t="s">
        <v>59</v>
      </c>
      <c r="B33" s="42">
        <f>SUM(B76,B83:B85)</f>
        <v>1255</v>
      </c>
      <c r="C33" s="42">
        <f aca="true" t="shared" si="40" ref="C33:J33">SUM(C76,C83:C85)</f>
        <v>180</v>
      </c>
      <c r="D33" s="42">
        <f t="shared" si="40"/>
        <v>0</v>
      </c>
      <c r="E33" s="42">
        <f t="shared" si="40"/>
        <v>14</v>
      </c>
      <c r="F33" s="42">
        <f t="shared" si="40"/>
        <v>453</v>
      </c>
      <c r="G33" s="42">
        <f t="shared" si="40"/>
        <v>608</v>
      </c>
      <c r="H33" s="42">
        <f t="shared" si="40"/>
        <v>0</v>
      </c>
      <c r="I33" s="82">
        <f t="shared" si="40"/>
        <v>43</v>
      </c>
      <c r="J33" s="79">
        <f t="shared" si="40"/>
        <v>0</v>
      </c>
      <c r="K33" s="29">
        <f t="shared" si="21"/>
        <v>996.8387107023146</v>
      </c>
      <c r="L33" s="19">
        <f t="shared" si="22"/>
        <v>142.97288280989372</v>
      </c>
      <c r="M33" s="19">
        <f t="shared" si="23"/>
        <v>0</v>
      </c>
      <c r="N33" s="19">
        <f t="shared" si="24"/>
        <v>11.120113107436179</v>
      </c>
      <c r="O33" s="19">
        <f t="shared" si="25"/>
        <v>359.8150884048992</v>
      </c>
      <c r="P33" s="19">
        <f t="shared" si="26"/>
        <v>482.93062638008547</v>
      </c>
      <c r="Q33" s="19">
        <f t="shared" si="27"/>
        <v>34.15463311569683</v>
      </c>
      <c r="R33" s="19">
        <f t="shared" si="28"/>
        <v>0</v>
      </c>
      <c r="S33" s="20"/>
      <c r="T33" s="37">
        <f>SUM(T76,T83:T85)</f>
        <v>125898</v>
      </c>
      <c r="U33" s="20"/>
      <c r="V33" s="20"/>
    </row>
    <row r="34" spans="1:20" ht="14.25" thickBot="1">
      <c r="A34" s="28" t="s">
        <v>63</v>
      </c>
      <c r="B34" s="42">
        <f>SUM(B44,B55,B75)</f>
        <v>2754</v>
      </c>
      <c r="C34" s="42">
        <f aca="true" t="shared" si="41" ref="C34:J34">SUM(C44,C55,C75)</f>
        <v>850</v>
      </c>
      <c r="D34" s="42">
        <f t="shared" si="41"/>
        <v>6</v>
      </c>
      <c r="E34" s="42">
        <f t="shared" si="41"/>
        <v>20</v>
      </c>
      <c r="F34" s="42">
        <f t="shared" si="41"/>
        <v>379</v>
      </c>
      <c r="G34" s="42">
        <f t="shared" si="41"/>
        <v>1499</v>
      </c>
      <c r="H34" s="42">
        <f t="shared" si="41"/>
        <v>0</v>
      </c>
      <c r="I34" s="82">
        <f t="shared" si="41"/>
        <v>211</v>
      </c>
      <c r="J34" s="79">
        <f t="shared" si="41"/>
        <v>31</v>
      </c>
      <c r="K34" s="29">
        <f t="shared" si="21"/>
        <v>1479.79388201411</v>
      </c>
      <c r="L34" s="19">
        <f t="shared" si="22"/>
        <v>456.72650679447844</v>
      </c>
      <c r="M34" s="19">
        <f t="shared" si="23"/>
        <v>3.2239518126669067</v>
      </c>
      <c r="N34" s="19">
        <f t="shared" si="24"/>
        <v>10.746506042223022</v>
      </c>
      <c r="O34" s="19">
        <f t="shared" si="25"/>
        <v>203.64628950012624</v>
      </c>
      <c r="P34" s="19">
        <f t="shared" si="26"/>
        <v>805.4506278646156</v>
      </c>
      <c r="Q34" s="19">
        <f t="shared" si="27"/>
        <v>113.37563874545289</v>
      </c>
      <c r="R34" s="19">
        <f t="shared" si="28"/>
        <v>16.657084365445684</v>
      </c>
      <c r="T34" s="38">
        <f>SUM(T44,T55,T75)</f>
        <v>186107</v>
      </c>
    </row>
    <row r="35" spans="1:22" ht="14.25" thickBot="1">
      <c r="A35" s="28" t="s">
        <v>66</v>
      </c>
      <c r="B35" s="42">
        <f>SUM(B54,B77,B86:B89)</f>
        <v>1683</v>
      </c>
      <c r="C35" s="42">
        <f aca="true" t="shared" si="42" ref="C35:J35">SUM(C54,C77,C86:C89)</f>
        <v>378</v>
      </c>
      <c r="D35" s="42">
        <f t="shared" si="42"/>
        <v>4</v>
      </c>
      <c r="E35" s="42">
        <f t="shared" si="42"/>
        <v>12</v>
      </c>
      <c r="F35" s="42">
        <f t="shared" si="42"/>
        <v>318</v>
      </c>
      <c r="G35" s="42">
        <f t="shared" si="42"/>
        <v>971</v>
      </c>
      <c r="H35" s="42">
        <f t="shared" si="42"/>
        <v>0</v>
      </c>
      <c r="I35" s="82">
        <f t="shared" si="42"/>
        <v>116</v>
      </c>
      <c r="J35" s="79">
        <f t="shared" si="42"/>
        <v>34</v>
      </c>
      <c r="K35" s="29">
        <f t="shared" si="21"/>
        <v>755.6641133630869</v>
      </c>
      <c r="L35" s="19">
        <f t="shared" si="22"/>
        <v>169.72135166443664</v>
      </c>
      <c r="M35" s="19">
        <f t="shared" si="23"/>
        <v>1.7959931393062076</v>
      </c>
      <c r="N35" s="19">
        <f t="shared" si="24"/>
        <v>5.387979417918624</v>
      </c>
      <c r="O35" s="19">
        <f t="shared" si="25"/>
        <v>142.78145457484354</v>
      </c>
      <c r="P35" s="19">
        <f t="shared" si="26"/>
        <v>435.977334566582</v>
      </c>
      <c r="Q35" s="19">
        <f t="shared" si="27"/>
        <v>52.08380103988002</v>
      </c>
      <c r="R35" s="19">
        <f t="shared" si="28"/>
        <v>15.265941684102765</v>
      </c>
      <c r="S35" s="20"/>
      <c r="T35" s="37">
        <f>SUM(T54,T77,T86:T89)</f>
        <v>222718</v>
      </c>
      <c r="U35" s="20"/>
      <c r="V35" s="20"/>
    </row>
    <row r="36" spans="1:20" ht="14.25" thickBot="1">
      <c r="A36" s="28" t="s">
        <v>71</v>
      </c>
      <c r="B36" s="42">
        <f>SUM(B47,B63,B74,B98)</f>
        <v>2816</v>
      </c>
      <c r="C36" s="42">
        <f aca="true" t="shared" si="43" ref="C36:J36">SUM(C47,C63,C74,C98)</f>
        <v>815</v>
      </c>
      <c r="D36" s="42">
        <f t="shared" si="43"/>
        <v>4</v>
      </c>
      <c r="E36" s="42">
        <f t="shared" si="43"/>
        <v>0</v>
      </c>
      <c r="F36" s="42">
        <f t="shared" si="43"/>
        <v>693</v>
      </c>
      <c r="G36" s="42">
        <f t="shared" si="43"/>
        <v>1304</v>
      </c>
      <c r="H36" s="42">
        <f t="shared" si="43"/>
        <v>1011</v>
      </c>
      <c r="I36" s="82">
        <f t="shared" si="43"/>
        <v>248</v>
      </c>
      <c r="J36" s="79">
        <f t="shared" si="43"/>
        <v>4</v>
      </c>
      <c r="K36" s="29">
        <f t="shared" si="21"/>
        <v>2008.5735276285852</v>
      </c>
      <c r="L36" s="19">
        <f t="shared" si="22"/>
        <v>581.3165571794378</v>
      </c>
      <c r="M36" s="19">
        <f t="shared" si="23"/>
        <v>2.853087397199695</v>
      </c>
      <c r="N36" s="19">
        <f t="shared" si="24"/>
        <v>0</v>
      </c>
      <c r="O36" s="19">
        <f t="shared" si="25"/>
        <v>494.2973915648471</v>
      </c>
      <c r="P36" s="19">
        <f t="shared" si="26"/>
        <v>930.1064914871005</v>
      </c>
      <c r="Q36" s="19">
        <f t="shared" si="27"/>
        <v>176.89141862638107</v>
      </c>
      <c r="R36" s="19">
        <f t="shared" si="28"/>
        <v>2.853087397199695</v>
      </c>
      <c r="T36" s="38">
        <f>SUM(T47,T63,T74,T98)</f>
        <v>140199</v>
      </c>
    </row>
    <row r="37" spans="1:22" ht="14.25" thickBot="1">
      <c r="A37" s="28" t="s">
        <v>95</v>
      </c>
      <c r="B37" s="42"/>
      <c r="C37" s="42"/>
      <c r="D37" s="42"/>
      <c r="E37" s="42"/>
      <c r="F37" s="42"/>
      <c r="G37" s="42"/>
      <c r="H37" s="42"/>
      <c r="I37" s="82"/>
      <c r="J37" s="79"/>
      <c r="K37" s="29"/>
      <c r="L37" s="19"/>
      <c r="M37" s="19"/>
      <c r="N37" s="19"/>
      <c r="O37" s="19"/>
      <c r="P37" s="19"/>
      <c r="Q37" s="19"/>
      <c r="R37" s="19"/>
      <c r="S37" s="20"/>
      <c r="T37" s="37"/>
      <c r="U37" s="20"/>
      <c r="V37" s="20"/>
    </row>
    <row r="38" spans="1:20" ht="13.5">
      <c r="A38" s="26" t="s">
        <v>20</v>
      </c>
      <c r="B38" s="41">
        <v>4667</v>
      </c>
      <c r="C38" s="41">
        <v>879</v>
      </c>
      <c r="D38" s="41">
        <v>6</v>
      </c>
      <c r="E38" s="41">
        <v>150</v>
      </c>
      <c r="F38" s="41">
        <v>221</v>
      </c>
      <c r="G38" s="41">
        <v>3411</v>
      </c>
      <c r="H38" s="41">
        <v>0</v>
      </c>
      <c r="I38" s="80">
        <v>136</v>
      </c>
      <c r="J38" s="81">
        <v>0</v>
      </c>
      <c r="K38" s="24">
        <f t="shared" si="21"/>
        <v>2499.169977830376</v>
      </c>
      <c r="L38" s="25">
        <f t="shared" si="22"/>
        <v>470.70289490312837</v>
      </c>
      <c r="M38" s="25">
        <f t="shared" si="23"/>
        <v>3.2129890437073607</v>
      </c>
      <c r="N38" s="25">
        <f t="shared" si="24"/>
        <v>80.32472609268402</v>
      </c>
      <c r="O38" s="25">
        <f t="shared" si="25"/>
        <v>118.34509644322114</v>
      </c>
      <c r="P38" s="25">
        <f t="shared" si="26"/>
        <v>1826.5842713476347</v>
      </c>
      <c r="Q38" s="25">
        <f t="shared" si="27"/>
        <v>72.82775165736685</v>
      </c>
      <c r="R38" s="25">
        <f t="shared" si="28"/>
        <v>0</v>
      </c>
      <c r="T38" s="38">
        <v>186742</v>
      </c>
    </row>
    <row r="39" spans="1:20" ht="13.5">
      <c r="A39" s="26" t="s">
        <v>96</v>
      </c>
      <c r="B39" s="41">
        <v>607</v>
      </c>
      <c r="C39" s="41">
        <v>0</v>
      </c>
      <c r="D39" s="41">
        <v>0</v>
      </c>
      <c r="E39" s="41">
        <v>0</v>
      </c>
      <c r="F39" s="41">
        <v>131</v>
      </c>
      <c r="G39" s="41">
        <v>476</v>
      </c>
      <c r="H39" s="41">
        <v>0</v>
      </c>
      <c r="I39" s="80">
        <v>123</v>
      </c>
      <c r="J39" s="81">
        <v>0</v>
      </c>
      <c r="K39" s="24">
        <f t="shared" si="21"/>
        <v>333.6851595311916</v>
      </c>
      <c r="L39" s="25">
        <f t="shared" si="22"/>
        <v>0</v>
      </c>
      <c r="M39" s="25">
        <f t="shared" si="23"/>
        <v>0</v>
      </c>
      <c r="N39" s="25">
        <f t="shared" si="24"/>
        <v>0</v>
      </c>
      <c r="O39" s="25">
        <f t="shared" si="25"/>
        <v>72.0144248741122</v>
      </c>
      <c r="P39" s="25">
        <f t="shared" si="26"/>
        <v>261.6707346570794</v>
      </c>
      <c r="Q39" s="25">
        <f t="shared" si="27"/>
        <v>67.61659740088396</v>
      </c>
      <c r="R39" s="25">
        <f t="shared" si="28"/>
        <v>0</v>
      </c>
      <c r="T39" s="38">
        <v>181908</v>
      </c>
    </row>
    <row r="40" spans="1:20" ht="13.5">
      <c r="A40" s="26" t="s">
        <v>97</v>
      </c>
      <c r="B40" s="41">
        <v>917</v>
      </c>
      <c r="C40" s="41">
        <v>0</v>
      </c>
      <c r="D40" s="41">
        <v>0</v>
      </c>
      <c r="E40" s="41">
        <v>0</v>
      </c>
      <c r="F40" s="41">
        <v>208</v>
      </c>
      <c r="G40" s="41">
        <v>709</v>
      </c>
      <c r="H40" s="41">
        <v>0</v>
      </c>
      <c r="I40" s="80">
        <v>94</v>
      </c>
      <c r="J40" s="81">
        <v>0</v>
      </c>
      <c r="K40" s="24">
        <f t="shared" si="21"/>
        <v>610.0075835184865</v>
      </c>
      <c r="L40" s="25">
        <f t="shared" si="22"/>
        <v>0</v>
      </c>
      <c r="M40" s="25">
        <f t="shared" si="23"/>
        <v>0</v>
      </c>
      <c r="N40" s="25">
        <f t="shared" si="24"/>
        <v>0</v>
      </c>
      <c r="O40" s="25">
        <f t="shared" si="25"/>
        <v>138.3659513324375</v>
      </c>
      <c r="P40" s="25">
        <f t="shared" si="26"/>
        <v>471.641632186049</v>
      </c>
      <c r="Q40" s="25">
        <f t="shared" si="27"/>
        <v>62.53076646754387</v>
      </c>
      <c r="R40" s="25">
        <f t="shared" si="28"/>
        <v>0</v>
      </c>
      <c r="T40" s="38">
        <v>150326</v>
      </c>
    </row>
    <row r="41" spans="1:20" ht="13.5">
      <c r="A41" s="26" t="s">
        <v>98</v>
      </c>
      <c r="B41" s="41">
        <v>1222</v>
      </c>
      <c r="C41" s="41">
        <v>128</v>
      </c>
      <c r="D41" s="41">
        <v>0</v>
      </c>
      <c r="E41" s="41">
        <v>0</v>
      </c>
      <c r="F41" s="41">
        <v>450</v>
      </c>
      <c r="G41" s="41">
        <v>644</v>
      </c>
      <c r="H41" s="41">
        <v>0</v>
      </c>
      <c r="I41" s="80">
        <v>144</v>
      </c>
      <c r="J41" s="81">
        <v>0</v>
      </c>
      <c r="K41" s="24">
        <f t="shared" si="21"/>
        <v>815.3624426177005</v>
      </c>
      <c r="L41" s="25">
        <f t="shared" si="22"/>
        <v>85.40621330201772</v>
      </c>
      <c r="M41" s="25">
        <f t="shared" si="23"/>
        <v>0</v>
      </c>
      <c r="N41" s="25">
        <f t="shared" si="24"/>
        <v>0</v>
      </c>
      <c r="O41" s="25">
        <f t="shared" si="25"/>
        <v>300.2562186399061</v>
      </c>
      <c r="P41" s="25">
        <f t="shared" si="26"/>
        <v>429.70001067577664</v>
      </c>
      <c r="Q41" s="25">
        <f t="shared" si="27"/>
        <v>96.08198996476993</v>
      </c>
      <c r="R41" s="25">
        <f t="shared" si="28"/>
        <v>0</v>
      </c>
      <c r="T41" s="38">
        <v>149872</v>
      </c>
    </row>
    <row r="42" spans="1:20" ht="13.5">
      <c r="A42" s="26" t="s">
        <v>99</v>
      </c>
      <c r="B42" s="41">
        <v>1140</v>
      </c>
      <c r="C42" s="41">
        <v>523</v>
      </c>
      <c r="D42" s="41">
        <v>0</v>
      </c>
      <c r="E42" s="41">
        <v>0</v>
      </c>
      <c r="F42" s="41">
        <v>122</v>
      </c>
      <c r="G42" s="41">
        <v>495</v>
      </c>
      <c r="H42" s="41">
        <v>203</v>
      </c>
      <c r="I42" s="80">
        <v>169</v>
      </c>
      <c r="J42" s="81">
        <v>12</v>
      </c>
      <c r="K42" s="24">
        <f t="shared" si="21"/>
        <v>994.8164825383528</v>
      </c>
      <c r="L42" s="25">
        <f t="shared" si="22"/>
        <v>456.39387751540215</v>
      </c>
      <c r="M42" s="25">
        <f t="shared" si="23"/>
        <v>0</v>
      </c>
      <c r="N42" s="25">
        <f t="shared" si="24"/>
        <v>0</v>
      </c>
      <c r="O42" s="25">
        <f t="shared" si="25"/>
        <v>106.46281655235002</v>
      </c>
      <c r="P42" s="25">
        <f t="shared" si="26"/>
        <v>431.95978847060053</v>
      </c>
      <c r="Q42" s="25">
        <f t="shared" si="27"/>
        <v>147.4771803061242</v>
      </c>
      <c r="R42" s="25">
        <f t="shared" si="28"/>
        <v>10.471752447772134</v>
      </c>
      <c r="T42" s="38">
        <v>114594</v>
      </c>
    </row>
    <row r="43" spans="1:20" ht="13.5">
      <c r="A43" s="26" t="s">
        <v>100</v>
      </c>
      <c r="B43" s="41">
        <v>687</v>
      </c>
      <c r="C43" s="41">
        <v>50</v>
      </c>
      <c r="D43" s="41">
        <v>0</v>
      </c>
      <c r="E43" s="41">
        <v>0</v>
      </c>
      <c r="F43" s="41">
        <v>31</v>
      </c>
      <c r="G43" s="41">
        <v>606</v>
      </c>
      <c r="H43" s="41">
        <v>0</v>
      </c>
      <c r="I43" s="80">
        <v>67</v>
      </c>
      <c r="J43" s="81">
        <v>14</v>
      </c>
      <c r="K43" s="24">
        <f t="shared" si="21"/>
        <v>467.5186803315504</v>
      </c>
      <c r="L43" s="25">
        <f t="shared" si="22"/>
        <v>34.026104827623755</v>
      </c>
      <c r="M43" s="25">
        <f t="shared" si="23"/>
        <v>0</v>
      </c>
      <c r="N43" s="25">
        <f t="shared" si="24"/>
        <v>0</v>
      </c>
      <c r="O43" s="25">
        <f t="shared" si="25"/>
        <v>21.096184993126727</v>
      </c>
      <c r="P43" s="25">
        <f t="shared" si="26"/>
        <v>412.39639051079985</v>
      </c>
      <c r="Q43" s="25">
        <f t="shared" si="27"/>
        <v>45.59498046901583</v>
      </c>
      <c r="R43" s="25">
        <f t="shared" si="28"/>
        <v>9.527309351734651</v>
      </c>
      <c r="T43" s="38">
        <v>146946</v>
      </c>
    </row>
    <row r="44" spans="1:20" ht="13.5">
      <c r="A44" s="26" t="s">
        <v>64</v>
      </c>
      <c r="B44" s="41">
        <v>917</v>
      </c>
      <c r="C44" s="41">
        <v>150</v>
      </c>
      <c r="D44" s="41">
        <v>0</v>
      </c>
      <c r="E44" s="41">
        <v>20</v>
      </c>
      <c r="F44" s="41">
        <v>251</v>
      </c>
      <c r="G44" s="41">
        <v>496</v>
      </c>
      <c r="H44" s="41">
        <v>0</v>
      </c>
      <c r="I44" s="80">
        <v>70</v>
      </c>
      <c r="J44" s="81">
        <v>0</v>
      </c>
      <c r="K44" s="24">
        <f t="shared" si="21"/>
        <v>1241.4708112206217</v>
      </c>
      <c r="L44" s="25">
        <f t="shared" si="22"/>
        <v>203.07592331853135</v>
      </c>
      <c r="M44" s="25">
        <f t="shared" si="23"/>
        <v>0</v>
      </c>
      <c r="N44" s="25">
        <f t="shared" si="24"/>
        <v>27.07678977580418</v>
      </c>
      <c r="O44" s="25">
        <f t="shared" si="25"/>
        <v>339.81371168634246</v>
      </c>
      <c r="P44" s="25">
        <f t="shared" si="26"/>
        <v>671.5043864399437</v>
      </c>
      <c r="Q44" s="25">
        <f t="shared" si="27"/>
        <v>94.76876421531463</v>
      </c>
      <c r="R44" s="25">
        <f t="shared" si="28"/>
        <v>0</v>
      </c>
      <c r="T44" s="38">
        <v>73864</v>
      </c>
    </row>
    <row r="45" spans="1:20" ht="13.5">
      <c r="A45" s="26" t="s">
        <v>22</v>
      </c>
      <c r="B45" s="41">
        <v>3491</v>
      </c>
      <c r="C45" s="41">
        <v>1017</v>
      </c>
      <c r="D45" s="41">
        <v>0</v>
      </c>
      <c r="E45" s="41">
        <v>88</v>
      </c>
      <c r="F45" s="41">
        <v>338</v>
      </c>
      <c r="G45" s="41">
        <v>2048</v>
      </c>
      <c r="H45" s="41">
        <v>0</v>
      </c>
      <c r="I45" s="80">
        <v>194</v>
      </c>
      <c r="J45" s="81">
        <v>11</v>
      </c>
      <c r="K45" s="24">
        <f t="shared" si="21"/>
        <v>745.7601049319288</v>
      </c>
      <c r="L45" s="25">
        <f t="shared" si="22"/>
        <v>217.2552353812007</v>
      </c>
      <c r="M45" s="25">
        <f t="shared" si="23"/>
        <v>0</v>
      </c>
      <c r="N45" s="25">
        <f t="shared" si="24"/>
        <v>18.79887975766535</v>
      </c>
      <c r="O45" s="25">
        <f t="shared" si="25"/>
        <v>72.20478816012373</v>
      </c>
      <c r="P45" s="25">
        <f t="shared" si="26"/>
        <v>437.501201632939</v>
      </c>
      <c r="Q45" s="25">
        <f t="shared" si="27"/>
        <v>41.4429849203077</v>
      </c>
      <c r="R45" s="25">
        <f t="shared" si="28"/>
        <v>2.349859969708169</v>
      </c>
      <c r="T45" s="38">
        <v>468113</v>
      </c>
    </row>
    <row r="46" spans="1:20" ht="13.5">
      <c r="A46" s="26" t="s">
        <v>51</v>
      </c>
      <c r="B46" s="41">
        <v>4224</v>
      </c>
      <c r="C46" s="41">
        <v>1335</v>
      </c>
      <c r="D46" s="41">
        <v>4</v>
      </c>
      <c r="E46" s="41">
        <v>0</v>
      </c>
      <c r="F46" s="41">
        <v>402</v>
      </c>
      <c r="G46" s="41">
        <v>2483</v>
      </c>
      <c r="H46" s="41">
        <v>0</v>
      </c>
      <c r="I46" s="80">
        <v>225</v>
      </c>
      <c r="J46" s="81">
        <v>0</v>
      </c>
      <c r="K46" s="24">
        <f t="shared" si="21"/>
        <v>734.6278598572137</v>
      </c>
      <c r="L46" s="25">
        <f t="shared" si="22"/>
        <v>232.17996991225857</v>
      </c>
      <c r="M46" s="25">
        <f t="shared" si="23"/>
        <v>0.6956703218344826</v>
      </c>
      <c r="N46" s="25">
        <f t="shared" si="24"/>
        <v>0</v>
      </c>
      <c r="O46" s="25">
        <f t="shared" si="25"/>
        <v>69.9148673443655</v>
      </c>
      <c r="P46" s="25">
        <f t="shared" si="26"/>
        <v>431.8373522787551</v>
      </c>
      <c r="Q46" s="25">
        <f t="shared" si="27"/>
        <v>39.13145560318965</v>
      </c>
      <c r="R46" s="25">
        <f t="shared" si="28"/>
        <v>0</v>
      </c>
      <c r="T46" s="38">
        <v>574985</v>
      </c>
    </row>
    <row r="47" spans="1:20" ht="13.5">
      <c r="A47" s="26" t="s">
        <v>72</v>
      </c>
      <c r="B47" s="41">
        <v>831</v>
      </c>
      <c r="C47" s="41">
        <v>327</v>
      </c>
      <c r="D47" s="41">
        <v>0</v>
      </c>
      <c r="E47" s="41">
        <v>0</v>
      </c>
      <c r="F47" s="41">
        <v>259</v>
      </c>
      <c r="G47" s="41">
        <v>245</v>
      </c>
      <c r="H47" s="41">
        <v>149</v>
      </c>
      <c r="I47" s="80">
        <v>116</v>
      </c>
      <c r="J47" s="81">
        <v>0</v>
      </c>
      <c r="K47" s="24">
        <f t="shared" si="21"/>
        <v>1652.2845667475247</v>
      </c>
      <c r="L47" s="25">
        <f t="shared" si="22"/>
        <v>650.1769594782678</v>
      </c>
      <c r="M47" s="25">
        <f t="shared" si="23"/>
        <v>0</v>
      </c>
      <c r="N47" s="25">
        <f t="shared" si="24"/>
        <v>0</v>
      </c>
      <c r="O47" s="25">
        <f t="shared" si="25"/>
        <v>514.9719648467014</v>
      </c>
      <c r="P47" s="25">
        <f t="shared" si="26"/>
        <v>487.13564242255535</v>
      </c>
      <c r="Q47" s="25">
        <f t="shared" si="27"/>
        <v>230.64381437149564</v>
      </c>
      <c r="R47" s="25">
        <f t="shared" si="28"/>
        <v>0</v>
      </c>
      <c r="T47" s="38">
        <v>50294</v>
      </c>
    </row>
    <row r="48" spans="1:20" ht="14.25" thickBot="1">
      <c r="A48" s="26" t="s">
        <v>48</v>
      </c>
      <c r="B48" s="41">
        <v>1864</v>
      </c>
      <c r="C48" s="41">
        <v>388</v>
      </c>
      <c r="D48" s="41">
        <v>6</v>
      </c>
      <c r="E48" s="41">
        <v>26</v>
      </c>
      <c r="F48" s="41">
        <v>361</v>
      </c>
      <c r="G48" s="41">
        <v>1083</v>
      </c>
      <c r="H48" s="41">
        <v>0</v>
      </c>
      <c r="I48" s="80">
        <v>128</v>
      </c>
      <c r="J48" s="81">
        <v>0</v>
      </c>
      <c r="K48" s="24">
        <f t="shared" si="21"/>
        <v>1518.5954621369506</v>
      </c>
      <c r="L48" s="25">
        <f t="shared" si="22"/>
        <v>316.1024888997515</v>
      </c>
      <c r="M48" s="25">
        <f t="shared" si="23"/>
        <v>4.888182818037395</v>
      </c>
      <c r="N48" s="25">
        <f t="shared" si="24"/>
        <v>21.182125544828708</v>
      </c>
      <c r="O48" s="25">
        <f t="shared" si="25"/>
        <v>294.1056662185832</v>
      </c>
      <c r="P48" s="25">
        <f t="shared" si="26"/>
        <v>882.3169986557498</v>
      </c>
      <c r="Q48" s="25">
        <f t="shared" si="27"/>
        <v>104.28123345146442</v>
      </c>
      <c r="R48" s="25">
        <f t="shared" si="28"/>
        <v>0</v>
      </c>
      <c r="T48" s="38">
        <v>122745</v>
      </c>
    </row>
    <row r="49" spans="1:22" ht="14.25" thickBot="1">
      <c r="A49" s="26" t="s">
        <v>25</v>
      </c>
      <c r="B49" s="41">
        <v>3117</v>
      </c>
      <c r="C49" s="41">
        <v>370</v>
      </c>
      <c r="D49" s="41">
        <v>8</v>
      </c>
      <c r="E49" s="41">
        <v>0</v>
      </c>
      <c r="F49" s="41">
        <v>426</v>
      </c>
      <c r="G49" s="41">
        <v>2313</v>
      </c>
      <c r="H49" s="41">
        <v>0</v>
      </c>
      <c r="I49" s="80">
        <v>189</v>
      </c>
      <c r="J49" s="81">
        <v>54</v>
      </c>
      <c r="K49" s="24">
        <f t="shared" si="21"/>
        <v>656.3017177123558</v>
      </c>
      <c r="L49" s="25">
        <f t="shared" si="22"/>
        <v>77.90556161487702</v>
      </c>
      <c r="M49" s="25">
        <f t="shared" si="23"/>
        <v>1.6844445754568003</v>
      </c>
      <c r="N49" s="25">
        <f t="shared" si="24"/>
        <v>0</v>
      </c>
      <c r="O49" s="25">
        <f t="shared" si="25"/>
        <v>89.69667364307462</v>
      </c>
      <c r="P49" s="25">
        <f t="shared" si="26"/>
        <v>487.0150378789474</v>
      </c>
      <c r="Q49" s="25">
        <f t="shared" si="27"/>
        <v>39.795003095166905</v>
      </c>
      <c r="R49" s="25">
        <f t="shared" si="28"/>
        <v>11.370000884333402</v>
      </c>
      <c r="S49" s="20"/>
      <c r="T49" s="37">
        <v>474934</v>
      </c>
      <c r="U49" s="20"/>
      <c r="V49" s="20"/>
    </row>
    <row r="50" spans="1:20" ht="13.5">
      <c r="A50" s="26" t="s">
        <v>27</v>
      </c>
      <c r="B50" s="41">
        <v>1585</v>
      </c>
      <c r="C50" s="41">
        <v>765</v>
      </c>
      <c r="D50" s="41">
        <v>0</v>
      </c>
      <c r="E50" s="41">
        <v>0</v>
      </c>
      <c r="F50" s="41">
        <v>144</v>
      </c>
      <c r="G50" s="41">
        <v>676</v>
      </c>
      <c r="H50" s="41">
        <v>0</v>
      </c>
      <c r="I50" s="80">
        <v>97</v>
      </c>
      <c r="J50" s="81">
        <v>0</v>
      </c>
      <c r="K50" s="24">
        <f t="shared" si="21"/>
        <v>1042.68770023222</v>
      </c>
      <c r="L50" s="25">
        <f t="shared" si="22"/>
        <v>503.25305405529866</v>
      </c>
      <c r="M50" s="25">
        <f t="shared" si="23"/>
        <v>0</v>
      </c>
      <c r="N50" s="25">
        <f t="shared" si="24"/>
        <v>0</v>
      </c>
      <c r="O50" s="25">
        <f t="shared" si="25"/>
        <v>94.72998664570328</v>
      </c>
      <c r="P50" s="25">
        <f t="shared" si="26"/>
        <v>444.7046595312181</v>
      </c>
      <c r="Q50" s="25">
        <f t="shared" si="27"/>
        <v>63.811171559952896</v>
      </c>
      <c r="R50" s="25">
        <f t="shared" si="28"/>
        <v>0</v>
      </c>
      <c r="T50" s="38">
        <v>152011</v>
      </c>
    </row>
    <row r="51" spans="1:20" ht="13.5">
      <c r="A51" s="26" t="s">
        <v>37</v>
      </c>
      <c r="B51" s="41">
        <v>1220</v>
      </c>
      <c r="C51" s="41">
        <v>382</v>
      </c>
      <c r="D51" s="41">
        <v>0</v>
      </c>
      <c r="E51" s="41">
        <v>0</v>
      </c>
      <c r="F51" s="41">
        <v>363</v>
      </c>
      <c r="G51" s="41">
        <v>475</v>
      </c>
      <c r="H51" s="41">
        <v>0</v>
      </c>
      <c r="I51" s="80">
        <v>100</v>
      </c>
      <c r="J51" s="81">
        <v>0</v>
      </c>
      <c r="K51" s="24">
        <f t="shared" si="21"/>
        <v>1311.4331169110376</v>
      </c>
      <c r="L51" s="25">
        <f t="shared" si="22"/>
        <v>410.62905791804616</v>
      </c>
      <c r="M51" s="25">
        <f t="shared" si="23"/>
        <v>0</v>
      </c>
      <c r="N51" s="25">
        <f t="shared" si="24"/>
        <v>0</v>
      </c>
      <c r="O51" s="25">
        <f t="shared" si="25"/>
        <v>390.2050995399235</v>
      </c>
      <c r="P51" s="25">
        <f t="shared" si="26"/>
        <v>510.5989594530679</v>
      </c>
      <c r="Q51" s="25">
        <f t="shared" si="27"/>
        <v>107.49451777959324</v>
      </c>
      <c r="R51" s="25">
        <f t="shared" si="28"/>
        <v>0</v>
      </c>
      <c r="T51" s="38">
        <v>93028</v>
      </c>
    </row>
    <row r="52" spans="1:20" ht="13.5">
      <c r="A52" s="26" t="s">
        <v>28</v>
      </c>
      <c r="B52" s="41">
        <v>2160</v>
      </c>
      <c r="C52" s="41">
        <v>951</v>
      </c>
      <c r="D52" s="41">
        <v>7</v>
      </c>
      <c r="E52" s="41">
        <v>0</v>
      </c>
      <c r="F52" s="41">
        <v>360</v>
      </c>
      <c r="G52" s="41">
        <v>842</v>
      </c>
      <c r="H52" s="41">
        <v>719</v>
      </c>
      <c r="I52" s="80">
        <v>102</v>
      </c>
      <c r="J52" s="81">
        <v>18</v>
      </c>
      <c r="K52" s="24">
        <f t="shared" si="21"/>
        <v>1759.3014921483025</v>
      </c>
      <c r="L52" s="25">
        <f t="shared" si="22"/>
        <v>774.5813514041832</v>
      </c>
      <c r="M52" s="25">
        <f t="shared" si="23"/>
        <v>5.70144002085098</v>
      </c>
      <c r="N52" s="25">
        <f t="shared" si="24"/>
        <v>0</v>
      </c>
      <c r="O52" s="25">
        <f t="shared" si="25"/>
        <v>293.2169153580504</v>
      </c>
      <c r="P52" s="25">
        <f t="shared" si="26"/>
        <v>685.8017853652179</v>
      </c>
      <c r="Q52" s="25">
        <f t="shared" si="27"/>
        <v>83.07812601811429</v>
      </c>
      <c r="R52" s="25">
        <f t="shared" si="28"/>
        <v>14.660845767902522</v>
      </c>
      <c r="T52" s="38">
        <v>122776</v>
      </c>
    </row>
    <row r="53" spans="1:20" ht="13.5">
      <c r="A53" s="26" t="s">
        <v>29</v>
      </c>
      <c r="B53" s="41">
        <v>926</v>
      </c>
      <c r="C53" s="41">
        <v>0</v>
      </c>
      <c r="D53" s="41">
        <v>0</v>
      </c>
      <c r="E53" s="41">
        <v>47</v>
      </c>
      <c r="F53" s="41">
        <v>150</v>
      </c>
      <c r="G53" s="41">
        <v>729</v>
      </c>
      <c r="H53" s="41">
        <v>0</v>
      </c>
      <c r="I53" s="80">
        <v>105</v>
      </c>
      <c r="J53" s="81">
        <v>0</v>
      </c>
      <c r="K53" s="24">
        <f t="shared" si="21"/>
        <v>540.3166045244221</v>
      </c>
      <c r="L53" s="25">
        <f t="shared" si="22"/>
        <v>0</v>
      </c>
      <c r="M53" s="25">
        <f t="shared" si="23"/>
        <v>0</v>
      </c>
      <c r="N53" s="25">
        <f t="shared" si="24"/>
        <v>27.42427690350739</v>
      </c>
      <c r="O53" s="25">
        <f t="shared" si="25"/>
        <v>87.5242879899172</v>
      </c>
      <c r="P53" s="25">
        <f t="shared" si="26"/>
        <v>425.36803963099766</v>
      </c>
      <c r="Q53" s="25">
        <f t="shared" si="27"/>
        <v>61.26700159294204</v>
      </c>
      <c r="R53" s="25">
        <f t="shared" si="28"/>
        <v>0</v>
      </c>
      <c r="T53" s="38">
        <v>171381</v>
      </c>
    </row>
    <row r="54" spans="1:20" ht="13.5">
      <c r="A54" s="26" t="s">
        <v>67</v>
      </c>
      <c r="B54" s="41">
        <v>745</v>
      </c>
      <c r="C54" s="41">
        <v>378</v>
      </c>
      <c r="D54" s="41">
        <v>0</v>
      </c>
      <c r="E54" s="41">
        <v>12</v>
      </c>
      <c r="F54" s="41">
        <v>89</v>
      </c>
      <c r="G54" s="41">
        <v>266</v>
      </c>
      <c r="H54" s="41">
        <v>0</v>
      </c>
      <c r="I54" s="80">
        <v>76</v>
      </c>
      <c r="J54" s="81">
        <v>15</v>
      </c>
      <c r="K54" s="24">
        <f t="shared" si="21"/>
        <v>1207.8273698545743</v>
      </c>
      <c r="L54" s="25">
        <f t="shared" si="22"/>
        <v>612.8305312819183</v>
      </c>
      <c r="M54" s="25">
        <f t="shared" si="23"/>
        <v>0</v>
      </c>
      <c r="N54" s="25">
        <f t="shared" si="24"/>
        <v>19.454937501013276</v>
      </c>
      <c r="O54" s="25">
        <f t="shared" si="25"/>
        <v>144.29078646584847</v>
      </c>
      <c r="P54" s="25">
        <f t="shared" si="26"/>
        <v>431.2511146057943</v>
      </c>
      <c r="Q54" s="25">
        <f t="shared" si="27"/>
        <v>123.2146041730841</v>
      </c>
      <c r="R54" s="25">
        <f t="shared" si="28"/>
        <v>24.3186718762666</v>
      </c>
      <c r="T54" s="38">
        <v>61681</v>
      </c>
    </row>
    <row r="55" spans="1:20" ht="13.5">
      <c r="A55" s="26" t="s">
        <v>65</v>
      </c>
      <c r="B55" s="41">
        <v>1470</v>
      </c>
      <c r="C55" s="41">
        <v>639</v>
      </c>
      <c r="D55" s="41">
        <v>6</v>
      </c>
      <c r="E55" s="41">
        <v>0</v>
      </c>
      <c r="F55" s="41">
        <v>45</v>
      </c>
      <c r="G55" s="41">
        <v>780</v>
      </c>
      <c r="H55" s="41">
        <v>0</v>
      </c>
      <c r="I55" s="80">
        <v>56</v>
      </c>
      <c r="J55" s="81">
        <v>12</v>
      </c>
      <c r="K55" s="24">
        <f t="shared" si="21"/>
        <v>2086.4973812328785</v>
      </c>
      <c r="L55" s="25">
        <f t="shared" si="22"/>
        <v>906.9876371481697</v>
      </c>
      <c r="M55" s="25">
        <f t="shared" si="23"/>
        <v>8.516315841766852</v>
      </c>
      <c r="N55" s="25">
        <f t="shared" si="24"/>
        <v>0</v>
      </c>
      <c r="O55" s="25">
        <f t="shared" si="25"/>
        <v>63.872368813251384</v>
      </c>
      <c r="P55" s="25">
        <f t="shared" si="26"/>
        <v>1107.1210594296906</v>
      </c>
      <c r="Q55" s="25">
        <f t="shared" si="27"/>
        <v>79.48561452315728</v>
      </c>
      <c r="R55" s="25">
        <f t="shared" si="28"/>
        <v>17.032631683533705</v>
      </c>
      <c r="T55" s="38">
        <v>70453</v>
      </c>
    </row>
    <row r="56" spans="1:20" ht="14.25" thickBot="1">
      <c r="A56" s="26" t="s">
        <v>57</v>
      </c>
      <c r="B56" s="41">
        <v>1469</v>
      </c>
      <c r="C56" s="41">
        <v>108</v>
      </c>
      <c r="D56" s="41">
        <v>0</v>
      </c>
      <c r="E56" s="41">
        <v>0</v>
      </c>
      <c r="F56" s="41">
        <v>60</v>
      </c>
      <c r="G56" s="41">
        <v>1301</v>
      </c>
      <c r="H56" s="41">
        <v>0</v>
      </c>
      <c r="I56" s="80">
        <v>39</v>
      </c>
      <c r="J56" s="81">
        <v>0</v>
      </c>
      <c r="K56" s="24">
        <f t="shared" si="21"/>
        <v>925.0280216112742</v>
      </c>
      <c r="L56" s="25">
        <f t="shared" si="22"/>
        <v>68.00750601362668</v>
      </c>
      <c r="M56" s="25">
        <f t="shared" si="23"/>
        <v>0</v>
      </c>
      <c r="N56" s="25">
        <f t="shared" si="24"/>
        <v>0</v>
      </c>
      <c r="O56" s="25">
        <f t="shared" si="25"/>
        <v>37.78194778534816</v>
      </c>
      <c r="P56" s="25">
        <f t="shared" si="26"/>
        <v>819.2385678122994</v>
      </c>
      <c r="Q56" s="25">
        <f t="shared" si="27"/>
        <v>24.558266060476306</v>
      </c>
      <c r="R56" s="25">
        <f t="shared" si="28"/>
        <v>0</v>
      </c>
      <c r="T56" s="38">
        <v>158806</v>
      </c>
    </row>
    <row r="57" spans="1:22" ht="14.25" thickBot="1">
      <c r="A57" s="26" t="s">
        <v>53</v>
      </c>
      <c r="B57" s="41">
        <v>4301</v>
      </c>
      <c r="C57" s="41">
        <v>1328</v>
      </c>
      <c r="D57" s="41">
        <v>0</v>
      </c>
      <c r="E57" s="41">
        <v>0</v>
      </c>
      <c r="F57" s="41">
        <v>656</v>
      </c>
      <c r="G57" s="41">
        <v>2317</v>
      </c>
      <c r="H57" s="41">
        <v>0</v>
      </c>
      <c r="I57" s="80">
        <v>200</v>
      </c>
      <c r="J57" s="81">
        <v>0</v>
      </c>
      <c r="K57" s="24">
        <f t="shared" si="21"/>
        <v>1118.8283648093231</v>
      </c>
      <c r="L57" s="25">
        <f t="shared" si="22"/>
        <v>345.45549138962593</v>
      </c>
      <c r="M57" s="25">
        <f t="shared" si="23"/>
        <v>0</v>
      </c>
      <c r="N57" s="25">
        <f t="shared" si="24"/>
        <v>0</v>
      </c>
      <c r="O57" s="25">
        <f t="shared" si="25"/>
        <v>170.64668851776705</v>
      </c>
      <c r="P57" s="25">
        <f t="shared" si="26"/>
        <v>602.7261849019302</v>
      </c>
      <c r="Q57" s="25">
        <f t="shared" si="27"/>
        <v>52.02642942614848</v>
      </c>
      <c r="R57" s="25">
        <f t="shared" si="28"/>
        <v>0</v>
      </c>
      <c r="S57" s="20"/>
      <c r="T57" s="37">
        <v>384420</v>
      </c>
      <c r="U57" s="20"/>
      <c r="V57" s="20"/>
    </row>
    <row r="58" spans="1:20" ht="13.5">
      <c r="A58" s="26" t="s">
        <v>44</v>
      </c>
      <c r="B58" s="41">
        <v>311</v>
      </c>
      <c r="C58" s="41">
        <v>0</v>
      </c>
      <c r="D58" s="41">
        <v>0</v>
      </c>
      <c r="E58" s="41">
        <v>8</v>
      </c>
      <c r="F58" s="41">
        <v>33</v>
      </c>
      <c r="G58" s="41">
        <v>270</v>
      </c>
      <c r="H58" s="41">
        <v>0</v>
      </c>
      <c r="I58" s="80">
        <v>39</v>
      </c>
      <c r="J58" s="81">
        <v>0</v>
      </c>
      <c r="K58" s="24">
        <f t="shared" si="21"/>
        <v>1428.3089923762286</v>
      </c>
      <c r="L58" s="25">
        <f t="shared" si="22"/>
        <v>0</v>
      </c>
      <c r="M58" s="25">
        <f t="shared" si="23"/>
        <v>0</v>
      </c>
      <c r="N58" s="25">
        <f t="shared" si="24"/>
        <v>36.74106732800588</v>
      </c>
      <c r="O58" s="25">
        <f t="shared" si="25"/>
        <v>151.55690272802426</v>
      </c>
      <c r="P58" s="25">
        <f t="shared" si="26"/>
        <v>1240.0110223201984</v>
      </c>
      <c r="Q58" s="25">
        <f t="shared" si="27"/>
        <v>179.11270322402865</v>
      </c>
      <c r="R58" s="25">
        <f t="shared" si="28"/>
        <v>0</v>
      </c>
      <c r="T58" s="38">
        <v>21774</v>
      </c>
    </row>
    <row r="59" spans="1:20" ht="13.5">
      <c r="A59" s="26" t="s">
        <v>47</v>
      </c>
      <c r="B59" s="41">
        <v>2365</v>
      </c>
      <c r="C59" s="41">
        <v>382</v>
      </c>
      <c r="D59" s="41">
        <v>0</v>
      </c>
      <c r="E59" s="41">
        <v>0</v>
      </c>
      <c r="F59" s="41">
        <v>300</v>
      </c>
      <c r="G59" s="41">
        <v>1683</v>
      </c>
      <c r="H59" s="41">
        <v>0</v>
      </c>
      <c r="I59" s="80">
        <v>243</v>
      </c>
      <c r="J59" s="81">
        <v>37</v>
      </c>
      <c r="K59" s="24">
        <f>B59/T59*100000</f>
        <v>845.4611427488749</v>
      </c>
      <c r="L59" s="25">
        <f>C59/T59*100000</f>
        <v>136.56074271884575</v>
      </c>
      <c r="M59" s="25">
        <f>D59/T59*100000</f>
        <v>0</v>
      </c>
      <c r="N59" s="25">
        <f>E59/T59*100000</f>
        <v>0</v>
      </c>
      <c r="O59" s="25">
        <f>F59/T59*100000</f>
        <v>107.24665658548093</v>
      </c>
      <c r="P59" s="25">
        <f>G59/T59*100000</f>
        <v>601.6537434445481</v>
      </c>
      <c r="Q59" s="25">
        <f>I59/T59*100000</f>
        <v>86.86979183423956</v>
      </c>
      <c r="R59" s="25">
        <f>J59/T59*100000</f>
        <v>13.22708764554265</v>
      </c>
      <c r="T59" s="38">
        <v>279729</v>
      </c>
    </row>
    <row r="60" spans="1:20" ht="13.5">
      <c r="A60" s="26" t="s">
        <v>54</v>
      </c>
      <c r="B60" s="41">
        <v>972</v>
      </c>
      <c r="C60" s="41">
        <v>0</v>
      </c>
      <c r="D60" s="41">
        <v>0</v>
      </c>
      <c r="E60" s="41">
        <v>0</v>
      </c>
      <c r="F60" s="41">
        <v>259</v>
      </c>
      <c r="G60" s="41">
        <v>713</v>
      </c>
      <c r="H60" s="41">
        <v>0</v>
      </c>
      <c r="I60" s="80">
        <v>48</v>
      </c>
      <c r="J60" s="81">
        <v>0</v>
      </c>
      <c r="K60" s="24"/>
      <c r="L60" s="25"/>
      <c r="M60" s="25"/>
      <c r="N60" s="25"/>
      <c r="O60" s="25"/>
      <c r="P60" s="25"/>
      <c r="Q60" s="25"/>
      <c r="R60" s="25"/>
      <c r="T60" s="38">
        <v>154619</v>
      </c>
    </row>
    <row r="61" spans="1:20" ht="14.25" thickBot="1">
      <c r="A61" s="26" t="s">
        <v>58</v>
      </c>
      <c r="B61" s="41">
        <v>2206</v>
      </c>
      <c r="C61" s="41">
        <v>1133</v>
      </c>
      <c r="D61" s="41">
        <v>0</v>
      </c>
      <c r="E61" s="41">
        <v>0</v>
      </c>
      <c r="F61" s="41">
        <v>635</v>
      </c>
      <c r="G61" s="41">
        <v>438</v>
      </c>
      <c r="H61" s="41">
        <v>0</v>
      </c>
      <c r="I61" s="80">
        <v>117</v>
      </c>
      <c r="J61" s="81">
        <v>8</v>
      </c>
      <c r="K61" s="24">
        <f t="shared" si="21"/>
        <v>1210.9036217325913</v>
      </c>
      <c r="L61" s="25">
        <f t="shared" si="22"/>
        <v>621.9192218599392</v>
      </c>
      <c r="M61" s="25">
        <f t="shared" si="23"/>
        <v>0</v>
      </c>
      <c r="N61" s="25">
        <f t="shared" si="24"/>
        <v>0</v>
      </c>
      <c r="O61" s="25">
        <f t="shared" si="25"/>
        <v>348.56019936545573</v>
      </c>
      <c r="P61" s="25">
        <f t="shared" si="26"/>
        <v>240.42420050719625</v>
      </c>
      <c r="Q61" s="25">
        <f t="shared" si="27"/>
        <v>64.22290287520995</v>
      </c>
      <c r="R61" s="25">
        <f t="shared" si="28"/>
        <v>4.391309598304955</v>
      </c>
      <c r="T61" s="38">
        <v>182178</v>
      </c>
    </row>
    <row r="62" spans="1:22" ht="14.25" thickBot="1">
      <c r="A62" s="26" t="s">
        <v>55</v>
      </c>
      <c r="B62" s="41">
        <v>662</v>
      </c>
      <c r="C62" s="41">
        <v>0</v>
      </c>
      <c r="D62" s="41">
        <v>0</v>
      </c>
      <c r="E62" s="41">
        <v>0</v>
      </c>
      <c r="F62" s="41">
        <v>174</v>
      </c>
      <c r="G62" s="41">
        <v>488</v>
      </c>
      <c r="H62" s="41">
        <v>0</v>
      </c>
      <c r="I62" s="80">
        <v>63</v>
      </c>
      <c r="J62" s="81">
        <v>16</v>
      </c>
      <c r="K62" s="24">
        <f t="shared" si="21"/>
        <v>502.45153847321524</v>
      </c>
      <c r="L62" s="25">
        <f t="shared" si="22"/>
        <v>0</v>
      </c>
      <c r="M62" s="25">
        <f t="shared" si="23"/>
        <v>0</v>
      </c>
      <c r="N62" s="25">
        <f t="shared" si="24"/>
        <v>0</v>
      </c>
      <c r="O62" s="25">
        <f t="shared" si="25"/>
        <v>132.06430165308075</v>
      </c>
      <c r="P62" s="25">
        <f t="shared" si="26"/>
        <v>370.3872368201345</v>
      </c>
      <c r="Q62" s="25">
        <f t="shared" si="27"/>
        <v>47.816385081287855</v>
      </c>
      <c r="R62" s="25">
        <f t="shared" si="28"/>
        <v>12.143843830168343</v>
      </c>
      <c r="S62" s="20"/>
      <c r="T62" s="37">
        <v>131754</v>
      </c>
      <c r="U62" s="20"/>
      <c r="V62" s="20"/>
    </row>
    <row r="63" spans="1:20" ht="14.25" thickBot="1">
      <c r="A63" s="26" t="s">
        <v>73</v>
      </c>
      <c r="B63" s="41">
        <v>1495</v>
      </c>
      <c r="C63" s="41">
        <v>217</v>
      </c>
      <c r="D63" s="41">
        <v>0</v>
      </c>
      <c r="E63" s="41">
        <v>0</v>
      </c>
      <c r="F63" s="41">
        <v>316</v>
      </c>
      <c r="G63" s="41">
        <v>962</v>
      </c>
      <c r="H63" s="41">
        <v>862</v>
      </c>
      <c r="I63" s="80">
        <v>47</v>
      </c>
      <c r="J63" s="81">
        <v>4</v>
      </c>
      <c r="K63" s="24">
        <f t="shared" si="21"/>
        <v>4133.259607409455</v>
      </c>
      <c r="L63" s="25">
        <f t="shared" si="22"/>
        <v>599.9447055570915</v>
      </c>
      <c r="M63" s="25">
        <f t="shared" si="23"/>
        <v>0</v>
      </c>
      <c r="N63" s="25">
        <f t="shared" si="24"/>
        <v>0</v>
      </c>
      <c r="O63" s="25">
        <f t="shared" si="25"/>
        <v>873.6521979541056</v>
      </c>
      <c r="P63" s="25">
        <f t="shared" si="26"/>
        <v>2659.6627038982583</v>
      </c>
      <c r="Q63" s="25">
        <f t="shared" si="27"/>
        <v>129.94194083494608</v>
      </c>
      <c r="R63" s="25">
        <f t="shared" si="28"/>
        <v>11.05888858169754</v>
      </c>
      <c r="T63" s="38">
        <v>36170</v>
      </c>
    </row>
    <row r="64" spans="1:22" ht="14.25" thickBot="1">
      <c r="A64" s="26" t="s">
        <v>104</v>
      </c>
      <c r="B64" s="41">
        <v>1335</v>
      </c>
      <c r="C64" s="41">
        <v>285</v>
      </c>
      <c r="D64" s="41">
        <v>0</v>
      </c>
      <c r="E64" s="41">
        <v>0</v>
      </c>
      <c r="F64" s="41">
        <v>781</v>
      </c>
      <c r="G64" s="41">
        <v>269</v>
      </c>
      <c r="H64" s="41">
        <v>0</v>
      </c>
      <c r="I64" s="80">
        <v>49</v>
      </c>
      <c r="J64" s="81">
        <v>0</v>
      </c>
      <c r="K64" s="24">
        <f t="shared" si="21"/>
        <v>1290.7155494967658</v>
      </c>
      <c r="L64" s="25">
        <f t="shared" si="22"/>
        <v>275.5460161847028</v>
      </c>
      <c r="M64" s="25">
        <f t="shared" si="23"/>
        <v>0</v>
      </c>
      <c r="N64" s="25">
        <f t="shared" si="24"/>
        <v>0</v>
      </c>
      <c r="O64" s="25">
        <f t="shared" si="25"/>
        <v>755.0927671587822</v>
      </c>
      <c r="P64" s="25">
        <f t="shared" si="26"/>
        <v>260.0767661532809</v>
      </c>
      <c r="Q64" s="25">
        <f t="shared" si="27"/>
        <v>47.37457822122961</v>
      </c>
      <c r="R64" s="25">
        <f t="shared" si="28"/>
        <v>0</v>
      </c>
      <c r="S64" s="20"/>
      <c r="T64" s="37">
        <v>103431</v>
      </c>
      <c r="U64" s="20"/>
      <c r="V64" s="20"/>
    </row>
    <row r="65" spans="1:20" ht="13.5">
      <c r="A65" s="26" t="s">
        <v>49</v>
      </c>
      <c r="B65" s="41">
        <v>567</v>
      </c>
      <c r="C65" s="41">
        <v>0</v>
      </c>
      <c r="D65" s="41">
        <v>0</v>
      </c>
      <c r="E65" s="41">
        <v>0</v>
      </c>
      <c r="F65" s="41">
        <v>336</v>
      </c>
      <c r="G65" s="41">
        <v>231</v>
      </c>
      <c r="H65" s="41">
        <v>0</v>
      </c>
      <c r="I65" s="80">
        <v>79</v>
      </c>
      <c r="J65" s="81">
        <v>11</v>
      </c>
      <c r="K65" s="24">
        <f t="shared" si="21"/>
        <v>629.0075658405627</v>
      </c>
      <c r="L65" s="25">
        <f t="shared" si="22"/>
        <v>0</v>
      </c>
      <c r="M65" s="25">
        <f t="shared" si="23"/>
        <v>0</v>
      </c>
      <c r="N65" s="25">
        <f t="shared" si="24"/>
        <v>0</v>
      </c>
      <c r="O65" s="25">
        <f t="shared" si="25"/>
        <v>372.7452242018149</v>
      </c>
      <c r="P65" s="25">
        <f t="shared" si="26"/>
        <v>256.2623416387477</v>
      </c>
      <c r="Q65" s="25">
        <f t="shared" si="27"/>
        <v>87.63950211887911</v>
      </c>
      <c r="R65" s="25">
        <f t="shared" si="28"/>
        <v>12.202968649464179</v>
      </c>
      <c r="T65" s="38">
        <v>90142</v>
      </c>
    </row>
    <row r="66" spans="1:20" ht="13.5">
      <c r="A66" s="26" t="s">
        <v>50</v>
      </c>
      <c r="B66" s="41">
        <v>135</v>
      </c>
      <c r="C66" s="41">
        <v>0</v>
      </c>
      <c r="D66" s="41">
        <v>0</v>
      </c>
      <c r="E66" s="41">
        <v>0</v>
      </c>
      <c r="F66" s="41">
        <v>22</v>
      </c>
      <c r="G66" s="41">
        <v>113</v>
      </c>
      <c r="H66" s="41">
        <v>0</v>
      </c>
      <c r="I66" s="80">
        <v>67</v>
      </c>
      <c r="J66" s="81">
        <v>18</v>
      </c>
      <c r="K66" s="24">
        <f t="shared" si="21"/>
        <v>271.9416634772274</v>
      </c>
      <c r="L66" s="25">
        <f t="shared" si="22"/>
        <v>0</v>
      </c>
      <c r="M66" s="25">
        <f t="shared" si="23"/>
        <v>0</v>
      </c>
      <c r="N66" s="25">
        <f t="shared" si="24"/>
        <v>0</v>
      </c>
      <c r="O66" s="25">
        <f t="shared" si="25"/>
        <v>44.316419233325945</v>
      </c>
      <c r="P66" s="25">
        <f t="shared" si="26"/>
        <v>227.62524424390145</v>
      </c>
      <c r="Q66" s="25">
        <f t="shared" si="27"/>
        <v>134.96364039240174</v>
      </c>
      <c r="R66" s="25">
        <f t="shared" si="28"/>
        <v>36.25888846363032</v>
      </c>
      <c r="T66" s="38">
        <v>49643</v>
      </c>
    </row>
    <row r="67" spans="1:20" ht="13.5">
      <c r="A67" s="26" t="s">
        <v>23</v>
      </c>
      <c r="B67" s="41">
        <v>1133</v>
      </c>
      <c r="C67" s="41">
        <v>0</v>
      </c>
      <c r="D67" s="41">
        <v>4</v>
      </c>
      <c r="E67" s="41">
        <v>0</v>
      </c>
      <c r="F67" s="41">
        <v>46</v>
      </c>
      <c r="G67" s="41">
        <v>1083</v>
      </c>
      <c r="H67" s="41">
        <v>0</v>
      </c>
      <c r="I67" s="80">
        <v>67</v>
      </c>
      <c r="J67" s="81">
        <v>0</v>
      </c>
      <c r="K67" s="24">
        <f t="shared" si="21"/>
        <v>720.6003943267824</v>
      </c>
      <c r="L67" s="25">
        <f t="shared" si="22"/>
        <v>0</v>
      </c>
      <c r="M67" s="25">
        <f t="shared" si="23"/>
        <v>2.54404375755263</v>
      </c>
      <c r="N67" s="25">
        <f t="shared" si="24"/>
        <v>0</v>
      </c>
      <c r="O67" s="25">
        <f t="shared" si="25"/>
        <v>29.256503211855247</v>
      </c>
      <c r="P67" s="25">
        <f t="shared" si="26"/>
        <v>688.7998473573746</v>
      </c>
      <c r="Q67" s="25">
        <f t="shared" si="27"/>
        <v>42.61273293900655</v>
      </c>
      <c r="R67" s="25">
        <f t="shared" si="28"/>
        <v>0</v>
      </c>
      <c r="T67" s="38">
        <v>157230</v>
      </c>
    </row>
    <row r="68" spans="1:20" ht="14.25" thickBot="1">
      <c r="A68" s="30" t="s">
        <v>30</v>
      </c>
      <c r="B68" s="43">
        <v>868</v>
      </c>
      <c r="C68" s="43">
        <v>0</v>
      </c>
      <c r="D68" s="43">
        <v>0</v>
      </c>
      <c r="E68" s="43">
        <v>0</v>
      </c>
      <c r="F68" s="43">
        <v>141</v>
      </c>
      <c r="G68" s="43">
        <v>727</v>
      </c>
      <c r="H68" s="43">
        <v>0</v>
      </c>
      <c r="I68" s="83">
        <v>52</v>
      </c>
      <c r="J68" s="84">
        <v>6</v>
      </c>
      <c r="K68" s="31">
        <f t="shared" si="21"/>
        <v>1016.3458386024074</v>
      </c>
      <c r="L68" s="32">
        <f t="shared" si="22"/>
        <v>0</v>
      </c>
      <c r="M68" s="32">
        <f t="shared" si="23"/>
        <v>0</v>
      </c>
      <c r="N68" s="32">
        <f t="shared" si="24"/>
        <v>0</v>
      </c>
      <c r="O68" s="32">
        <f t="shared" si="25"/>
        <v>165.0976535056906</v>
      </c>
      <c r="P68" s="32">
        <f t="shared" si="26"/>
        <v>851.2481850967167</v>
      </c>
      <c r="Q68" s="32">
        <f t="shared" si="27"/>
        <v>60.88707788862349</v>
      </c>
      <c r="R68" s="32">
        <f t="shared" si="28"/>
        <v>7.02543206407194</v>
      </c>
      <c r="T68" s="38">
        <v>85404</v>
      </c>
    </row>
    <row r="69" spans="1:22" ht="14.25" thickBot="1">
      <c r="A69" s="26" t="s">
        <v>105</v>
      </c>
      <c r="B69" s="41">
        <v>319</v>
      </c>
      <c r="C69" s="41">
        <v>218</v>
      </c>
      <c r="D69" s="41">
        <v>0</v>
      </c>
      <c r="E69" s="41">
        <v>0</v>
      </c>
      <c r="F69" s="41">
        <v>0</v>
      </c>
      <c r="G69" s="41">
        <v>101</v>
      </c>
      <c r="H69" s="41">
        <v>0</v>
      </c>
      <c r="I69" s="80">
        <v>91</v>
      </c>
      <c r="J69" s="81">
        <v>26</v>
      </c>
      <c r="K69" s="24">
        <f t="shared" si="21"/>
        <v>537.9608081216904</v>
      </c>
      <c r="L69" s="25">
        <f t="shared" si="22"/>
        <v>367.6346588417822</v>
      </c>
      <c r="M69" s="25">
        <f t="shared" si="23"/>
        <v>0</v>
      </c>
      <c r="N69" s="25">
        <f t="shared" si="24"/>
        <v>0</v>
      </c>
      <c r="O69" s="25">
        <f t="shared" si="25"/>
        <v>0</v>
      </c>
      <c r="P69" s="25">
        <f t="shared" si="26"/>
        <v>170.32614927990826</v>
      </c>
      <c r="Q69" s="25">
        <f t="shared" si="27"/>
        <v>153.46217410367973</v>
      </c>
      <c r="R69" s="25">
        <f t="shared" si="28"/>
        <v>43.846335458194204</v>
      </c>
      <c r="S69" s="20"/>
      <c r="T69" s="37">
        <v>59298</v>
      </c>
      <c r="U69" s="20"/>
      <c r="V69" s="20"/>
    </row>
    <row r="70" spans="1:20" ht="13.5">
      <c r="A70" s="26" t="s">
        <v>31</v>
      </c>
      <c r="B70" s="41">
        <v>559</v>
      </c>
      <c r="C70" s="41">
        <v>180</v>
      </c>
      <c r="D70" s="41">
        <v>0</v>
      </c>
      <c r="E70" s="41">
        <v>0</v>
      </c>
      <c r="F70" s="41">
        <v>190</v>
      </c>
      <c r="G70" s="41">
        <v>189</v>
      </c>
      <c r="H70" s="41">
        <v>0</v>
      </c>
      <c r="I70" s="80">
        <v>31</v>
      </c>
      <c r="J70" s="81">
        <v>18</v>
      </c>
      <c r="K70" s="24">
        <f t="shared" si="21"/>
        <v>738.987890645656</v>
      </c>
      <c r="L70" s="25">
        <f t="shared" si="22"/>
        <v>237.95674475173178</v>
      </c>
      <c r="M70" s="25">
        <f t="shared" si="23"/>
        <v>0</v>
      </c>
      <c r="N70" s="25">
        <f t="shared" si="24"/>
        <v>0</v>
      </c>
      <c r="O70" s="25">
        <f t="shared" si="25"/>
        <v>251.17656390460579</v>
      </c>
      <c r="P70" s="25">
        <f t="shared" si="26"/>
        <v>249.85458198931838</v>
      </c>
      <c r="Q70" s="25">
        <f t="shared" si="27"/>
        <v>40.98143937390937</v>
      </c>
      <c r="R70" s="25">
        <f t="shared" si="28"/>
        <v>23.79567447517318</v>
      </c>
      <c r="T70" s="38">
        <v>75644</v>
      </c>
    </row>
    <row r="71" spans="1:20" ht="13.5">
      <c r="A71" s="26" t="s">
        <v>32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80">
        <v>27</v>
      </c>
      <c r="J71" s="81">
        <v>18</v>
      </c>
      <c r="K71" s="24">
        <f t="shared" si="21"/>
        <v>0</v>
      </c>
      <c r="L71" s="25">
        <f t="shared" si="22"/>
        <v>0</v>
      </c>
      <c r="M71" s="25">
        <f t="shared" si="23"/>
        <v>0</v>
      </c>
      <c r="N71" s="25">
        <f t="shared" si="24"/>
        <v>0</v>
      </c>
      <c r="O71" s="25">
        <f t="shared" si="25"/>
        <v>0</v>
      </c>
      <c r="P71" s="25">
        <f t="shared" si="26"/>
        <v>0</v>
      </c>
      <c r="Q71" s="25">
        <f t="shared" si="27"/>
        <v>44.92064020230926</v>
      </c>
      <c r="R71" s="25">
        <f t="shared" si="28"/>
        <v>29.94709346820617</v>
      </c>
      <c r="T71" s="38">
        <v>60106</v>
      </c>
    </row>
    <row r="72" spans="1:20" ht="14.25" thickBot="1">
      <c r="A72" s="26" t="s">
        <v>33</v>
      </c>
      <c r="B72" s="41">
        <v>353</v>
      </c>
      <c r="C72" s="41">
        <v>0</v>
      </c>
      <c r="D72" s="41">
        <v>0</v>
      </c>
      <c r="E72" s="41">
        <v>0</v>
      </c>
      <c r="F72" s="41">
        <v>141</v>
      </c>
      <c r="G72" s="41">
        <v>212</v>
      </c>
      <c r="H72" s="41">
        <v>0</v>
      </c>
      <c r="I72" s="80">
        <v>36</v>
      </c>
      <c r="J72" s="81">
        <v>0</v>
      </c>
      <c r="K72" s="24">
        <f t="shared" si="21"/>
        <v>652.4712579941591</v>
      </c>
      <c r="L72" s="25">
        <f t="shared" si="22"/>
        <v>0</v>
      </c>
      <c r="M72" s="25">
        <f t="shared" si="23"/>
        <v>0</v>
      </c>
      <c r="N72" s="25">
        <f t="shared" si="24"/>
        <v>0</v>
      </c>
      <c r="O72" s="25">
        <f t="shared" si="25"/>
        <v>260.61883109681713</v>
      </c>
      <c r="P72" s="25">
        <f t="shared" si="26"/>
        <v>391.852426897342</v>
      </c>
      <c r="Q72" s="25">
        <f t="shared" si="27"/>
        <v>66.54097815237884</v>
      </c>
      <c r="R72" s="25">
        <f t="shared" si="28"/>
        <v>0</v>
      </c>
      <c r="T72" s="38">
        <v>54102</v>
      </c>
    </row>
    <row r="73" spans="1:22" ht="14.25" thickBot="1">
      <c r="A73" s="26" t="s">
        <v>75</v>
      </c>
      <c r="B73" s="41">
        <v>384</v>
      </c>
      <c r="C73" s="41">
        <v>0</v>
      </c>
      <c r="D73" s="41">
        <v>0</v>
      </c>
      <c r="E73" s="41">
        <v>0</v>
      </c>
      <c r="F73" s="41">
        <v>311</v>
      </c>
      <c r="G73" s="41">
        <v>73</v>
      </c>
      <c r="H73" s="41">
        <v>0</v>
      </c>
      <c r="I73" s="85">
        <v>58</v>
      </c>
      <c r="J73" s="81">
        <v>0</v>
      </c>
      <c r="K73" s="24">
        <f t="shared" si="21"/>
        <v>747.9839495110833</v>
      </c>
      <c r="L73" s="25">
        <f t="shared" si="22"/>
        <v>0</v>
      </c>
      <c r="M73" s="25">
        <f t="shared" si="23"/>
        <v>0</v>
      </c>
      <c r="N73" s="25">
        <f t="shared" si="24"/>
        <v>0</v>
      </c>
      <c r="O73" s="25">
        <f t="shared" si="25"/>
        <v>605.7890841092368</v>
      </c>
      <c r="P73" s="25">
        <f t="shared" si="26"/>
        <v>142.19486540184658</v>
      </c>
      <c r="Q73" s="25">
        <f t="shared" si="27"/>
        <v>112.97674237406989</v>
      </c>
      <c r="R73" s="25">
        <f t="shared" si="28"/>
        <v>0</v>
      </c>
      <c r="S73" s="20"/>
      <c r="T73" s="37">
        <v>51338</v>
      </c>
      <c r="U73" s="20"/>
      <c r="V73" s="20"/>
    </row>
    <row r="74" spans="1:20" ht="13.5">
      <c r="A74" s="26" t="s">
        <v>89</v>
      </c>
      <c r="B74" s="41">
        <v>419</v>
      </c>
      <c r="C74" s="41">
        <v>271</v>
      </c>
      <c r="D74" s="41">
        <v>4</v>
      </c>
      <c r="E74" s="41">
        <v>0</v>
      </c>
      <c r="F74" s="41">
        <v>80</v>
      </c>
      <c r="G74" s="41">
        <v>64</v>
      </c>
      <c r="H74" s="41">
        <v>0</v>
      </c>
      <c r="I74" s="80">
        <v>66</v>
      </c>
      <c r="J74" s="81">
        <v>0</v>
      </c>
      <c r="K74" s="24">
        <f t="shared" si="21"/>
        <v>948.5217548784352</v>
      </c>
      <c r="L74" s="25">
        <f t="shared" si="22"/>
        <v>613.4830443247158</v>
      </c>
      <c r="M74" s="25">
        <f t="shared" si="23"/>
        <v>9.05510028523566</v>
      </c>
      <c r="N74" s="25">
        <f t="shared" si="24"/>
        <v>0</v>
      </c>
      <c r="O74" s="25">
        <f t="shared" si="25"/>
        <v>181.10200570471318</v>
      </c>
      <c r="P74" s="25">
        <f t="shared" si="26"/>
        <v>144.88160456377057</v>
      </c>
      <c r="Q74" s="25">
        <f t="shared" si="27"/>
        <v>149.40915470638836</v>
      </c>
      <c r="R74" s="25">
        <f t="shared" si="28"/>
        <v>0</v>
      </c>
      <c r="T74" s="38">
        <v>44174</v>
      </c>
    </row>
    <row r="75" spans="1:20" ht="13.5">
      <c r="A75" s="26" t="s">
        <v>86</v>
      </c>
      <c r="B75" s="41">
        <v>367</v>
      </c>
      <c r="C75" s="41">
        <v>61</v>
      </c>
      <c r="D75" s="41">
        <v>0</v>
      </c>
      <c r="E75" s="41">
        <v>0</v>
      </c>
      <c r="F75" s="41">
        <v>83</v>
      </c>
      <c r="G75" s="41">
        <v>223</v>
      </c>
      <c r="H75" s="41">
        <v>0</v>
      </c>
      <c r="I75" s="80">
        <v>85</v>
      </c>
      <c r="J75" s="81">
        <v>19</v>
      </c>
      <c r="K75" s="24">
        <f t="shared" si="21"/>
        <v>878.2005264417326</v>
      </c>
      <c r="L75" s="25">
        <f t="shared" si="22"/>
        <v>145.96793491265854</v>
      </c>
      <c r="M75" s="25">
        <f t="shared" si="23"/>
        <v>0</v>
      </c>
      <c r="N75" s="25">
        <f t="shared" si="24"/>
        <v>0</v>
      </c>
      <c r="O75" s="25">
        <f t="shared" si="25"/>
        <v>198.61210815984685</v>
      </c>
      <c r="P75" s="25">
        <f t="shared" si="26"/>
        <v>533.6204833692271</v>
      </c>
      <c r="Q75" s="25">
        <f t="shared" si="27"/>
        <v>203.39794209140945</v>
      </c>
      <c r="R75" s="25">
        <f t="shared" si="28"/>
        <v>45.46542234984446</v>
      </c>
      <c r="T75" s="38">
        <v>41790</v>
      </c>
    </row>
    <row r="76" spans="1:20" ht="14.25" thickBot="1">
      <c r="A76" s="26" t="s">
        <v>85</v>
      </c>
      <c r="B76" s="41">
        <v>980</v>
      </c>
      <c r="C76" s="41">
        <v>180</v>
      </c>
      <c r="D76" s="41">
        <v>0</v>
      </c>
      <c r="E76" s="41">
        <v>14</v>
      </c>
      <c r="F76" s="41">
        <v>349</v>
      </c>
      <c r="G76" s="41">
        <v>437</v>
      </c>
      <c r="H76" s="41">
        <v>0</v>
      </c>
      <c r="I76" s="80">
        <v>43</v>
      </c>
      <c r="J76" s="81">
        <v>0</v>
      </c>
      <c r="K76" s="24">
        <f t="shared" si="21"/>
        <v>1133.6163518374995</v>
      </c>
      <c r="L76" s="25">
        <f t="shared" si="22"/>
        <v>208.2152482966836</v>
      </c>
      <c r="M76" s="25">
        <f t="shared" si="23"/>
        <v>0</v>
      </c>
      <c r="N76" s="25">
        <f t="shared" si="24"/>
        <v>16.194519311964278</v>
      </c>
      <c r="O76" s="25">
        <f t="shared" si="25"/>
        <v>403.70623141968093</v>
      </c>
      <c r="P76" s="25">
        <f t="shared" si="26"/>
        <v>505.50035280917075</v>
      </c>
      <c r="Q76" s="25">
        <f t="shared" si="27"/>
        <v>49.74030931531886</v>
      </c>
      <c r="R76" s="25">
        <f t="shared" si="28"/>
        <v>0</v>
      </c>
      <c r="T76" s="38">
        <v>86449</v>
      </c>
    </row>
    <row r="77" spans="1:22" ht="14.25" thickBot="1">
      <c r="A77" s="26" t="s">
        <v>87</v>
      </c>
      <c r="B77" s="41">
        <v>350</v>
      </c>
      <c r="C77" s="41">
        <v>0</v>
      </c>
      <c r="D77" s="41">
        <v>0</v>
      </c>
      <c r="E77" s="41">
        <v>0</v>
      </c>
      <c r="F77" s="41">
        <v>40</v>
      </c>
      <c r="G77" s="41">
        <v>310</v>
      </c>
      <c r="H77" s="41">
        <v>0</v>
      </c>
      <c r="I77" s="80">
        <v>2</v>
      </c>
      <c r="J77" s="81">
        <v>0</v>
      </c>
      <c r="K77" s="24">
        <f t="shared" si="21"/>
        <v>598.0145915560339</v>
      </c>
      <c r="L77" s="25">
        <f t="shared" si="22"/>
        <v>0</v>
      </c>
      <c r="M77" s="25">
        <f t="shared" si="23"/>
        <v>0</v>
      </c>
      <c r="N77" s="25">
        <f t="shared" si="24"/>
        <v>0</v>
      </c>
      <c r="O77" s="25">
        <f t="shared" si="25"/>
        <v>68.34452474926103</v>
      </c>
      <c r="P77" s="25">
        <f t="shared" si="26"/>
        <v>529.670066806773</v>
      </c>
      <c r="Q77" s="25">
        <f t="shared" si="27"/>
        <v>3.417226237463051</v>
      </c>
      <c r="R77" s="25">
        <f t="shared" si="28"/>
        <v>0</v>
      </c>
      <c r="S77" s="20"/>
      <c r="T77" s="37">
        <v>58527</v>
      </c>
      <c r="U77" s="20"/>
      <c r="V77" s="20"/>
    </row>
    <row r="78" spans="1:20" ht="13.5">
      <c r="A78" s="26" t="s">
        <v>84</v>
      </c>
      <c r="B78" s="41">
        <v>296</v>
      </c>
      <c r="C78" s="41">
        <v>0</v>
      </c>
      <c r="D78" s="41">
        <v>0</v>
      </c>
      <c r="E78" s="41">
        <v>6</v>
      </c>
      <c r="F78" s="41">
        <v>198</v>
      </c>
      <c r="G78" s="41">
        <v>92</v>
      </c>
      <c r="H78" s="41">
        <v>0</v>
      </c>
      <c r="I78" s="80">
        <v>69</v>
      </c>
      <c r="J78" s="81">
        <v>3</v>
      </c>
      <c r="K78" s="24">
        <f t="shared" si="21"/>
        <v>704.2085980063284</v>
      </c>
      <c r="L78" s="25">
        <f t="shared" si="22"/>
        <v>0</v>
      </c>
      <c r="M78" s="25">
        <f t="shared" si="23"/>
        <v>0</v>
      </c>
      <c r="N78" s="25">
        <f t="shared" si="24"/>
        <v>14.274498608236387</v>
      </c>
      <c r="O78" s="25">
        <f t="shared" si="25"/>
        <v>471.0584540718007</v>
      </c>
      <c r="P78" s="25">
        <f t="shared" si="26"/>
        <v>218.87564532629125</v>
      </c>
      <c r="Q78" s="25">
        <f t="shared" si="27"/>
        <v>164.15673399471842</v>
      </c>
      <c r="R78" s="25">
        <f t="shared" si="28"/>
        <v>7.1372493041181935</v>
      </c>
      <c r="T78" s="38">
        <v>42033</v>
      </c>
    </row>
    <row r="79" spans="1:20" ht="13.5">
      <c r="A79" s="26" t="s">
        <v>107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80">
        <v>0</v>
      </c>
      <c r="J79" s="81">
        <v>0</v>
      </c>
      <c r="K79" s="24">
        <f t="shared" si="21"/>
        <v>0</v>
      </c>
      <c r="L79" s="25">
        <f t="shared" si="22"/>
        <v>0</v>
      </c>
      <c r="M79" s="25">
        <f t="shared" si="23"/>
        <v>0</v>
      </c>
      <c r="N79" s="25">
        <f t="shared" si="24"/>
        <v>0</v>
      </c>
      <c r="O79" s="25">
        <f t="shared" si="25"/>
        <v>0</v>
      </c>
      <c r="P79" s="25">
        <f t="shared" si="26"/>
        <v>0</v>
      </c>
      <c r="Q79" s="25">
        <f t="shared" si="27"/>
        <v>0</v>
      </c>
      <c r="R79" s="25">
        <f t="shared" si="28"/>
        <v>0</v>
      </c>
      <c r="T79" s="38">
        <v>21361</v>
      </c>
    </row>
    <row r="80" spans="1:20" ht="13.5">
      <c r="A80" s="26" t="s">
        <v>34</v>
      </c>
      <c r="B80" s="41">
        <v>935</v>
      </c>
      <c r="C80" s="41">
        <v>335</v>
      </c>
      <c r="D80" s="41">
        <v>0</v>
      </c>
      <c r="E80" s="41">
        <v>0</v>
      </c>
      <c r="F80" s="41">
        <v>0</v>
      </c>
      <c r="G80" s="41">
        <v>600</v>
      </c>
      <c r="H80" s="41">
        <v>0</v>
      </c>
      <c r="I80" s="80">
        <v>6</v>
      </c>
      <c r="J80" s="81">
        <v>0</v>
      </c>
      <c r="K80" s="24">
        <f t="shared" si="21"/>
        <v>7291.585432426109</v>
      </c>
      <c r="L80" s="25">
        <f t="shared" si="22"/>
        <v>2612.4931763237933</v>
      </c>
      <c r="M80" s="25">
        <f t="shared" si="23"/>
        <v>0</v>
      </c>
      <c r="N80" s="25">
        <f t="shared" si="24"/>
        <v>0</v>
      </c>
      <c r="O80" s="25">
        <f t="shared" si="25"/>
        <v>0</v>
      </c>
      <c r="P80" s="25">
        <f t="shared" si="26"/>
        <v>4679.092256102316</v>
      </c>
      <c r="Q80" s="25">
        <f t="shared" si="27"/>
        <v>46.790922561023166</v>
      </c>
      <c r="R80" s="25">
        <f t="shared" si="28"/>
        <v>0</v>
      </c>
      <c r="T80" s="38">
        <v>12823</v>
      </c>
    </row>
    <row r="81" spans="1:20" ht="14.25" thickBot="1">
      <c r="A81" s="26" t="s">
        <v>35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80">
        <v>0</v>
      </c>
      <c r="J81" s="81">
        <v>0</v>
      </c>
      <c r="K81" s="24">
        <f t="shared" si="21"/>
        <v>0</v>
      </c>
      <c r="L81" s="25">
        <f t="shared" si="22"/>
        <v>0</v>
      </c>
      <c r="M81" s="25">
        <f t="shared" si="23"/>
        <v>0</v>
      </c>
      <c r="N81" s="25">
        <f t="shared" si="24"/>
        <v>0</v>
      </c>
      <c r="O81" s="25">
        <f t="shared" si="25"/>
        <v>0</v>
      </c>
      <c r="P81" s="25">
        <f t="shared" si="26"/>
        <v>0</v>
      </c>
      <c r="Q81" s="25">
        <f t="shared" si="27"/>
        <v>0</v>
      </c>
      <c r="R81" s="25">
        <f t="shared" si="28"/>
        <v>0</v>
      </c>
      <c r="T81" s="38">
        <v>8632</v>
      </c>
    </row>
    <row r="82" spans="1:22" ht="14.25" thickBot="1">
      <c r="A82" s="26" t="s">
        <v>36</v>
      </c>
      <c r="B82" s="41">
        <v>68</v>
      </c>
      <c r="C82" s="41">
        <v>0</v>
      </c>
      <c r="D82" s="41">
        <v>0</v>
      </c>
      <c r="E82" s="41">
        <v>0</v>
      </c>
      <c r="F82" s="41">
        <v>0</v>
      </c>
      <c r="G82" s="41">
        <v>68</v>
      </c>
      <c r="H82" s="41">
        <v>0</v>
      </c>
      <c r="I82" s="80">
        <v>0</v>
      </c>
      <c r="J82" s="81">
        <v>0</v>
      </c>
      <c r="K82" s="24">
        <f t="shared" si="21"/>
        <v>283.93669881832227</v>
      </c>
      <c r="L82" s="25">
        <f t="shared" si="22"/>
        <v>0</v>
      </c>
      <c r="M82" s="25">
        <f t="shared" si="23"/>
        <v>0</v>
      </c>
      <c r="N82" s="25">
        <f t="shared" si="24"/>
        <v>0</v>
      </c>
      <c r="O82" s="25">
        <f t="shared" si="25"/>
        <v>0</v>
      </c>
      <c r="P82" s="25">
        <f t="shared" si="26"/>
        <v>283.93669881832227</v>
      </c>
      <c r="Q82" s="25">
        <f t="shared" si="27"/>
        <v>0</v>
      </c>
      <c r="R82" s="25">
        <f t="shared" si="28"/>
        <v>0</v>
      </c>
      <c r="S82" s="20"/>
      <c r="T82" s="37">
        <v>23949</v>
      </c>
      <c r="U82" s="20"/>
      <c r="V82" s="20"/>
    </row>
    <row r="83" spans="1:20" ht="13.5">
      <c r="A83" s="26" t="s">
        <v>60</v>
      </c>
      <c r="B83" s="41">
        <v>29</v>
      </c>
      <c r="C83" s="41">
        <v>0</v>
      </c>
      <c r="D83" s="41">
        <v>0</v>
      </c>
      <c r="E83" s="41">
        <v>0</v>
      </c>
      <c r="F83" s="41">
        <v>0</v>
      </c>
      <c r="G83" s="41">
        <v>29</v>
      </c>
      <c r="H83" s="41">
        <v>0</v>
      </c>
      <c r="I83" s="80">
        <v>0</v>
      </c>
      <c r="J83" s="81">
        <v>0</v>
      </c>
      <c r="K83" s="24">
        <f t="shared" si="21"/>
        <v>430.6504306504306</v>
      </c>
      <c r="L83" s="25">
        <f t="shared" si="22"/>
        <v>0</v>
      </c>
      <c r="M83" s="25">
        <f t="shared" si="23"/>
        <v>0</v>
      </c>
      <c r="N83" s="25">
        <f t="shared" si="24"/>
        <v>0</v>
      </c>
      <c r="O83" s="25">
        <f t="shared" si="25"/>
        <v>0</v>
      </c>
      <c r="P83" s="25">
        <f t="shared" si="26"/>
        <v>430.6504306504306</v>
      </c>
      <c r="Q83" s="25">
        <f t="shared" si="27"/>
        <v>0</v>
      </c>
      <c r="R83" s="25">
        <f t="shared" si="28"/>
        <v>0</v>
      </c>
      <c r="T83" s="38">
        <v>6734</v>
      </c>
    </row>
    <row r="84" spans="1:20" ht="13.5">
      <c r="A84" s="26" t="s">
        <v>61</v>
      </c>
      <c r="B84" s="41">
        <v>166</v>
      </c>
      <c r="C84" s="41">
        <v>0</v>
      </c>
      <c r="D84" s="41">
        <v>0</v>
      </c>
      <c r="E84" s="41">
        <v>0</v>
      </c>
      <c r="F84" s="41">
        <v>56</v>
      </c>
      <c r="G84" s="41">
        <v>110</v>
      </c>
      <c r="H84" s="41">
        <v>0</v>
      </c>
      <c r="I84" s="80">
        <v>0</v>
      </c>
      <c r="J84" s="81">
        <v>0</v>
      </c>
      <c r="K84" s="24">
        <f>B84/T84*100000</f>
        <v>989.9218796588943</v>
      </c>
      <c r="L84" s="25">
        <f>C84/T84*100000</f>
        <v>0</v>
      </c>
      <c r="M84" s="25">
        <f>D84/T84*100000</f>
        <v>0</v>
      </c>
      <c r="N84" s="25">
        <f>E84/T84*100000</f>
        <v>0</v>
      </c>
      <c r="O84" s="25">
        <f>F84/T84*100000</f>
        <v>333.9495497644463</v>
      </c>
      <c r="P84" s="25">
        <f>G84/T84*100000</f>
        <v>655.9723298944481</v>
      </c>
      <c r="Q84" s="25">
        <f>I84/T84*100000</f>
        <v>0</v>
      </c>
      <c r="R84" s="25">
        <f>J84/T84*100000</f>
        <v>0</v>
      </c>
      <c r="T84" s="38">
        <v>16769</v>
      </c>
    </row>
    <row r="85" spans="1:20" ht="14.25" thickBot="1">
      <c r="A85" s="26" t="s">
        <v>62</v>
      </c>
      <c r="B85" s="41">
        <v>80</v>
      </c>
      <c r="C85" s="41">
        <v>0</v>
      </c>
      <c r="D85" s="41">
        <v>0</v>
      </c>
      <c r="E85" s="41">
        <v>0</v>
      </c>
      <c r="F85" s="41">
        <v>48</v>
      </c>
      <c r="G85" s="41">
        <v>32</v>
      </c>
      <c r="H85" s="41">
        <v>0</v>
      </c>
      <c r="I85" s="80">
        <v>0</v>
      </c>
      <c r="J85" s="81">
        <v>0</v>
      </c>
      <c r="K85" s="24">
        <f aca="true" t="shared" si="44" ref="K85:K100">B85/T85*100000</f>
        <v>501.69321459927255</v>
      </c>
      <c r="L85" s="25">
        <f aca="true" t="shared" si="45" ref="L85:L100">C85/T85*100000</f>
        <v>0</v>
      </c>
      <c r="M85" s="25">
        <f aca="true" t="shared" si="46" ref="M85:M100">D85/T85*100000</f>
        <v>0</v>
      </c>
      <c r="N85" s="25">
        <f aca="true" t="shared" si="47" ref="N85:N100">E85/T85*100000</f>
        <v>0</v>
      </c>
      <c r="O85" s="25">
        <f aca="true" t="shared" si="48" ref="O85:O100">F85/T85*100000</f>
        <v>301.0159287595635</v>
      </c>
      <c r="P85" s="25">
        <f aca="true" t="shared" si="49" ref="P85:P100">G85/T85*100000</f>
        <v>200.67728583970904</v>
      </c>
      <c r="Q85" s="25">
        <f aca="true" t="shared" si="50" ref="Q85:Q100">I85/T85*100000</f>
        <v>0</v>
      </c>
      <c r="R85" s="25">
        <f aca="true" t="shared" si="51" ref="R85:R100">J85/T85*100000</f>
        <v>0</v>
      </c>
      <c r="T85" s="38">
        <v>15946</v>
      </c>
    </row>
    <row r="86" spans="1:22" ht="14.25" thickBot="1">
      <c r="A86" s="26" t="s">
        <v>68</v>
      </c>
      <c r="B86" s="41">
        <v>100</v>
      </c>
      <c r="C86" s="41">
        <v>0</v>
      </c>
      <c r="D86" s="41">
        <v>0</v>
      </c>
      <c r="E86" s="41">
        <v>0</v>
      </c>
      <c r="F86" s="41">
        <v>0</v>
      </c>
      <c r="G86" s="41">
        <v>100</v>
      </c>
      <c r="H86" s="41">
        <v>0</v>
      </c>
      <c r="I86" s="80">
        <v>19</v>
      </c>
      <c r="J86" s="81">
        <v>0</v>
      </c>
      <c r="K86" s="24">
        <f t="shared" si="44"/>
        <v>200.8959961427969</v>
      </c>
      <c r="L86" s="25">
        <f t="shared" si="45"/>
        <v>0</v>
      </c>
      <c r="M86" s="25">
        <f t="shared" si="46"/>
        <v>0</v>
      </c>
      <c r="N86" s="25">
        <f t="shared" si="47"/>
        <v>0</v>
      </c>
      <c r="O86" s="25">
        <f t="shared" si="48"/>
        <v>0</v>
      </c>
      <c r="P86" s="25">
        <f t="shared" si="49"/>
        <v>200.8959961427969</v>
      </c>
      <c r="Q86" s="25">
        <f t="shared" si="50"/>
        <v>38.17023926713141</v>
      </c>
      <c r="R86" s="25">
        <f t="shared" si="51"/>
        <v>0</v>
      </c>
      <c r="S86" s="20"/>
      <c r="T86" s="37">
        <v>49777</v>
      </c>
      <c r="U86" s="20"/>
      <c r="V86" s="20"/>
    </row>
    <row r="87" spans="1:20" ht="13.5">
      <c r="A87" s="26" t="s">
        <v>69</v>
      </c>
      <c r="B87" s="41">
        <v>135</v>
      </c>
      <c r="C87" s="41">
        <v>0</v>
      </c>
      <c r="D87" s="41">
        <v>0</v>
      </c>
      <c r="E87" s="41">
        <v>0</v>
      </c>
      <c r="F87" s="41">
        <v>105</v>
      </c>
      <c r="G87" s="41">
        <v>30</v>
      </c>
      <c r="H87" s="41">
        <v>0</v>
      </c>
      <c r="I87" s="80">
        <v>0</v>
      </c>
      <c r="J87" s="81">
        <v>0</v>
      </c>
      <c r="K87" s="24">
        <f t="shared" si="44"/>
        <v>722.6207044213681</v>
      </c>
      <c r="L87" s="25">
        <f t="shared" si="45"/>
        <v>0</v>
      </c>
      <c r="M87" s="25">
        <f t="shared" si="46"/>
        <v>0</v>
      </c>
      <c r="N87" s="25">
        <f t="shared" si="47"/>
        <v>0</v>
      </c>
      <c r="O87" s="25">
        <f t="shared" si="48"/>
        <v>562.0383256610642</v>
      </c>
      <c r="P87" s="25">
        <f t="shared" si="49"/>
        <v>160.58237876030404</v>
      </c>
      <c r="Q87" s="25">
        <f t="shared" si="50"/>
        <v>0</v>
      </c>
      <c r="R87" s="25">
        <f t="shared" si="51"/>
        <v>0</v>
      </c>
      <c r="T87" s="38">
        <v>18682</v>
      </c>
    </row>
    <row r="88" spans="1:20" ht="13.5">
      <c r="A88" s="26" t="s">
        <v>70</v>
      </c>
      <c r="B88" s="41">
        <v>253</v>
      </c>
      <c r="C88" s="41">
        <v>0</v>
      </c>
      <c r="D88" s="41">
        <v>4</v>
      </c>
      <c r="E88" s="41">
        <v>0</v>
      </c>
      <c r="F88" s="41">
        <v>44</v>
      </c>
      <c r="G88" s="41">
        <v>205</v>
      </c>
      <c r="H88" s="41">
        <v>0</v>
      </c>
      <c r="I88" s="80">
        <v>0</v>
      </c>
      <c r="J88" s="81">
        <v>0</v>
      </c>
      <c r="K88" s="24">
        <f>B88/T88*100000</f>
        <v>3039.769313949297</v>
      </c>
      <c r="L88" s="25">
        <f>C88/T88*100000</f>
        <v>0</v>
      </c>
      <c r="M88" s="25">
        <f>D88/T88*100000</f>
        <v>48.05959389643157</v>
      </c>
      <c r="N88" s="25">
        <f>E88/T88*100000</f>
        <v>0</v>
      </c>
      <c r="O88" s="25">
        <f>F88/T88*100000</f>
        <v>528.6555328607473</v>
      </c>
      <c r="P88" s="25">
        <f>G88/T88*100000</f>
        <v>2463.054187192118</v>
      </c>
      <c r="Q88" s="25">
        <f>I88/T88*100000</f>
        <v>0</v>
      </c>
      <c r="R88" s="25">
        <f>J88/T88*100000</f>
        <v>0</v>
      </c>
      <c r="T88" s="38">
        <v>8323</v>
      </c>
    </row>
    <row r="89" spans="1:20" ht="13.5">
      <c r="A89" s="26" t="s">
        <v>88</v>
      </c>
      <c r="B89" s="41">
        <v>100</v>
      </c>
      <c r="C89" s="41">
        <v>0</v>
      </c>
      <c r="D89" s="41">
        <v>0</v>
      </c>
      <c r="E89" s="41">
        <v>0</v>
      </c>
      <c r="F89" s="41">
        <v>40</v>
      </c>
      <c r="G89" s="41">
        <v>60</v>
      </c>
      <c r="H89" s="41">
        <v>0</v>
      </c>
      <c r="I89" s="80">
        <v>19</v>
      </c>
      <c r="J89" s="81">
        <v>19</v>
      </c>
      <c r="K89" s="24">
        <f t="shared" si="44"/>
        <v>388.681592039801</v>
      </c>
      <c r="L89" s="25">
        <f t="shared" si="45"/>
        <v>0</v>
      </c>
      <c r="M89" s="25">
        <f t="shared" si="46"/>
        <v>0</v>
      </c>
      <c r="N89" s="25">
        <f t="shared" si="47"/>
        <v>0</v>
      </c>
      <c r="O89" s="25">
        <f t="shared" si="48"/>
        <v>155.4726368159204</v>
      </c>
      <c r="P89" s="25">
        <f t="shared" si="49"/>
        <v>233.20895522388057</v>
      </c>
      <c r="Q89" s="25">
        <f t="shared" si="50"/>
        <v>73.84950248756219</v>
      </c>
      <c r="R89" s="25">
        <f t="shared" si="51"/>
        <v>73.84950248756219</v>
      </c>
      <c r="T89" s="38">
        <v>25728</v>
      </c>
    </row>
    <row r="90" spans="1:20" ht="13.5">
      <c r="A90" s="26" t="s">
        <v>38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80">
        <v>0</v>
      </c>
      <c r="J90" s="81">
        <v>0</v>
      </c>
      <c r="K90" s="24">
        <f t="shared" si="44"/>
        <v>0</v>
      </c>
      <c r="L90" s="25">
        <f t="shared" si="45"/>
        <v>0</v>
      </c>
      <c r="M90" s="25">
        <f t="shared" si="46"/>
        <v>0</v>
      </c>
      <c r="N90" s="25">
        <f t="shared" si="47"/>
        <v>0</v>
      </c>
      <c r="O90" s="25">
        <f t="shared" si="48"/>
        <v>0</v>
      </c>
      <c r="P90" s="25">
        <f t="shared" si="49"/>
        <v>0</v>
      </c>
      <c r="Q90" s="25">
        <f t="shared" si="50"/>
        <v>0</v>
      </c>
      <c r="R90" s="25">
        <f t="shared" si="51"/>
        <v>0</v>
      </c>
      <c r="T90" s="38">
        <v>11723</v>
      </c>
    </row>
    <row r="91" spans="1:20" ht="13.5">
      <c r="A91" s="26" t="s">
        <v>39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80">
        <v>0</v>
      </c>
      <c r="J91" s="81">
        <v>0</v>
      </c>
      <c r="K91" s="24">
        <f>B91/T91*100000</f>
        <v>0</v>
      </c>
      <c r="L91" s="25">
        <f>C91/T91*100000</f>
        <v>0</v>
      </c>
      <c r="M91" s="25">
        <f>D91/T91*100000</f>
        <v>0</v>
      </c>
      <c r="N91" s="25">
        <f>E91/T91*100000</f>
        <v>0</v>
      </c>
      <c r="O91" s="25">
        <f>F91/T91*100000</f>
        <v>0</v>
      </c>
      <c r="P91" s="25">
        <f>G91/T91*100000</f>
        <v>0</v>
      </c>
      <c r="Q91" s="25">
        <f>I91/T91*100000</f>
        <v>0</v>
      </c>
      <c r="R91" s="25">
        <f>J91/T91*100000</f>
        <v>0</v>
      </c>
      <c r="T91" s="38">
        <v>7695</v>
      </c>
    </row>
    <row r="92" spans="1:20" ht="14.25" thickBot="1">
      <c r="A92" s="26" t="s">
        <v>40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80">
        <v>12</v>
      </c>
      <c r="J92" s="81">
        <v>9</v>
      </c>
      <c r="K92" s="24">
        <f t="shared" si="44"/>
        <v>0</v>
      </c>
      <c r="L92" s="25">
        <f t="shared" si="45"/>
        <v>0</v>
      </c>
      <c r="M92" s="25">
        <f t="shared" si="46"/>
        <v>0</v>
      </c>
      <c r="N92" s="25">
        <f t="shared" si="47"/>
        <v>0</v>
      </c>
      <c r="O92" s="25">
        <f t="shared" si="48"/>
        <v>0</v>
      </c>
      <c r="P92" s="25">
        <f t="shared" si="49"/>
        <v>0</v>
      </c>
      <c r="Q92" s="25">
        <f t="shared" si="50"/>
        <v>82.25375282747275</v>
      </c>
      <c r="R92" s="25">
        <f t="shared" si="51"/>
        <v>61.69031462060457</v>
      </c>
      <c r="T92" s="38">
        <v>14589</v>
      </c>
    </row>
    <row r="93" spans="1:22" ht="14.25" thickBot="1">
      <c r="A93" s="26" t="s">
        <v>41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80">
        <v>0</v>
      </c>
      <c r="J93" s="81">
        <v>0</v>
      </c>
      <c r="K93" s="24">
        <f t="shared" si="44"/>
        <v>0</v>
      </c>
      <c r="L93" s="25">
        <f t="shared" si="45"/>
        <v>0</v>
      </c>
      <c r="M93" s="25">
        <f t="shared" si="46"/>
        <v>0</v>
      </c>
      <c r="N93" s="25">
        <f t="shared" si="47"/>
        <v>0</v>
      </c>
      <c r="O93" s="25">
        <f t="shared" si="48"/>
        <v>0</v>
      </c>
      <c r="P93" s="25">
        <f t="shared" si="49"/>
        <v>0</v>
      </c>
      <c r="Q93" s="25">
        <f t="shared" si="50"/>
        <v>0</v>
      </c>
      <c r="R93" s="25">
        <f t="shared" si="51"/>
        <v>0</v>
      </c>
      <c r="S93" s="20"/>
      <c r="T93" s="37">
        <v>12778</v>
      </c>
      <c r="U93" s="20"/>
      <c r="V93" s="20"/>
    </row>
    <row r="94" spans="1:20" ht="13.5">
      <c r="A94" s="26" t="s">
        <v>42</v>
      </c>
      <c r="B94" s="41">
        <v>235</v>
      </c>
      <c r="C94" s="41">
        <v>60</v>
      </c>
      <c r="D94" s="41">
        <v>0</v>
      </c>
      <c r="E94" s="41">
        <v>0</v>
      </c>
      <c r="F94" s="41">
        <v>175</v>
      </c>
      <c r="G94" s="41">
        <v>0</v>
      </c>
      <c r="H94" s="41">
        <v>0</v>
      </c>
      <c r="I94" s="80">
        <v>0</v>
      </c>
      <c r="J94" s="81">
        <v>0</v>
      </c>
      <c r="K94" s="24">
        <f t="shared" si="44"/>
        <v>2778.1061591204634</v>
      </c>
      <c r="L94" s="25">
        <f t="shared" si="45"/>
        <v>709.3037002009694</v>
      </c>
      <c r="M94" s="25">
        <f t="shared" si="46"/>
        <v>0</v>
      </c>
      <c r="N94" s="25">
        <f t="shared" si="47"/>
        <v>0</v>
      </c>
      <c r="O94" s="25">
        <f t="shared" si="48"/>
        <v>2068.802458919494</v>
      </c>
      <c r="P94" s="25">
        <f t="shared" si="49"/>
        <v>0</v>
      </c>
      <c r="Q94" s="25">
        <f t="shared" si="50"/>
        <v>0</v>
      </c>
      <c r="R94" s="25">
        <f t="shared" si="51"/>
        <v>0</v>
      </c>
      <c r="T94" s="38">
        <v>8459</v>
      </c>
    </row>
    <row r="95" spans="1:20" ht="13.5">
      <c r="A95" s="26" t="s">
        <v>43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80">
        <v>0</v>
      </c>
      <c r="J95" s="81">
        <v>0</v>
      </c>
      <c r="K95" s="24">
        <f t="shared" si="44"/>
        <v>0</v>
      </c>
      <c r="L95" s="25">
        <f t="shared" si="45"/>
        <v>0</v>
      </c>
      <c r="M95" s="25">
        <f t="shared" si="46"/>
        <v>0</v>
      </c>
      <c r="N95" s="25">
        <f t="shared" si="47"/>
        <v>0</v>
      </c>
      <c r="O95" s="25">
        <f t="shared" si="48"/>
        <v>0</v>
      </c>
      <c r="P95" s="25">
        <f t="shared" si="49"/>
        <v>0</v>
      </c>
      <c r="Q95" s="25">
        <f t="shared" si="50"/>
        <v>0</v>
      </c>
      <c r="R95" s="25">
        <f t="shared" si="51"/>
        <v>0</v>
      </c>
      <c r="T95" s="38">
        <v>9697</v>
      </c>
    </row>
    <row r="96" spans="1:20" ht="13.5">
      <c r="A96" s="26" t="s">
        <v>45</v>
      </c>
      <c r="B96" s="41">
        <v>476</v>
      </c>
      <c r="C96" s="41">
        <v>305</v>
      </c>
      <c r="D96" s="41">
        <v>0</v>
      </c>
      <c r="E96" s="41">
        <v>0</v>
      </c>
      <c r="F96" s="41">
        <v>112</v>
      </c>
      <c r="G96" s="41">
        <v>59</v>
      </c>
      <c r="H96" s="41">
        <v>0</v>
      </c>
      <c r="I96" s="80">
        <v>1</v>
      </c>
      <c r="J96" s="81">
        <v>0</v>
      </c>
      <c r="K96" s="24">
        <f t="shared" si="44"/>
        <v>4184.983295234746</v>
      </c>
      <c r="L96" s="25">
        <f t="shared" si="45"/>
        <v>2681.5544223668016</v>
      </c>
      <c r="M96" s="25">
        <f t="shared" si="46"/>
        <v>0</v>
      </c>
      <c r="N96" s="25">
        <f t="shared" si="47"/>
        <v>0</v>
      </c>
      <c r="O96" s="25">
        <f t="shared" si="48"/>
        <v>984.7019518199402</v>
      </c>
      <c r="P96" s="25">
        <f t="shared" si="49"/>
        <v>518.7269210480042</v>
      </c>
      <c r="Q96" s="25">
        <f t="shared" si="50"/>
        <v>8.791981712678037</v>
      </c>
      <c r="R96" s="25">
        <f t="shared" si="51"/>
        <v>0</v>
      </c>
      <c r="T96" s="38">
        <v>11374</v>
      </c>
    </row>
    <row r="97" spans="1:20" ht="13.5">
      <c r="A97" s="26" t="s">
        <v>93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80">
        <v>14</v>
      </c>
      <c r="J97" s="81">
        <v>0</v>
      </c>
      <c r="K97" s="24">
        <f t="shared" si="44"/>
        <v>0</v>
      </c>
      <c r="L97" s="25">
        <f t="shared" si="45"/>
        <v>0</v>
      </c>
      <c r="M97" s="25">
        <f t="shared" si="46"/>
        <v>0</v>
      </c>
      <c r="N97" s="25">
        <f t="shared" si="47"/>
        <v>0</v>
      </c>
      <c r="O97" s="25">
        <f t="shared" si="48"/>
        <v>0</v>
      </c>
      <c r="P97" s="25">
        <f t="shared" si="49"/>
        <v>0</v>
      </c>
      <c r="Q97" s="25">
        <f t="shared" si="50"/>
        <v>176.87934301958308</v>
      </c>
      <c r="R97" s="25">
        <f t="shared" si="51"/>
        <v>0</v>
      </c>
      <c r="T97" s="38">
        <v>7915</v>
      </c>
    </row>
    <row r="98" spans="1:20" ht="14.25" thickBot="1">
      <c r="A98" s="30" t="s">
        <v>74</v>
      </c>
      <c r="B98" s="43">
        <v>71</v>
      </c>
      <c r="C98" s="43">
        <v>0</v>
      </c>
      <c r="D98" s="43">
        <v>0</v>
      </c>
      <c r="E98" s="43">
        <v>0</v>
      </c>
      <c r="F98" s="43">
        <v>38</v>
      </c>
      <c r="G98" s="43">
        <v>33</v>
      </c>
      <c r="H98" s="43">
        <v>0</v>
      </c>
      <c r="I98" s="83">
        <v>19</v>
      </c>
      <c r="J98" s="84">
        <v>0</v>
      </c>
      <c r="K98" s="31">
        <f>B98/T98*100000</f>
        <v>742.600146428198</v>
      </c>
      <c r="L98" s="32">
        <f>C98/T98*100000</f>
        <v>0</v>
      </c>
      <c r="M98" s="32">
        <f>D98/T98*100000</f>
        <v>0</v>
      </c>
      <c r="N98" s="32">
        <f>E98/T98*100000</f>
        <v>0</v>
      </c>
      <c r="O98" s="32">
        <f>F98/T98*100000</f>
        <v>397.44796569396505</v>
      </c>
      <c r="P98" s="32">
        <f>G98/T98*100000</f>
        <v>345.15218073423284</v>
      </c>
      <c r="Q98" s="32">
        <f>I98/T98*100000</f>
        <v>198.72398284698252</v>
      </c>
      <c r="R98" s="32">
        <f>J98/T98*100000</f>
        <v>0</v>
      </c>
      <c r="T98" s="39">
        <v>9561</v>
      </c>
    </row>
    <row r="99" spans="1:20" ht="13.5">
      <c r="A99" s="1" t="s">
        <v>90</v>
      </c>
      <c r="B99" s="1"/>
      <c r="C99" s="1"/>
      <c r="D99" s="1"/>
      <c r="E99" s="1"/>
      <c r="F99" s="1"/>
      <c r="G99" s="1"/>
      <c r="H99" s="1"/>
      <c r="I99" s="86"/>
      <c r="J99" s="86"/>
      <c r="K99" s="1"/>
      <c r="L99" s="47"/>
      <c r="M99" s="47"/>
      <c r="N99" s="47"/>
      <c r="O99" s="47"/>
      <c r="T99" s="36"/>
    </row>
    <row r="100" spans="1:15" ht="13.5">
      <c r="A100" s="34" t="s">
        <v>106</v>
      </c>
      <c r="B100" s="1"/>
      <c r="C100" s="1"/>
      <c r="D100" s="1"/>
      <c r="E100" s="1"/>
      <c r="F100" s="1"/>
      <c r="G100" s="1"/>
      <c r="H100" s="1"/>
      <c r="I100" s="86"/>
      <c r="J100" s="86"/>
      <c r="K100" s="1"/>
      <c r="L100" s="47"/>
      <c r="M100" s="47"/>
      <c r="N100" s="47"/>
      <c r="O100" s="47"/>
    </row>
    <row r="101" spans="1:15" ht="13.5">
      <c r="A101" s="34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M101" s="48"/>
      <c r="N101" s="48"/>
      <c r="O101" s="49"/>
    </row>
    <row r="102" ht="13.5">
      <c r="A102" s="35"/>
    </row>
  </sheetData>
  <mergeCells count="10">
    <mergeCell ref="A1:J1"/>
    <mergeCell ref="B3:I3"/>
    <mergeCell ref="K3:R3"/>
    <mergeCell ref="B5:B6"/>
    <mergeCell ref="H5:H6"/>
    <mergeCell ref="I5:I6"/>
    <mergeCell ref="J5:J6"/>
    <mergeCell ref="K5:K6"/>
    <mergeCell ref="Q5:Q6"/>
    <mergeCell ref="R5:R6"/>
  </mergeCells>
  <printOptions/>
  <pageMargins left="0.75" right="0.59" top="0.55" bottom="1" header="0.512" footer="0.512"/>
  <pageSetup horizontalDpi="600" verticalDpi="600" orientation="portrait" pageOrder="overThenDown" paperSize="9" scale="84" r:id="rId1"/>
  <rowBreaks count="1" manualBreakCount="1">
    <brk id="68" max="17" man="1"/>
  </rowBreaks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千葉県</cp:lastModifiedBy>
  <cp:lastPrinted>2008-02-04T02:14:20Z</cp:lastPrinted>
  <dcterms:created xsi:type="dcterms:W3CDTF">2002-12-13T06:33:39Z</dcterms:created>
  <dcterms:modified xsi:type="dcterms:W3CDTF">2012-06-28T06:18:24Z</dcterms:modified>
  <cp:category/>
  <cp:version/>
  <cp:contentType/>
  <cp:contentStatus/>
</cp:coreProperties>
</file>