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1439DC22-3CE3-4461-8486-D9520C09505E}" xr6:coauthVersionLast="47" xr6:coauthVersionMax="47" xr10:uidLastSave="{00000000-0000-0000-0000-000000000000}"/>
  <bookViews>
    <workbookView xWindow="-108" yWindow="-108" windowWidth="23256" windowHeight="12456" xr2:uid="{00000000-000D-0000-FFFF-FFFF00000000}"/>
  </bookViews>
  <sheets>
    <sheet name="承継・開業支援事業計画書 " sheetId="16" r:id="rId1"/>
    <sheet name="【施設】(別紙１ー１) 総括表" sheetId="27" r:id="rId2"/>
    <sheet name="【施設】(別紙１－１) 総括表【記入例】" sheetId="28" r:id="rId3"/>
    <sheet name="【施設】(別紙１－２) 事業費内訳書" sheetId="23" r:id="rId4"/>
    <sheet name="【施設】（別紙１－３）事業計画書" sheetId="25" r:id="rId5"/>
    <sheet name="【設備】（別紙２）設備整備事業計画書" sheetId="24" r:id="rId6"/>
    <sheet name="【地域への定着支援】別紙３ー１" sheetId="20" r:id="rId7"/>
    <sheet name="【地域への定着支援】別紙３－２" sheetId="31" r:id="rId8"/>
    <sheet name="【地域への定着支援】 別紙３－２【記入例】" sheetId="32" r:id="rId9"/>
    <sheet name="【地域への定着支援】別紙３－３" sheetId="33" r:id="rId10"/>
  </sheets>
  <externalReferences>
    <externalReference r:id="rId11"/>
    <externalReference r:id="rId12"/>
    <externalReference r:id="rId13"/>
    <externalReference r:id="rId14"/>
    <externalReference r:id="rId15"/>
  </externalReferences>
  <definedNames>
    <definedName name="_xlnm._FilterDatabase" localSheetId="2" hidden="1">'【施設】(別紙１－１) 総括表【記入例】'!$B$6:$S$11</definedName>
    <definedName name="_xlnm._FilterDatabase" localSheetId="1" hidden="1">'【施設】(別紙１ー１) 総括表'!$B$6:$S$27</definedName>
    <definedName name="_Key1" localSheetId="5" hidden="1">#REF!</definedName>
    <definedName name="_Key1" localSheetId="8" hidden="1">#REF!</definedName>
    <definedName name="_Key1" localSheetId="7" hidden="1">#REF!</definedName>
    <definedName name="_Key1" localSheetId="9" hidden="1">#REF!</definedName>
    <definedName name="_Key1" hidden="1">#REF!</definedName>
    <definedName name="_Key2" localSheetId="5" hidden="1">#REF!</definedName>
    <definedName name="_Key2" localSheetId="8" hidden="1">#REF!</definedName>
    <definedName name="_Key2" localSheetId="7" hidden="1">#REF!</definedName>
    <definedName name="_Key2" localSheetId="9" hidden="1">#REF!</definedName>
    <definedName name="_Key2" hidden="1">#REF!</definedName>
    <definedName name="_Order1" hidden="1">255</definedName>
    <definedName name="_Order2" hidden="1">255</definedName>
    <definedName name="_Sort" localSheetId="8" hidden="1">#REF!</definedName>
    <definedName name="_Sort" localSheetId="7" hidden="1">#REF!</definedName>
    <definedName name="_Sort" localSheetId="9" hidden="1">#REF!</definedName>
    <definedName name="_Sort" hidden="1">#REF!</definedName>
    <definedName name="aaa" hidden="1">#REF!</definedName>
    <definedName name="aaaa">#REF!</definedName>
    <definedName name="aaaaaaaaaaaaaaaaaa" localSheetId="8" hidden="1">#REF!</definedName>
    <definedName name="aaaaaaaaaaaaaaaaaa" localSheetId="7" hidden="1">#REF!</definedName>
    <definedName name="aaaaaaaaaaaaaaaaaa" localSheetId="9" hidden="1">#REF!</definedName>
    <definedName name="aaaaaaaaaaaaaaaaaa" hidden="1">#REF!</definedName>
    <definedName name="bbbb">#REF!</definedName>
    <definedName name="cccc">#REF!</definedName>
    <definedName name="E" localSheetId="9" hidden="1">#REF!</definedName>
    <definedName name="E" hidden="1">#REF!</definedName>
    <definedName name="ff" hidden="1">#REF!</definedName>
    <definedName name="ｌ" localSheetId="8" hidden="1">#REF!</definedName>
    <definedName name="ｌ" localSheetId="7" hidden="1">#REF!</definedName>
    <definedName name="ｌ" hidden="1">#REF!</definedName>
    <definedName name="_xlnm.Print_Area" localSheetId="2">'【施設】(別紙１－１) 総括表【記入例】'!$A$1:$W$30</definedName>
    <definedName name="_xlnm.Print_Area" localSheetId="1">'【施設】(別紙１ー１) 総括表'!$A$1:$W$46</definedName>
    <definedName name="_xlnm.Print_Area" localSheetId="3">'【施設】(別紙１－２) 事業費内訳書'!$A$1:$U$55</definedName>
    <definedName name="_xlnm.Print_Area" localSheetId="4">'【施設】（別紙１－３）事業計画書'!$A$1:$K$32</definedName>
    <definedName name="_xlnm.Print_Area" localSheetId="5">'【設備】（別紙２）設備整備事業計画書'!$A$1:$J$32</definedName>
    <definedName name="_xlnm.Print_Area" localSheetId="8">'【地域への定着支援】 別紙３－２【記入例】'!$A$1:$C$45</definedName>
    <definedName name="_xlnm.Print_Area" localSheetId="7">'【地域への定着支援】別紙３－２'!$A$1:$C$45</definedName>
    <definedName name="_xlnm.Print_Area" localSheetId="9">'【地域への定着支援】別紙３－３'!$A$1:$X$8</definedName>
    <definedName name="_xlnm.Print_Area" localSheetId="6">【地域への定着支援】別紙３ー１!$A$1:$Q$30</definedName>
    <definedName name="_xlnm.Print_Area" localSheetId="0">'承継・開業支援事業計画書 '!$A$1:$G$70</definedName>
    <definedName name="_xlnm.Print_Titles" localSheetId="2">'【施設】(別紙１－１) 総括表【記入例】'!$1:$6</definedName>
    <definedName name="_xlnm.Print_Titles" localSheetId="1">'【施設】(別紙１ー１) 総括表'!$1:$6</definedName>
    <definedName name="_xlnm.Print_Titles" localSheetId="3">'【施設】(別紙１－２) 事業費内訳書'!$A:$C</definedName>
    <definedName name="ｗ" hidden="1">#REF!</definedName>
    <definedName name="あ" localSheetId="5" hidden="1">#REF!</definedName>
    <definedName name="あ" localSheetId="8" hidden="1">#REF!</definedName>
    <definedName name="あ" localSheetId="7" hidden="1">#REF!</definedName>
    <definedName name="あ" localSheetId="9" hidden="1">#REF!</definedName>
    <definedName name="あ" hidden="1">#REF!</definedName>
    <definedName name="ああ" hidden="1">#REF!</definedName>
    <definedName name="い" localSheetId="5" hidden="1">#REF!</definedName>
    <definedName name="い" localSheetId="9" hidden="1">#REF!</definedName>
    <definedName name="い" hidden="1">#REF!</definedName>
    <definedName name="き" hidden="1">#REF!</definedName>
    <definedName name="こ" localSheetId="5" hidden="1">#REF!</definedName>
    <definedName name="こ" localSheetId="9" hidden="1">#REF!</definedName>
    <definedName name="こ" hidden="1">#REF!</definedName>
    <definedName name="こ」" hidden="1">#REF!</definedName>
    <definedName name="さいとう" hidden="1">#REF!</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事業分類">[1]事業分類・区分!$B$2:$H$2</definedName>
    <definedName name="重点医師偏在対策支援区域における診療所の承継・開業支援事業" localSheetId="2">'[2]管理用（このシートは削除しないでください）'!$U$4:$U$6</definedName>
    <definedName name="重点医師偏在対策支援区域における診療所の承継・開業支援事業">#REF!</definedName>
    <definedName name="組織" hidden="1">#REF!</definedName>
    <definedName name="特定" hidden="1">#REF!</definedName>
    <definedName name="南海トラフ地震に係る津波避難対策緊急事業">#REF!</definedName>
    <definedName name="表" localSheetId="8" hidden="1">#REF!</definedName>
    <definedName name="表" localSheetId="7" hidden="1">#REF!</definedName>
    <definedName name="表" hidden="1">#REF!</definedName>
    <definedName name="分娩取扱施設施設整備事業">#REF!</definedName>
    <definedName name="別紙１７" localSheetId="5" hidden="1">#REF!</definedName>
    <definedName name="別紙１７" localSheetId="8" hidden="1">#REF!</definedName>
    <definedName name="別紙１７" localSheetId="7" hidden="1">#REF!</definedName>
    <definedName name="別紙１７" localSheetId="9" hidden="1">#REF!</definedName>
    <definedName name="別紙１７" hidden="1">#REF!</definedName>
    <definedName name="別紙３１" localSheetId="5" hidden="1">#REF!</definedName>
    <definedName name="別紙３１" localSheetId="9" hidden="1">#REF!</definedName>
    <definedName name="別紙３１" hidden="1">#REF!</definedName>
    <definedName name="保育所別民改費担当者一覧">#REF!</definedName>
    <definedName name="補助事業名" localSheetId="2">'[2]管理用（このシートは削除しないでください）'!$H$3:$U$3</definedName>
    <definedName name="補助事業名" localSheetId="4">'[3]管理用（このシートは削除しないでください）'!$H$3:$T$3</definedName>
    <definedName name="補助事業名">#REF!</definedName>
    <definedName name="有床診療所等スプリンクラー等施設整備事業" localSheetId="2">'[2]管理用（このシートは削除しないでください）'!#REF!</definedName>
    <definedName name="有床診療所等スプリンクラー等施設整備事業" localSheetId="3">'[4]管理用（このシートは削除しないでください）'!#REF!</definedName>
    <definedName name="有床診療所等スプリンクラー等施設整備事業" localSheetId="4">'[3]管理用（このシートは削除しないでください）'!#REF!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31" l="1"/>
  <c r="O8" i="33" s="1"/>
  <c r="R8" i="33" l="1"/>
  <c r="S8" i="33" s="1"/>
  <c r="R7" i="33"/>
  <c r="B35" i="32"/>
  <c r="M7" i="33" s="1"/>
  <c r="B25" i="32"/>
  <c r="O7" i="33" s="1"/>
  <c r="B35" i="31"/>
  <c r="M8" i="33" s="1"/>
  <c r="B28" i="31"/>
  <c r="L8" i="33" s="1"/>
  <c r="N11" i="28"/>
  <c r="K11" i="28"/>
  <c r="J11" i="28"/>
  <c r="I11" i="28"/>
  <c r="AB10" i="28"/>
  <c r="AA10" i="28"/>
  <c r="Z10" i="28"/>
  <c r="Y10" i="28"/>
  <c r="X10" i="28"/>
  <c r="Q10" i="28"/>
  <c r="R10" i="28" s="1"/>
  <c r="S10" i="28" s="1"/>
  <c r="M10" i="28"/>
  <c r="K10" i="28"/>
  <c r="AB9" i="28"/>
  <c r="AA9" i="28"/>
  <c r="Z9" i="28"/>
  <c r="Y9" i="28"/>
  <c r="X9" i="28"/>
  <c r="Q9" i="28"/>
  <c r="R9" i="28" s="1"/>
  <c r="S9" i="28" s="1"/>
  <c r="M9" i="28"/>
  <c r="K9" i="28"/>
  <c r="AB8" i="28"/>
  <c r="AA8" i="28"/>
  <c r="Z8" i="28"/>
  <c r="Y8" i="28"/>
  <c r="X8" i="28"/>
  <c r="Q8" i="28"/>
  <c r="R8" i="28" s="1"/>
  <c r="S8" i="28" s="1"/>
  <c r="M8" i="28"/>
  <c r="K8" i="28"/>
  <c r="AB7" i="28"/>
  <c r="AA7" i="28"/>
  <c r="Z7" i="28"/>
  <c r="Y7" i="28"/>
  <c r="X7" i="28"/>
  <c r="Q7" i="28"/>
  <c r="R7" i="28" s="1"/>
  <c r="M7" i="28"/>
  <c r="K7" i="28"/>
  <c r="N27" i="27"/>
  <c r="J27" i="27"/>
  <c r="I27" i="27"/>
  <c r="AD26" i="27"/>
  <c r="AC26" i="27"/>
  <c r="AB26" i="27"/>
  <c r="AA26" i="27"/>
  <c r="Z26" i="27"/>
  <c r="Y26" i="27"/>
  <c r="X26" i="27"/>
  <c r="R26" i="27"/>
  <c r="Q26" i="27"/>
  <c r="M26" i="27"/>
  <c r="K26" i="27"/>
  <c r="AD25" i="27"/>
  <c r="AC25" i="27"/>
  <c r="AB25" i="27"/>
  <c r="AA25" i="27"/>
  <c r="Z25" i="27"/>
  <c r="Y25" i="27"/>
  <c r="X25" i="27"/>
  <c r="R25" i="27"/>
  <c r="Q25" i="27"/>
  <c r="M25" i="27"/>
  <c r="K25" i="27"/>
  <c r="AD24" i="27"/>
  <c r="AC24" i="27"/>
  <c r="AB24" i="27"/>
  <c r="AA24" i="27"/>
  <c r="Z24" i="27"/>
  <c r="Y24" i="27"/>
  <c r="X24" i="27"/>
  <c r="Q24" i="27"/>
  <c r="R24" i="27" s="1"/>
  <c r="M24" i="27"/>
  <c r="K24" i="27"/>
  <c r="AD23" i="27"/>
  <c r="AC23" i="27"/>
  <c r="AB23" i="27"/>
  <c r="AA23" i="27"/>
  <c r="Z23" i="27"/>
  <c r="Y23" i="27"/>
  <c r="X23" i="27"/>
  <c r="Q23" i="27"/>
  <c r="R23" i="27" s="1"/>
  <c r="M23" i="27"/>
  <c r="K23" i="27"/>
  <c r="AD22" i="27"/>
  <c r="AC22" i="27"/>
  <c r="AB22" i="27"/>
  <c r="AA22" i="27"/>
  <c r="Z22" i="27"/>
  <c r="Y22" i="27"/>
  <c r="X22" i="27"/>
  <c r="Q22" i="27"/>
  <c r="R22" i="27" s="1"/>
  <c r="M22" i="27"/>
  <c r="K22" i="27"/>
  <c r="AD21" i="27"/>
  <c r="AC21" i="27"/>
  <c r="AB21" i="27"/>
  <c r="AA21" i="27"/>
  <c r="Z21" i="27"/>
  <c r="Y21" i="27"/>
  <c r="X21" i="27"/>
  <c r="R21" i="27"/>
  <c r="Q21" i="27"/>
  <c r="M21" i="27"/>
  <c r="K21" i="27"/>
  <c r="AD20" i="27"/>
  <c r="AC20" i="27"/>
  <c r="AB20" i="27"/>
  <c r="AA20" i="27"/>
  <c r="Z20" i="27"/>
  <c r="Y20" i="27"/>
  <c r="X20" i="27"/>
  <c r="Q20" i="27"/>
  <c r="R20" i="27" s="1"/>
  <c r="M20" i="27"/>
  <c r="K20" i="27"/>
  <c r="AD19" i="27"/>
  <c r="AC19" i="27"/>
  <c r="AB19" i="27"/>
  <c r="AA19" i="27"/>
  <c r="Z19" i="27"/>
  <c r="Y19" i="27"/>
  <c r="X19" i="27"/>
  <c r="Q19" i="27"/>
  <c r="R19" i="27" s="1"/>
  <c r="M19" i="27"/>
  <c r="K19" i="27"/>
  <c r="AD18" i="27"/>
  <c r="AC18" i="27"/>
  <c r="AB18" i="27"/>
  <c r="AA18" i="27"/>
  <c r="Z18" i="27"/>
  <c r="Y18" i="27"/>
  <c r="X18" i="27"/>
  <c r="R18" i="27"/>
  <c r="Q18" i="27"/>
  <c r="M18" i="27"/>
  <c r="K18" i="27"/>
  <c r="AD17" i="27"/>
  <c r="AC17" i="27"/>
  <c r="AB17" i="27"/>
  <c r="AA17" i="27"/>
  <c r="Z17" i="27"/>
  <c r="Y17" i="27"/>
  <c r="X17" i="27"/>
  <c r="R17" i="27"/>
  <c r="Q17" i="27"/>
  <c r="M17" i="27"/>
  <c r="K17" i="27"/>
  <c r="AD16" i="27"/>
  <c r="AC16" i="27"/>
  <c r="AB16" i="27"/>
  <c r="AA16" i="27"/>
  <c r="Z16" i="27"/>
  <c r="Y16" i="27"/>
  <c r="X16" i="27"/>
  <c r="Q16" i="27"/>
  <c r="R16" i="27" s="1"/>
  <c r="M16" i="27"/>
  <c r="K16" i="27"/>
  <c r="AD15" i="27"/>
  <c r="AC15" i="27"/>
  <c r="AB15" i="27"/>
  <c r="AA15" i="27"/>
  <c r="Z15" i="27"/>
  <c r="Y15" i="27"/>
  <c r="X15" i="27"/>
  <c r="Q15" i="27"/>
  <c r="R15" i="27" s="1"/>
  <c r="M15" i="27"/>
  <c r="K15" i="27"/>
  <c r="AD14" i="27"/>
  <c r="AC14" i="27"/>
  <c r="AB14" i="27"/>
  <c r="AA14" i="27"/>
  <c r="Z14" i="27"/>
  <c r="Y14" i="27"/>
  <c r="X14" i="27"/>
  <c r="Q14" i="27"/>
  <c r="R14" i="27" s="1"/>
  <c r="M14" i="27"/>
  <c r="K14" i="27"/>
  <c r="AD13" i="27"/>
  <c r="AC13" i="27"/>
  <c r="AB13" i="27"/>
  <c r="AA13" i="27"/>
  <c r="Z13" i="27"/>
  <c r="Y13" i="27"/>
  <c r="X13" i="27"/>
  <c r="R13" i="27"/>
  <c r="Q13" i="27"/>
  <c r="M13" i="27"/>
  <c r="K13" i="27"/>
  <c r="AD12" i="27"/>
  <c r="AC12" i="27"/>
  <c r="AB12" i="27"/>
  <c r="AA12" i="27"/>
  <c r="Z12" i="27"/>
  <c r="Y12" i="27"/>
  <c r="X12" i="27"/>
  <c r="Q12" i="27"/>
  <c r="R12" i="27" s="1"/>
  <c r="M12" i="27"/>
  <c r="K12" i="27"/>
  <c r="AD11" i="27"/>
  <c r="AC11" i="27"/>
  <c r="AB11" i="27"/>
  <c r="AA11" i="27"/>
  <c r="Z11" i="27"/>
  <c r="Y11" i="27"/>
  <c r="X11" i="27"/>
  <c r="Q11" i="27"/>
  <c r="R11" i="27" s="1"/>
  <c r="M11" i="27"/>
  <c r="K11" i="27"/>
  <c r="AD10" i="27"/>
  <c r="AC10" i="27"/>
  <c r="AB10" i="27"/>
  <c r="AA10" i="27"/>
  <c r="Z10" i="27"/>
  <c r="Y10" i="27"/>
  <c r="X10" i="27"/>
  <c r="R10" i="27"/>
  <c r="Q10" i="27"/>
  <c r="M10" i="27"/>
  <c r="K10" i="27"/>
  <c r="AD9" i="27"/>
  <c r="AC9" i="27"/>
  <c r="AB9" i="27"/>
  <c r="AA9" i="27"/>
  <c r="Z9" i="27"/>
  <c r="Y9" i="27"/>
  <c r="X9" i="27"/>
  <c r="Q9" i="27"/>
  <c r="R9" i="27" s="1"/>
  <c r="S9" i="27" s="1"/>
  <c r="M9" i="27"/>
  <c r="K9" i="27"/>
  <c r="AD8" i="27"/>
  <c r="AC8" i="27"/>
  <c r="AB8" i="27"/>
  <c r="AA8" i="27"/>
  <c r="Z8" i="27"/>
  <c r="Y8" i="27"/>
  <c r="X8" i="27"/>
  <c r="R8" i="27"/>
  <c r="S8" i="27" s="1"/>
  <c r="Q8" i="27"/>
  <c r="M8" i="27"/>
  <c r="K8" i="27"/>
  <c r="AB7" i="27"/>
  <c r="AA7" i="27"/>
  <c r="Z7" i="27"/>
  <c r="Y7" i="27"/>
  <c r="X7" i="27"/>
  <c r="Q7" i="27"/>
  <c r="Q27" i="27" s="1"/>
  <c r="M7" i="27"/>
  <c r="K7" i="27"/>
  <c r="K27" i="27" s="1"/>
  <c r="B28" i="32" l="1"/>
  <c r="L7" i="33" s="1"/>
  <c r="N7" i="33" s="1"/>
  <c r="S7" i="33"/>
  <c r="N8" i="33"/>
  <c r="T8" i="33"/>
  <c r="U8" i="33" s="1"/>
  <c r="V8" i="33" s="1"/>
  <c r="X8" i="33" s="1"/>
  <c r="R11" i="28"/>
  <c r="S7" i="28"/>
  <c r="AD9" i="28"/>
  <c r="AC9" i="28"/>
  <c r="AC10" i="28"/>
  <c r="AD10" i="28"/>
  <c r="AC8" i="28"/>
  <c r="AD8" i="28"/>
  <c r="Q11" i="28"/>
  <c r="R7" i="27"/>
  <c r="S7" i="27" s="1"/>
  <c r="AC7" i="27" s="1"/>
  <c r="J29" i="25"/>
  <c r="J28" i="25"/>
  <c r="J27" i="25"/>
  <c r="T7" i="33" l="1"/>
  <c r="U7" i="33"/>
  <c r="V7" i="33" s="1"/>
  <c r="X7" i="33" s="1"/>
  <c r="AD7" i="27"/>
  <c r="R27" i="27"/>
  <c r="S27" i="27"/>
  <c r="S11" i="28"/>
  <c r="AD7" i="28"/>
  <c r="AC7" i="28"/>
  <c r="G20" i="24"/>
  <c r="G30" i="24"/>
  <c r="G31" i="24"/>
  <c r="I8" i="23" l="1"/>
  <c r="L8" i="23" s="1"/>
  <c r="R8" i="23"/>
  <c r="E11" i="23"/>
  <c r="H11" i="23"/>
  <c r="K11" i="23"/>
  <c r="N11" i="23"/>
  <c r="Q11" i="23"/>
  <c r="T11" i="23"/>
  <c r="E12" i="23"/>
  <c r="H12" i="23"/>
  <c r="K12" i="23"/>
  <c r="N12" i="23"/>
  <c r="Q12" i="23"/>
  <c r="T12" i="23"/>
  <c r="E13" i="23"/>
  <c r="H13" i="23"/>
  <c r="K13" i="23"/>
  <c r="N13" i="23"/>
  <c r="Q13" i="23"/>
  <c r="T13" i="23"/>
  <c r="E14" i="23"/>
  <c r="H14" i="23"/>
  <c r="K14" i="23"/>
  <c r="N14" i="23"/>
  <c r="Q14" i="23"/>
  <c r="T14" i="23"/>
  <c r="E15" i="23"/>
  <c r="H15" i="23"/>
  <c r="K15" i="23"/>
  <c r="N15" i="23"/>
  <c r="Q15" i="23"/>
  <c r="T15" i="23"/>
  <c r="E16" i="23"/>
  <c r="H16" i="23"/>
  <c r="K16" i="23"/>
  <c r="N16" i="23"/>
  <c r="Q16" i="23"/>
  <c r="T16" i="23"/>
  <c r="E17" i="23"/>
  <c r="H17" i="23"/>
  <c r="N17" i="23"/>
  <c r="Q17" i="23"/>
  <c r="T17" i="23"/>
  <c r="E18" i="23"/>
  <c r="H18" i="23"/>
  <c r="K18" i="23"/>
  <c r="N18" i="23"/>
  <c r="Q18" i="23"/>
  <c r="T18" i="23"/>
  <c r="C19" i="23"/>
  <c r="E19" i="23"/>
  <c r="H19" i="23"/>
  <c r="K19" i="23"/>
  <c r="N19" i="23"/>
  <c r="Q19" i="23"/>
  <c r="T19" i="23"/>
  <c r="C20" i="23"/>
  <c r="B42" i="23" s="1"/>
  <c r="E20" i="23"/>
  <c r="H20" i="23"/>
  <c r="K20" i="23"/>
  <c r="N20" i="23"/>
  <c r="Q20" i="23"/>
  <c r="T20" i="23"/>
  <c r="E21" i="23"/>
  <c r="H21" i="23"/>
  <c r="K21" i="23"/>
  <c r="N21" i="23"/>
  <c r="Q21" i="23"/>
  <c r="T21" i="23"/>
  <c r="E22" i="23"/>
  <c r="H22" i="23"/>
  <c r="K22" i="23"/>
  <c r="N22" i="23"/>
  <c r="Q22" i="23"/>
  <c r="T22" i="23"/>
  <c r="E23" i="23"/>
  <c r="H23" i="23"/>
  <c r="K23" i="23"/>
  <c r="N23" i="23"/>
  <c r="Q23" i="23"/>
  <c r="T23" i="23"/>
  <c r="E24" i="23"/>
  <c r="H24" i="23"/>
  <c r="K24" i="23"/>
  <c r="N24" i="23"/>
  <c r="Q24" i="23"/>
  <c r="T24" i="23"/>
  <c r="E25" i="23"/>
  <c r="H25" i="23"/>
  <c r="K25" i="23"/>
  <c r="N25" i="23"/>
  <c r="Q25" i="23"/>
  <c r="T25" i="23"/>
  <c r="E26" i="23"/>
  <c r="H26" i="23"/>
  <c r="K26" i="23"/>
  <c r="N26" i="23"/>
  <c r="Q26" i="23"/>
  <c r="T26" i="23"/>
  <c r="E27" i="23"/>
  <c r="H27" i="23"/>
  <c r="K27" i="23"/>
  <c r="N27" i="23"/>
  <c r="Q27" i="23"/>
  <c r="T27" i="23"/>
  <c r="E28" i="23"/>
  <c r="F28" i="23"/>
  <c r="H28" i="23"/>
  <c r="I28" i="23"/>
  <c r="I35" i="23" s="1"/>
  <c r="I47" i="23" s="1"/>
  <c r="K28" i="23"/>
  <c r="L28" i="23"/>
  <c r="L35" i="23" s="1"/>
  <c r="L47" i="23" s="1"/>
  <c r="N28" i="23"/>
  <c r="O28" i="23"/>
  <c r="O35" i="23" s="1"/>
  <c r="O47" i="23" s="1"/>
  <c r="Q28" i="23"/>
  <c r="R28" i="23"/>
  <c r="T28" i="23"/>
  <c r="U28" i="23"/>
  <c r="U35" i="23" s="1"/>
  <c r="U47" i="23" s="1"/>
  <c r="E29" i="23"/>
  <c r="H29" i="23"/>
  <c r="K29" i="23"/>
  <c r="N29" i="23"/>
  <c r="Q29" i="23"/>
  <c r="T29" i="23"/>
  <c r="E30" i="23"/>
  <c r="H30" i="23"/>
  <c r="K30" i="23"/>
  <c r="N30" i="23"/>
  <c r="Q30" i="23"/>
  <c r="T30" i="23"/>
  <c r="E31" i="23"/>
  <c r="H31" i="23"/>
  <c r="K31" i="23"/>
  <c r="N31" i="23"/>
  <c r="Q31" i="23"/>
  <c r="T31" i="23"/>
  <c r="E32" i="23"/>
  <c r="H32" i="23"/>
  <c r="K32" i="23"/>
  <c r="N32" i="23"/>
  <c r="Q32" i="23"/>
  <c r="T32" i="23"/>
  <c r="E33" i="23"/>
  <c r="H33" i="23"/>
  <c r="K33" i="23"/>
  <c r="N33" i="23"/>
  <c r="Q33" i="23"/>
  <c r="T33" i="23"/>
  <c r="E34" i="23"/>
  <c r="F34" i="23"/>
  <c r="H34" i="23"/>
  <c r="I34" i="23"/>
  <c r="K34" i="23"/>
  <c r="L34" i="23"/>
  <c r="N34" i="23"/>
  <c r="O34" i="23"/>
  <c r="Q34" i="23"/>
  <c r="R34" i="23"/>
  <c r="T34" i="23"/>
  <c r="U34" i="23"/>
  <c r="E35" i="23"/>
  <c r="F35" i="23"/>
  <c r="F47" i="23" s="1"/>
  <c r="F56" i="23" s="1"/>
  <c r="H35" i="23"/>
  <c r="K35" i="23"/>
  <c r="N35" i="23"/>
  <c r="Q35" i="23"/>
  <c r="R35" i="23"/>
  <c r="R47" i="23" s="1"/>
  <c r="T35" i="23"/>
  <c r="B36" i="23"/>
  <c r="E36" i="23"/>
  <c r="H36" i="23"/>
  <c r="K36" i="23"/>
  <c r="N36" i="23"/>
  <c r="Q36" i="23"/>
  <c r="T36" i="23"/>
  <c r="E37" i="23"/>
  <c r="H37" i="23"/>
  <c r="K37" i="23"/>
  <c r="N37" i="23"/>
  <c r="Q37" i="23"/>
  <c r="T37" i="23"/>
  <c r="E38" i="23"/>
  <c r="H38" i="23"/>
  <c r="K38" i="23"/>
  <c r="N38" i="23"/>
  <c r="Q38" i="23"/>
  <c r="T38" i="23"/>
  <c r="E39" i="23"/>
  <c r="H39" i="23"/>
  <c r="K39" i="23"/>
  <c r="N39" i="23"/>
  <c r="Q39" i="23"/>
  <c r="T39" i="23"/>
  <c r="E40" i="23"/>
  <c r="H40" i="23"/>
  <c r="K40" i="23"/>
  <c r="N40" i="23"/>
  <c r="Q40" i="23"/>
  <c r="T40" i="23"/>
  <c r="E41" i="23"/>
  <c r="H41" i="23"/>
  <c r="K41" i="23"/>
  <c r="N41" i="23"/>
  <c r="Q41" i="23"/>
  <c r="T41" i="23"/>
  <c r="E42" i="23"/>
  <c r="H42" i="23"/>
  <c r="K42" i="23"/>
  <c r="N42" i="23"/>
  <c r="Q42" i="23"/>
  <c r="T42" i="23"/>
  <c r="E43" i="23"/>
  <c r="H43" i="23"/>
  <c r="K43" i="23"/>
  <c r="N43" i="23"/>
  <c r="Q43" i="23"/>
  <c r="T43" i="23"/>
  <c r="E44" i="23"/>
  <c r="H44" i="23"/>
  <c r="K44" i="23"/>
  <c r="N44" i="23"/>
  <c r="Q44" i="23"/>
  <c r="T44" i="23"/>
  <c r="E45" i="23"/>
  <c r="H45" i="23"/>
  <c r="K45" i="23"/>
  <c r="N45" i="23"/>
  <c r="Q45" i="23"/>
  <c r="T45" i="23"/>
  <c r="E46" i="23"/>
  <c r="F46" i="23"/>
  <c r="H46" i="23"/>
  <c r="I46" i="23"/>
  <c r="K46" i="23"/>
  <c r="L46" i="23"/>
  <c r="N46" i="23"/>
  <c r="O46" i="23"/>
  <c r="Q46" i="23"/>
  <c r="R46" i="23"/>
  <c r="T46" i="23"/>
  <c r="U46" i="23"/>
  <c r="E47" i="23"/>
  <c r="H47" i="23"/>
  <c r="K47" i="23"/>
  <c r="N47" i="23"/>
  <c r="Q47" i="23"/>
  <c r="T47" i="23"/>
  <c r="F55" i="23"/>
  <c r="I55" i="23"/>
  <c r="L55" i="23"/>
  <c r="O55" i="23"/>
  <c r="R55" i="23"/>
  <c r="U55" i="23"/>
  <c r="B37" i="23" l="1"/>
  <c r="O8" i="23"/>
  <c r="U8" i="23" s="1"/>
  <c r="M27" i="20"/>
  <c r="P27" i="20" s="1"/>
  <c r="M24" i="20"/>
  <c r="P24" i="20" s="1"/>
  <c r="M22" i="20"/>
  <c r="P22" i="20" s="1"/>
  <c r="M20" i="20"/>
  <c r="P20" i="20" s="1"/>
  <c r="P17" i="20" l="1"/>
  <c r="C7" i="20" l="1"/>
  <c r="C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A074A456-162F-4FF9-803A-C3D1A7A3A040}">
      <text>
        <r>
          <rPr>
            <b/>
            <sz val="10"/>
            <color indexed="81"/>
            <rFont val="游ゴシック"/>
            <family val="3"/>
            <charset val="128"/>
            <scheme val="minor"/>
          </rPr>
          <t>消費税込みの額を記載すること</t>
        </r>
      </text>
    </comment>
    <comment ref="S4" authorId="0" shapeId="0" xr:uid="{F5054186-4565-4FAB-AAC4-8F28E96F0CC8}">
      <text>
        <r>
          <rPr>
            <sz val="11"/>
            <color indexed="81"/>
            <rFont val="ＭＳ Ｐゴシック"/>
            <family val="3"/>
            <charset val="128"/>
          </rPr>
          <t>・必ず記載すること
・都道府県自らが実施主体の場合は「-」（半角ハイフン）を入力</t>
        </r>
      </text>
    </comment>
    <comment ref="O5" authorId="0" shapeId="0" xr:uid="{6444EA6B-3213-4025-85AA-EED1CFD5A5B5}">
      <text>
        <r>
          <rPr>
            <b/>
            <sz val="10"/>
            <color indexed="81"/>
            <rFont val="游ゴシック"/>
            <family val="3"/>
            <charset val="128"/>
            <scheme val="minor"/>
          </rPr>
          <t>無床診療所　160㎡
有床診療所　５床以下　240㎡
　　　　　　６床以上　760㎡
（診療部門と一体となった）
医師住宅　　80㎡　　看護師住宅　80㎡
※（D）の補助対象面積が基準面積を下回る場合は、補助対象面積を手入力してください。</t>
        </r>
      </text>
    </comment>
    <comment ref="P5" authorId="0" shapeId="0" xr:uid="{2FEBCE10-7ECD-43F5-9053-280CD90B747E}">
      <text>
        <r>
          <rPr>
            <b/>
            <sz val="10"/>
            <color indexed="81"/>
            <rFont val="游ゴシック"/>
            <family val="3"/>
            <charset val="128"/>
            <scheme val="minor"/>
          </rPr>
          <t>鉄筋コンクリート：484,000円
ブロック ：214,000円
木造 ：355,000円
※（D）の建設単価が基準単価を下回る場合は
建築単価を手入力してください。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268C8BAF-A319-4F0F-9366-10B824258088}">
      <text>
        <r>
          <rPr>
            <sz val="11"/>
            <color indexed="81"/>
            <rFont val="ＭＳ Ｐゴシック"/>
            <family val="3"/>
            <charset val="128"/>
          </rPr>
          <t>消費税込みの額を記載すること</t>
        </r>
      </text>
    </comment>
    <comment ref="S4" authorId="0" shapeId="0" xr:uid="{17C18B43-342A-49BD-A112-28568956E428}">
      <text>
        <r>
          <rPr>
            <sz val="11"/>
            <color indexed="81"/>
            <rFont val="ＭＳ Ｐゴシック"/>
            <family val="3"/>
            <charset val="128"/>
          </rPr>
          <t>・必ず記載すること
・都道府県自らが実施主体の場合は「-」（半角ハイフン）を入力</t>
        </r>
      </text>
    </comment>
    <comment ref="P5" authorId="0" shapeId="0" xr:uid="{FB0CD092-1E26-4CC3-B4CA-5133E09FB776}">
      <text>
        <r>
          <rPr>
            <sz val="11"/>
            <color indexed="81"/>
            <rFont val="游ゴシック"/>
            <family val="3"/>
            <charset val="128"/>
            <scheme val="minor"/>
          </rPr>
          <t>鉄筋コンクリート：484,000円
ブロック　　　　　 ：214,000円
木造　　　　　　　 ：355,000円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B28" authorId="0" shapeId="0" xr:uid="{00000000-0006-0000-0200-000005000000}">
      <text>
        <r>
          <rPr>
            <sz val="9"/>
            <color indexed="81"/>
            <rFont val="ＭＳ Ｐゴシック"/>
            <family val="3"/>
            <charset val="128"/>
          </rPr>
          <t>上段：補助対象部分を記載</t>
        </r>
      </text>
    </comment>
    <comment ref="B29" authorId="0" shapeId="0" xr:uid="{00000000-0006-0000-0200-000006000000}">
      <text>
        <r>
          <rPr>
            <sz val="9"/>
            <color indexed="81"/>
            <rFont val="ＭＳ Ｐゴシック"/>
            <family val="3"/>
            <charset val="128"/>
          </rPr>
          <t>下段：補助対象部分も含めた全体の面積を記載</t>
        </r>
      </text>
    </comment>
  </commentList>
</comments>
</file>

<file path=xl/sharedStrings.xml><?xml version="1.0" encoding="utf-8"?>
<sst xmlns="http://schemas.openxmlformats.org/spreadsheetml/2006/main" count="646" uniqueCount="346">
  <si>
    <t>円</t>
    <rPh sb="0" eb="1">
      <t>エン</t>
    </rPh>
    <phoneticPr fontId="4"/>
  </si>
  <si>
    <t>備    考</t>
    <rPh sb="0" eb="6">
      <t>ビコウ</t>
    </rPh>
    <phoneticPr fontId="4"/>
  </si>
  <si>
    <t>設置場所</t>
    <rPh sb="0" eb="2">
      <t>セッチ</t>
    </rPh>
    <rPh sb="2" eb="4">
      <t>バショ</t>
    </rPh>
    <phoneticPr fontId="4"/>
  </si>
  <si>
    <t>金    額</t>
    <rPh sb="0" eb="6">
      <t>キンガク</t>
    </rPh>
    <phoneticPr fontId="4"/>
  </si>
  <si>
    <t>単    価</t>
    <rPh sb="0" eb="6">
      <t>タンカ</t>
    </rPh>
    <phoneticPr fontId="4"/>
  </si>
  <si>
    <t>規    格</t>
    <rPh sb="0" eb="6">
      <t>キカク</t>
    </rPh>
    <phoneticPr fontId="4"/>
  </si>
  <si>
    <t>銘    柄</t>
    <rPh sb="0" eb="6">
      <t>メイガラ</t>
    </rPh>
    <phoneticPr fontId="4"/>
  </si>
  <si>
    <t>品        名</t>
    <rPh sb="0" eb="10">
      <t>ヒンメイ</t>
    </rPh>
    <phoneticPr fontId="4"/>
  </si>
  <si>
    <t>台　　数</t>
    <rPh sb="0" eb="1">
      <t>ダイ</t>
    </rPh>
    <rPh sb="3" eb="4">
      <t>スウ</t>
    </rPh>
    <phoneticPr fontId="4"/>
  </si>
  <si>
    <t>２．整備計画</t>
    <rPh sb="2" eb="6">
      <t>セイビケイカク</t>
    </rPh>
    <phoneticPr fontId="4"/>
  </si>
  <si>
    <t>メールアドレス</t>
    <phoneticPr fontId="2"/>
  </si>
  <si>
    <t>電　話　番　号</t>
    <rPh sb="0" eb="1">
      <t>デン</t>
    </rPh>
    <rPh sb="2" eb="3">
      <t>ハナシ</t>
    </rPh>
    <rPh sb="4" eb="5">
      <t>バン</t>
    </rPh>
    <rPh sb="6" eb="7">
      <t>ゴウ</t>
    </rPh>
    <phoneticPr fontId="2"/>
  </si>
  <si>
    <t>名称</t>
    <rPh sb="0" eb="1">
      <t>ナ</t>
    </rPh>
    <rPh sb="1" eb="2">
      <t>ショウ</t>
    </rPh>
    <phoneticPr fontId="2"/>
  </si>
  <si>
    <t>所在地</t>
    <rPh sb="0" eb="1">
      <t>ショ</t>
    </rPh>
    <rPh sb="1" eb="2">
      <t>ザイ</t>
    </rPh>
    <rPh sb="2" eb="3">
      <t>チ</t>
    </rPh>
    <phoneticPr fontId="2"/>
  </si>
  <si>
    <t>納入時期</t>
    <rPh sb="0" eb="4">
      <t>ノウニュウジキ</t>
    </rPh>
    <phoneticPr fontId="2"/>
  </si>
  <si>
    <t>担当者氏名・所属</t>
    <rPh sb="0" eb="1">
      <t>タン</t>
    </rPh>
    <rPh sb="1" eb="2">
      <t>トウ</t>
    </rPh>
    <rPh sb="2" eb="3">
      <t>シャ</t>
    </rPh>
    <rPh sb="3" eb="5">
      <t>シメイ</t>
    </rPh>
    <rPh sb="6" eb="7">
      <t>ショ</t>
    </rPh>
    <rPh sb="7" eb="8">
      <t>ゾク</t>
    </rPh>
    <phoneticPr fontId="2"/>
  </si>
  <si>
    <t>１．医療機関の名称・所在地等</t>
    <rPh sb="2" eb="6">
      <t>イリョウキカン</t>
    </rPh>
    <rPh sb="7" eb="9">
      <t>メイショウ</t>
    </rPh>
    <rPh sb="10" eb="13">
      <t>ショザイチ</t>
    </rPh>
    <rPh sb="13" eb="14">
      <t>ナド</t>
    </rPh>
    <phoneticPr fontId="4"/>
  </si>
  <si>
    <t>区分</t>
    <rPh sb="0" eb="2">
      <t>クブン</t>
    </rPh>
    <phoneticPr fontId="4"/>
  </si>
  <si>
    <t>１か所当たり次により算出された額</t>
    <phoneticPr fontId="2"/>
  </si>
  <si>
    <t>ア．診療日数１～129日</t>
    <phoneticPr fontId="2"/>
  </si>
  <si>
    <t>＋（</t>
    <phoneticPr fontId="2"/>
  </si>
  <si>
    <t>×</t>
    <phoneticPr fontId="2"/>
  </si>
  <si>
    <t>）</t>
    <phoneticPr fontId="2"/>
  </si>
  <si>
    <t>＝</t>
    <phoneticPr fontId="2"/>
  </si>
  <si>
    <t>　　　6,200,000円＋(71,000円×実診療日数)</t>
    <phoneticPr fontId="2"/>
  </si>
  <si>
    <t>イ．診療日数130～259日</t>
  </si>
  <si>
    <t>　　　6,200,000円＋(77,000円×実診療日数)</t>
    <phoneticPr fontId="2"/>
  </si>
  <si>
    <t>ウ．診療日数260日以上</t>
  </si>
  <si>
    <t>　　　6,200,000円＋(87,000円×実診療日数)</t>
    <phoneticPr fontId="2"/>
  </si>
  <si>
    <t>(２）訪問看護による加算額</t>
  </si>
  <si>
    <t>　　　25,000円×訪問看護日数</t>
    <phoneticPr fontId="2"/>
  </si>
  <si>
    <t>１．医療機関の名称・所在地</t>
    <rPh sb="2" eb="6">
      <t>イリョウキカン</t>
    </rPh>
    <rPh sb="7" eb="9">
      <t>メイショウ</t>
    </rPh>
    <rPh sb="10" eb="13">
      <t>ショザイチ</t>
    </rPh>
    <phoneticPr fontId="4"/>
  </si>
  <si>
    <t>２．実施予定の事業（申請を行う事業について〇をつけてください。）</t>
    <rPh sb="2" eb="6">
      <t>ジッシヨテイ</t>
    </rPh>
    <rPh sb="7" eb="9">
      <t>ジギョウ</t>
    </rPh>
    <rPh sb="10" eb="12">
      <t>シンセイ</t>
    </rPh>
    <rPh sb="13" eb="14">
      <t>オコナ</t>
    </rPh>
    <rPh sb="15" eb="17">
      <t>ジギョウ</t>
    </rPh>
    <phoneticPr fontId="2"/>
  </si>
  <si>
    <t>〇</t>
    <phoneticPr fontId="2"/>
  </si>
  <si>
    <t>標榜診療科</t>
    <rPh sb="0" eb="5">
      <t>ヒョウボウシンリョウカ</t>
    </rPh>
    <phoneticPr fontId="2"/>
  </si>
  <si>
    <t>設備整備事業（別紙２を提出）</t>
    <rPh sb="0" eb="2">
      <t>セツビ</t>
    </rPh>
    <rPh sb="2" eb="6">
      <t>セイビジギョウ</t>
    </rPh>
    <rPh sb="7" eb="9">
      <t>ベッシ</t>
    </rPh>
    <rPh sb="11" eb="13">
      <t>テイシュツ</t>
    </rPh>
    <phoneticPr fontId="2"/>
  </si>
  <si>
    <t>別紙２</t>
    <rPh sb="0" eb="2">
      <t>ベッシ</t>
    </rPh>
    <phoneticPr fontId="2"/>
  </si>
  <si>
    <t>事業区分</t>
    <rPh sb="0" eb="4">
      <t>ジギョウクブン</t>
    </rPh>
    <phoneticPr fontId="2"/>
  </si>
  <si>
    <t>無床・有床の別</t>
    <rPh sb="0" eb="2">
      <t>ムショウ</t>
    </rPh>
    <rPh sb="3" eb="5">
      <t>ユウショウ</t>
    </rPh>
    <rPh sb="6" eb="7">
      <t>ベツ</t>
    </rPh>
    <phoneticPr fontId="2"/>
  </si>
  <si>
    <t>病床数（有床の場合）</t>
    <rPh sb="0" eb="3">
      <t>ビョウショウスウ</t>
    </rPh>
    <rPh sb="4" eb="6">
      <t>ユウショウ</t>
    </rPh>
    <rPh sb="7" eb="9">
      <t>バアイ</t>
    </rPh>
    <phoneticPr fontId="2"/>
  </si>
  <si>
    <t>３．承継・開業までのスケジュール</t>
    <rPh sb="2" eb="4">
      <t>ショウケイ</t>
    </rPh>
    <rPh sb="5" eb="7">
      <t>カイギョウ</t>
    </rPh>
    <phoneticPr fontId="2"/>
  </si>
  <si>
    <t>上段:承継・開業後,下段:承継前</t>
    <rPh sb="0" eb="2">
      <t>ジョウダン</t>
    </rPh>
    <rPh sb="3" eb="5">
      <t>ショウケイ</t>
    </rPh>
    <rPh sb="6" eb="8">
      <t>カイギョウ</t>
    </rPh>
    <rPh sb="8" eb="9">
      <t>ゴ</t>
    </rPh>
    <rPh sb="10" eb="12">
      <t>ゲダン</t>
    </rPh>
    <rPh sb="13" eb="16">
      <t>ショウケイマエ</t>
    </rPh>
    <phoneticPr fontId="2"/>
  </si>
  <si>
    <t>上段:承継・開業後,下段:承継前</t>
    <phoneticPr fontId="2"/>
  </si>
  <si>
    <t>４．事業計画</t>
    <rPh sb="2" eb="6">
      <t>ジギョウケイカク</t>
    </rPh>
    <phoneticPr fontId="2"/>
  </si>
  <si>
    <t>在宅医療の提供（訪問診療など）</t>
    <rPh sb="0" eb="4">
      <t>ザイタクイリョウ</t>
    </rPh>
    <rPh sb="5" eb="7">
      <t>テイキョウ</t>
    </rPh>
    <rPh sb="8" eb="12">
      <t>ホウモンシンリョウ</t>
    </rPh>
    <phoneticPr fontId="2"/>
  </si>
  <si>
    <t>学校保健への協力（学校医への就任など）</t>
    <rPh sb="0" eb="4">
      <t>ガッコウホケン</t>
    </rPh>
    <rPh sb="6" eb="8">
      <t>キョウリョク</t>
    </rPh>
    <rPh sb="9" eb="12">
      <t>ガッコウイ</t>
    </rPh>
    <rPh sb="14" eb="16">
      <t>シュウニン</t>
    </rPh>
    <phoneticPr fontId="2"/>
  </si>
  <si>
    <t>（１）実施予定の取組（承継・開業後に取り組みたいと考えているものがあれば〇をつけてください。）</t>
    <rPh sb="3" eb="7">
      <t>ジッシヨテイ</t>
    </rPh>
    <rPh sb="8" eb="10">
      <t>トリクミ</t>
    </rPh>
    <rPh sb="11" eb="13">
      <t>ショウケイ</t>
    </rPh>
    <rPh sb="14" eb="17">
      <t>カイギョウゴ</t>
    </rPh>
    <rPh sb="18" eb="19">
      <t>ト</t>
    </rPh>
    <rPh sb="20" eb="21">
      <t>ク</t>
    </rPh>
    <rPh sb="25" eb="26">
      <t>カンガ</t>
    </rPh>
    <phoneticPr fontId="2"/>
  </si>
  <si>
    <t>公衆衛生への協力（市町村が実施する健診や定期予防接種など）</t>
    <rPh sb="0" eb="4">
      <t>コウシュウエイセイ</t>
    </rPh>
    <rPh sb="6" eb="8">
      <t>キョウリョク</t>
    </rPh>
    <rPh sb="9" eb="12">
      <t>シチョウソン</t>
    </rPh>
    <rPh sb="13" eb="15">
      <t>ジッシ</t>
    </rPh>
    <rPh sb="17" eb="19">
      <t>ケンシン</t>
    </rPh>
    <rPh sb="20" eb="26">
      <t>テイキヨボウセッシュ</t>
    </rPh>
    <phoneticPr fontId="2"/>
  </si>
  <si>
    <t>（２）地域医療への貢献に対する考えについて</t>
    <rPh sb="9" eb="11">
      <t>コウケン</t>
    </rPh>
    <rPh sb="12" eb="13">
      <t>タイ</t>
    </rPh>
    <rPh sb="15" eb="16">
      <t>カンガ</t>
    </rPh>
    <phoneticPr fontId="2"/>
  </si>
  <si>
    <t>・（１）に〇をつけた場合、その具体的な予定や計画について記入すること
・その他、（１）以外にも、地域医療への貢献について、予定しているものがあれば、具体的に記入すること</t>
    <rPh sb="10" eb="12">
      <t>バアイ</t>
    </rPh>
    <rPh sb="15" eb="18">
      <t>グタイテキ</t>
    </rPh>
    <rPh sb="19" eb="21">
      <t>ヨテイ</t>
    </rPh>
    <rPh sb="22" eb="24">
      <t>ケイカク</t>
    </rPh>
    <rPh sb="28" eb="30">
      <t>キニュウ</t>
    </rPh>
    <rPh sb="43" eb="45">
      <t>イガイ</t>
    </rPh>
    <rPh sb="48" eb="52">
      <t>チイキイリョウ</t>
    </rPh>
    <rPh sb="54" eb="56">
      <t>コウケン</t>
    </rPh>
    <rPh sb="61" eb="63">
      <t>ヨテイ</t>
    </rPh>
    <rPh sb="74" eb="77">
      <t>グタイテキ</t>
    </rPh>
    <rPh sb="78" eb="80">
      <t>キニュウ</t>
    </rPh>
    <phoneticPr fontId="2"/>
  </si>
  <si>
    <t>※開業予定地域における2～4の実施状況や参加方法等については、市町村又は地区医師会等へ御確認ください。</t>
    <rPh sb="1" eb="7">
      <t>カイギョウヨテイチイキ</t>
    </rPh>
    <rPh sb="15" eb="17">
      <t>ジッシ</t>
    </rPh>
    <rPh sb="17" eb="19">
      <t>ジョウキョウ</t>
    </rPh>
    <rPh sb="20" eb="22">
      <t>サンカ</t>
    </rPh>
    <rPh sb="22" eb="24">
      <t>ホウホウ</t>
    </rPh>
    <rPh sb="24" eb="25">
      <t>トウ</t>
    </rPh>
    <rPh sb="31" eb="34">
      <t>シチョウソン</t>
    </rPh>
    <rPh sb="34" eb="35">
      <t>マタ</t>
    </rPh>
    <rPh sb="36" eb="41">
      <t>チクイシカイ</t>
    </rPh>
    <rPh sb="41" eb="42">
      <t>トウ</t>
    </rPh>
    <rPh sb="43" eb="46">
      <t>ゴカクニン</t>
    </rPh>
    <phoneticPr fontId="2"/>
  </si>
  <si>
    <t>㎡</t>
    <phoneticPr fontId="4"/>
  </si>
  <si>
    <t>（３）市町村の追加支援等の有無について</t>
    <rPh sb="13" eb="15">
      <t>ウム</t>
    </rPh>
    <phoneticPr fontId="2"/>
  </si>
  <si>
    <t>・診療所の承継・開業に対して、市町村から何らかの支援を受ける予定がある場合、市町村名や支援内容、市町村との調整状況等について、具体的に記入すること。</t>
    <rPh sb="1" eb="4">
      <t>シンリョウジョ</t>
    </rPh>
    <rPh sb="5" eb="7">
      <t>ショウケイ</t>
    </rPh>
    <rPh sb="8" eb="10">
      <t>カイギョウ</t>
    </rPh>
    <rPh sb="11" eb="12">
      <t>タイ</t>
    </rPh>
    <rPh sb="15" eb="18">
      <t>シチョウソン</t>
    </rPh>
    <rPh sb="20" eb="21">
      <t>ナン</t>
    </rPh>
    <rPh sb="24" eb="26">
      <t>シエン</t>
    </rPh>
    <rPh sb="27" eb="28">
      <t>ウ</t>
    </rPh>
    <rPh sb="30" eb="32">
      <t>ヨテイ</t>
    </rPh>
    <rPh sb="35" eb="37">
      <t>バアイ</t>
    </rPh>
    <rPh sb="38" eb="41">
      <t>シチョウソン</t>
    </rPh>
    <rPh sb="41" eb="42">
      <t>メイ</t>
    </rPh>
    <rPh sb="43" eb="47">
      <t>シエンナイヨウ</t>
    </rPh>
    <rPh sb="48" eb="51">
      <t>シチョウソン</t>
    </rPh>
    <rPh sb="53" eb="58">
      <t>チョウセイジョウキョウトウ</t>
    </rPh>
    <rPh sb="63" eb="66">
      <t>グタイテキ</t>
    </rPh>
    <rPh sb="67" eb="69">
      <t>キニュウ</t>
    </rPh>
    <phoneticPr fontId="2"/>
  </si>
  <si>
    <t>診療時間</t>
    <rPh sb="0" eb="4">
      <t>シンリョウジカン</t>
    </rPh>
    <phoneticPr fontId="2"/>
  </si>
  <si>
    <t>～</t>
    <phoneticPr fontId="2"/>
  </si>
  <si>
    <t>平日</t>
    <rPh sb="0" eb="2">
      <t>ヘイジツ</t>
    </rPh>
    <phoneticPr fontId="2"/>
  </si>
  <si>
    <t>休日</t>
    <rPh sb="0" eb="2">
      <t>キュウジツ</t>
    </rPh>
    <phoneticPr fontId="2"/>
  </si>
  <si>
    <t>日</t>
    <rPh sb="0" eb="1">
      <t>ニチ</t>
    </rPh>
    <phoneticPr fontId="2"/>
  </si>
  <si>
    <t>診療（予定）日数</t>
    <rPh sb="0" eb="2">
      <t>シンリョウ</t>
    </rPh>
    <rPh sb="3" eb="5">
      <t>ヨテイ</t>
    </rPh>
    <rPh sb="6" eb="8">
      <t>ニッスウ</t>
    </rPh>
    <phoneticPr fontId="2"/>
  </si>
  <si>
    <t>訪問看護（予定）日数</t>
    <rPh sb="0" eb="4">
      <t>ホウモンカンゴ</t>
    </rPh>
    <rPh sb="5" eb="7">
      <t>ヨテイ</t>
    </rPh>
    <rPh sb="8" eb="10">
      <t>ニッスウ</t>
    </rPh>
    <phoneticPr fontId="2"/>
  </si>
  <si>
    <t>訪問看護の実施の有無</t>
    <rPh sb="0" eb="4">
      <t>ホウモンカンゴ</t>
    </rPh>
    <rPh sb="5" eb="7">
      <t>ジッシ</t>
    </rPh>
    <rPh sb="8" eb="10">
      <t>ウム</t>
    </rPh>
    <phoneticPr fontId="2"/>
  </si>
  <si>
    <t>２．今年度の事業計画</t>
    <rPh sb="2" eb="5">
      <t>コンネンド</t>
    </rPh>
    <rPh sb="6" eb="10">
      <t>ジギョウケイカク</t>
    </rPh>
    <phoneticPr fontId="4"/>
  </si>
  <si>
    <t>３．補助基準額</t>
    <rPh sb="2" eb="4">
      <t>ホジョ</t>
    </rPh>
    <rPh sb="4" eb="7">
      <t>キジュンガク</t>
    </rPh>
    <phoneticPr fontId="4"/>
  </si>
  <si>
    <t>実診療日数</t>
    <phoneticPr fontId="2"/>
  </si>
  <si>
    <t>訪問看護日数</t>
    <phoneticPr fontId="2"/>
  </si>
  <si>
    <t>（１）基本額</t>
    <rPh sb="3" eb="6">
      <t>キホンガク</t>
    </rPh>
    <phoneticPr fontId="2"/>
  </si>
  <si>
    <t>計</t>
    <rPh sb="0" eb="1">
      <t>ケイ</t>
    </rPh>
    <phoneticPr fontId="2"/>
  </si>
  <si>
    <t xml:space="preserve"> (4)　交付要綱５（5）及び（6）に掲げる事業･･･(H)欄に記載された額に３分の２を乗じて得た額</t>
    <rPh sb="13" eb="14">
      <t>オヨ</t>
    </rPh>
    <phoneticPr fontId="4"/>
  </si>
  <si>
    <t xml:space="preserve"> (3)　交付要綱５（4）に掲げる事業･･･････････(H)欄に記載された額</t>
    <phoneticPr fontId="4"/>
  </si>
  <si>
    <t xml:space="preserve"> (2)　交付要綱５（2）及び（3）に掲げる事業･･･(H)欄に記載された額に２分の１を乗じて得た額</t>
    <phoneticPr fontId="4"/>
  </si>
  <si>
    <t xml:space="preserve"> (1)　交付要綱５（1）に掲げる事業･･･････････(H)欄に記載された額に補助率を乗じて得た額</t>
    <phoneticPr fontId="4"/>
  </si>
  <si>
    <t>Ⅲ．「国庫補助所要額」欄は、次により記入すること。ただし、算出された額に1,000円未満の端数が生じた場合にはこれを切捨てるものとする。</t>
    <phoneticPr fontId="4"/>
  </si>
  <si>
    <t xml:space="preserve"> (6)　　　　　　　　　　 〃　　　　　　　　　（6）に掲げる事業･･･(C)と(F)とを比較して少ない方の額に２分の１を乗じて得た額と(G)とを比較して少ない方の額</t>
    <phoneticPr fontId="4"/>
  </si>
  <si>
    <t xml:space="preserve"> (5)　　　　　　　　　　 〃　　　　　　　　　（5）に掲げる事業･･･(C)と(F)とを比較して少ない方の額に４分の３を乗じて得た額と(G)とを比較して少ない方の額</t>
    <phoneticPr fontId="4"/>
  </si>
  <si>
    <t xml:space="preserve"> (4)　　　　　　　　　　 〃　　　　　　　　　（4）に掲げる事業･･･(C)と(F)とを比較して少ない方の額に補助率を乗じて得た額と(G)とを比較して少ない方の額</t>
    <phoneticPr fontId="4"/>
  </si>
  <si>
    <t xml:space="preserve"> (3)　　　　　　　　　　 〃　　　　　　　　　（3）に掲げる事業･･･(C)と(F)とを比較して少ない方の額に３分の２を乗じて得た額と(G)とを比較して少ない方の額</t>
    <phoneticPr fontId="4"/>
  </si>
  <si>
    <t xml:space="preserve"> (2)　　　　　　　　　　 〃　　　　　　　　　（2）に掲げる事業･･･(C)と(F)と(G)とを比較してもっとも少ない額</t>
    <phoneticPr fontId="4"/>
  </si>
  <si>
    <t xml:space="preserve"> (1)　交付要綱５(交付額の算定方法)（1）に掲げる事業･･･(C)と(F)とを比較して少ない方の額</t>
    <phoneticPr fontId="4"/>
  </si>
  <si>
    <t>Ⅱ．「国庫補助基本額」欄は、次により記入すること。</t>
    <phoneticPr fontId="4"/>
  </si>
  <si>
    <t>Ⅰ．「選定額」欄は、(D)と(E)とを比較して少ない方の額を記入すること。</t>
    <phoneticPr fontId="4"/>
  </si>
  <si>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</si>
  <si>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4"/>
  </si>
  <si>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4"/>
  </si>
  <si>
    <t>－</t>
    <phoneticPr fontId="4"/>
  </si>
  <si>
    <t>－</t>
  </si>
  <si>
    <t>合計</t>
    <rPh sb="0" eb="2">
      <t>ゴウケイ</t>
    </rPh>
    <phoneticPr fontId="4"/>
  </si>
  <si>
    <t>円</t>
  </si>
  <si>
    <t>市町村名</t>
  </si>
  <si>
    <t>金額</t>
  </si>
  <si>
    <t>単価</t>
  </si>
  <si>
    <t>面積/室数</t>
    <rPh sb="3" eb="5">
      <t>シツスウ</t>
    </rPh>
    <phoneticPr fontId="4"/>
  </si>
  <si>
    <t>工事計画
年数</t>
    <rPh sb="0" eb="2">
      <t>コウジ</t>
    </rPh>
    <rPh sb="2" eb="4">
      <t>ケイカク</t>
    </rPh>
    <rPh sb="5" eb="7">
      <t>ネンスウ</t>
    </rPh>
    <phoneticPr fontId="18"/>
  </si>
  <si>
    <t>抵　当　権</t>
    <rPh sb="0" eb="1">
      <t>テイ</t>
    </rPh>
    <rPh sb="2" eb="3">
      <t>トウ</t>
    </rPh>
    <rPh sb="4" eb="5">
      <t>ケン</t>
    </rPh>
    <phoneticPr fontId="18"/>
  </si>
  <si>
    <t>所　在　地</t>
  </si>
  <si>
    <t>選　定　額</t>
    <phoneticPr fontId="4"/>
  </si>
  <si>
    <t>基　　　準　　　額</t>
  </si>
  <si>
    <t>対象経費の支出予定額</t>
  </si>
  <si>
    <t>差引事業費</t>
  </si>
  <si>
    <t>寄附金
その他の
収入額</t>
    <rPh sb="0" eb="2">
      <t>キフ</t>
    </rPh>
    <phoneticPr fontId="4"/>
  </si>
  <si>
    <t>総事業費</t>
  </si>
  <si>
    <t>開　設　者</t>
    <phoneticPr fontId="4"/>
  </si>
  <si>
    <t>施　設　名</t>
  </si>
  <si>
    <t>補助対象
部分</t>
    <rPh sb="0" eb="2">
      <t>ホジョ</t>
    </rPh>
    <rPh sb="2" eb="4">
      <t>タイショウ</t>
    </rPh>
    <rPh sb="5" eb="7">
      <t>ブブン</t>
    </rPh>
    <phoneticPr fontId="4"/>
  </si>
  <si>
    <t>事業区分</t>
    <rPh sb="0" eb="2">
      <t>ジギョウ</t>
    </rPh>
    <phoneticPr fontId="4"/>
  </si>
  <si>
    <t>補助事業者名</t>
  </si>
  <si>
    <t>都道府県</t>
  </si>
  <si>
    <t>県内番</t>
    <rPh sb="0" eb="3">
      <t>ケンナイバン</t>
    </rPh>
    <phoneticPr fontId="4"/>
  </si>
  <si>
    <t>県番</t>
    <rPh sb="0" eb="2">
      <t>ケンバン</t>
    </rPh>
    <phoneticPr fontId="4"/>
  </si>
  <si>
    <t>Ｇ</t>
  </si>
  <si>
    <t>Ｆ</t>
  </si>
  <si>
    <t>Ｅ</t>
  </si>
  <si>
    <t>Ｄ</t>
  </si>
  <si>
    <t>Ａ－Ｂ＝Ｃ</t>
  </si>
  <si>
    <t>Ｂ</t>
  </si>
  <si>
    <t>Ａ</t>
  </si>
  <si>
    <t>重点医師偏在対策支援区域における診療所の承継・開業支援事業</t>
  </si>
  <si>
    <t>その他</t>
    <rPh sb="2" eb="3">
      <t>タ</t>
    </rPh>
    <phoneticPr fontId="4"/>
  </si>
  <si>
    <t>看護師住宅</t>
    <rPh sb="0" eb="3">
      <t>カンゴシ</t>
    </rPh>
    <rPh sb="3" eb="5">
      <t>ジュウタク</t>
    </rPh>
    <phoneticPr fontId="4"/>
  </si>
  <si>
    <t>医師住宅</t>
    <rPh sb="0" eb="2">
      <t>イシ</t>
    </rPh>
    <rPh sb="2" eb="4">
      <t>ジュウタク</t>
    </rPh>
    <phoneticPr fontId="4"/>
  </si>
  <si>
    <t>診療部門</t>
    <rPh sb="0" eb="2">
      <t>シンリョウ</t>
    </rPh>
    <rPh sb="2" eb="4">
      <t>ブモン</t>
    </rPh>
    <phoneticPr fontId="4"/>
  </si>
  <si>
    <t>事業区分</t>
    <rPh sb="0" eb="2">
      <t>ジギョウ</t>
    </rPh>
    <rPh sb="2" eb="4">
      <t>クブン</t>
    </rPh>
    <phoneticPr fontId="4"/>
  </si>
  <si>
    <t>なお、単年度事業の場合には、「総事業」欄のみに記入すること。</t>
    <phoneticPr fontId="4"/>
  </si>
  <si>
    <t>全体の事業が３か年以上にわたる計画の場合には、「年度別内訳」欄を適宜増やして作成すること。</t>
    <phoneticPr fontId="4"/>
  </si>
  <si>
    <t>（７）</t>
    <phoneticPr fontId="4"/>
  </si>
  <si>
    <t>補助対象事業分の備考欄の「整備病床数」は、補助対象事業分に含まれる病床数を記入すること。</t>
    <phoneticPr fontId="4"/>
  </si>
  <si>
    <t>（６）</t>
    <phoneticPr fontId="4"/>
  </si>
  <si>
    <t>　　改　　修：建物の主要構造部分を取りこわさない模様替及び内部改修</t>
    <phoneticPr fontId="4"/>
  </si>
  <si>
    <t xml:space="preserve">    </t>
    <phoneticPr fontId="4"/>
  </si>
  <si>
    <t>　　増　　築：敷地内の既存の建物を建て増しする場合で、敷地内に別に建物を新築する場合を含む</t>
    <phoneticPr fontId="4"/>
  </si>
  <si>
    <t>　　改　　築：従前の建物を取りこわして、これと位置・構造・規模がほぼ同程度のものを建築する場合</t>
    <phoneticPr fontId="4"/>
  </si>
  <si>
    <t xml:space="preserve">   </t>
    <phoneticPr fontId="4"/>
  </si>
  <si>
    <t>　　移転新築：現在建物が存在する敷地とは別の敷地に新たに建物を建築し、かつ、現在の建物の機能を移転する場合</t>
    <phoneticPr fontId="4"/>
  </si>
  <si>
    <t xml:space="preserve">     </t>
    <phoneticPr fontId="4"/>
  </si>
  <si>
    <t>　　新　　築：新たに建物を建築する場合</t>
    <phoneticPr fontId="4"/>
  </si>
  <si>
    <t xml:space="preserve"> なお、事業の種別は次による。</t>
    <phoneticPr fontId="4"/>
  </si>
  <si>
    <t>（４）はさらに、事業の種別により新築、改築、増築、改修等に区分すること。</t>
    <phoneticPr fontId="4"/>
  </si>
  <si>
    <t>（５）</t>
    <phoneticPr fontId="4"/>
  </si>
  <si>
    <t>補助対象事業分の「費目」欄は、医療施設等施設整備費補助金交付要綱５の表の「３対象経費」に定める各部門に区分して記入すること。</t>
    <phoneticPr fontId="4"/>
  </si>
  <si>
    <t>（４）</t>
    <phoneticPr fontId="4"/>
  </si>
  <si>
    <t>また、「補助対象経費」とは補助対象事業分のうち、交付要綱に定める（交付額の算定方法）において対象経費とされている経費を指す。</t>
    <phoneticPr fontId="4"/>
  </si>
  <si>
    <t>当する経費及び交付要綱に定める（交付額の算定方法）において対象経費とされていない経費を指す。</t>
    <rPh sb="5" eb="6">
      <t>オヨ</t>
    </rPh>
    <phoneticPr fontId="4"/>
  </si>
  <si>
    <t>「補助対象外経費」とは補助対象事業分のうち、医療施設等施設整備費補助金交付要綱に定める（交付の対象外費用）に該</t>
    <phoneticPr fontId="4"/>
  </si>
  <si>
    <t>（３）</t>
    <phoneticPr fontId="4"/>
  </si>
  <si>
    <t>年度間の金額の按分は支払額ではなく進捗率により行うこと。</t>
    <phoneticPr fontId="4"/>
  </si>
  <si>
    <t xml:space="preserve">      　</t>
    <phoneticPr fontId="4"/>
  </si>
  <si>
    <t>外分」とは当該事業の補助金の交付の対象としない部分（財産処分の制限がかからない部分）を指す。</t>
    <phoneticPr fontId="4"/>
  </si>
  <si>
    <t>「補助対象事業分」とは当該事業の補助金の交付の対象とする部分（財産処分の制限がかかる部分）を指し、「補助対象事業</t>
    <phoneticPr fontId="4"/>
  </si>
  <si>
    <t>（２）</t>
    <phoneticPr fontId="4"/>
  </si>
  <si>
    <t>記載すること。</t>
    <phoneticPr fontId="4"/>
  </si>
  <si>
    <t>「事業区分」には、医療施設等施設整備費補助金交付要綱の５（交付額の算定方法）の表の「１区分」欄に定める事業区分を、</t>
    <phoneticPr fontId="4"/>
  </si>
  <si>
    <t>（１）</t>
    <phoneticPr fontId="4"/>
  </si>
  <si>
    <t>（記入上の注意）</t>
  </si>
  <si>
    <t xml:space="preserve">     </t>
  </si>
  <si>
    <t xml:space="preserve">      </t>
  </si>
  <si>
    <t xml:space="preserve">計         </t>
    <phoneticPr fontId="4"/>
  </si>
  <si>
    <t xml:space="preserve">       </t>
  </si>
  <si>
    <t>自己財源</t>
  </si>
  <si>
    <t>借入金</t>
  </si>
  <si>
    <t>寄附金</t>
    <rPh sb="0" eb="2">
      <t>キフ</t>
    </rPh>
    <phoneticPr fontId="4"/>
  </si>
  <si>
    <t xml:space="preserve"> </t>
  </si>
  <si>
    <t>地方債</t>
  </si>
  <si>
    <t>市町村補助金</t>
  </si>
  <si>
    <t>都道府県補助金</t>
    <rPh sb="0" eb="4">
      <t>トドウフケン</t>
    </rPh>
    <phoneticPr fontId="4"/>
  </si>
  <si>
    <t>国庫補助金</t>
  </si>
  <si>
    <t>事業財源内訳</t>
  </si>
  <si>
    <t>総　合　計</t>
    <rPh sb="0" eb="1">
      <t>フサ</t>
    </rPh>
    <rPh sb="2" eb="3">
      <t>ゴウ</t>
    </rPh>
    <rPh sb="4" eb="5">
      <t>ケイ</t>
    </rPh>
    <phoneticPr fontId="4"/>
  </si>
  <si>
    <t>合　計</t>
    <rPh sb="0" eb="1">
      <t>ゴウ</t>
    </rPh>
    <rPh sb="2" eb="3">
      <t>ケイ</t>
    </rPh>
    <phoneticPr fontId="4"/>
  </si>
  <si>
    <t>・</t>
    <phoneticPr fontId="4"/>
  </si>
  <si>
    <t>・</t>
  </si>
  <si>
    <t xml:space="preserve"> &lt;附帯工事&gt;         </t>
    <phoneticPr fontId="4"/>
  </si>
  <si>
    <t>補助対象事業外分</t>
    <rPh sb="0" eb="2">
      <t>ホジョ</t>
    </rPh>
    <rPh sb="2" eb="4">
      <t>タイショウ</t>
    </rPh>
    <rPh sb="4" eb="6">
      <t>ジギョウ</t>
    </rPh>
    <rPh sb="6" eb="7">
      <t>ガイ</t>
    </rPh>
    <phoneticPr fontId="4"/>
  </si>
  <si>
    <t>合計（総事業費）</t>
    <rPh sb="0" eb="2">
      <t>ゴウケイ</t>
    </rPh>
    <rPh sb="3" eb="4">
      <t>ソウ</t>
    </rPh>
    <rPh sb="4" eb="7">
      <t>ジギョウヒ</t>
    </rPh>
    <phoneticPr fontId="4"/>
  </si>
  <si>
    <t>小　計</t>
    <phoneticPr fontId="4"/>
  </si>
  <si>
    <t>補助対象外経費</t>
    <rPh sb="0" eb="2">
      <t>ホジョ</t>
    </rPh>
    <rPh sb="2" eb="5">
      <t>タイショウガイ</t>
    </rPh>
    <rPh sb="5" eb="7">
      <t>ケイヒ</t>
    </rPh>
    <phoneticPr fontId="4"/>
  </si>
  <si>
    <t xml:space="preserve"> &lt;附帯工事&gt;</t>
    <phoneticPr fontId="4"/>
  </si>
  <si>
    <t>【病棟】</t>
    <rPh sb="1" eb="3">
      <t>ビョウトウ</t>
    </rPh>
    <phoneticPr fontId="4"/>
  </si>
  <si>
    <t>　（改築）</t>
  </si>
  <si>
    <t>【診療棟】</t>
    <rPh sb="1" eb="3">
      <t>シンリョウ</t>
    </rPh>
    <rPh sb="3" eb="4">
      <t>トウ</t>
    </rPh>
    <phoneticPr fontId="4"/>
  </si>
  <si>
    <t xml:space="preserve">      円</t>
  </si>
  <si>
    <t xml:space="preserve">     円</t>
  </si>
  <si>
    <t xml:space="preserve">     ㎡</t>
  </si>
  <si>
    <t xml:space="preserve">    ㎡</t>
  </si>
  <si>
    <t xml:space="preserve">    円</t>
  </si>
  <si>
    <t>補助対象経費</t>
    <rPh sb="0" eb="2">
      <t>ホジョ</t>
    </rPh>
    <rPh sb="2" eb="4">
      <t>タイショウ</t>
    </rPh>
    <rPh sb="4" eb="6">
      <t>ケイヒ</t>
    </rPh>
    <phoneticPr fontId="4"/>
  </si>
  <si>
    <t>補助対象事業分</t>
    <rPh sb="0" eb="2">
      <t>ホジョ</t>
    </rPh>
    <rPh sb="2" eb="4">
      <t>タイショウ</t>
    </rPh>
    <rPh sb="4" eb="7">
      <t>ジギョウブン</t>
    </rPh>
    <phoneticPr fontId="4"/>
  </si>
  <si>
    <t>金額</t>
    <phoneticPr fontId="4"/>
  </si>
  <si>
    <t>単価</t>
    <phoneticPr fontId="4"/>
  </si>
  <si>
    <t>員数</t>
    <phoneticPr fontId="4"/>
  </si>
  <si>
    <t>○○年度</t>
    <phoneticPr fontId="4"/>
  </si>
  <si>
    <t>令和○年度</t>
    <rPh sb="0" eb="2">
      <t>レイワ</t>
    </rPh>
    <rPh sb="3" eb="5">
      <t>ネンド</t>
    </rPh>
    <phoneticPr fontId="4"/>
  </si>
  <si>
    <t>令和○年度</t>
    <rPh sb="0" eb="2">
      <t>レイワ</t>
    </rPh>
    <phoneticPr fontId="4"/>
  </si>
  <si>
    <t>年      度      別      内      訳</t>
  </si>
  <si>
    <t>総事業（100%）</t>
    <phoneticPr fontId="4"/>
  </si>
  <si>
    <t>費目</t>
    <phoneticPr fontId="4"/>
  </si>
  <si>
    <t>事業区分</t>
    <phoneticPr fontId="4"/>
  </si>
  <si>
    <t>施設名</t>
  </si>
  <si>
    <t xml:space="preserve">                                                                                                            </t>
  </si>
  <si>
    <t>施設整備事業費内訳書</t>
    <phoneticPr fontId="4"/>
  </si>
  <si>
    <t>　　各合計欄の金額は自動計算
　「員数（㎡）」部分は個別に入力</t>
    <rPh sb="2" eb="3">
      <t>カク</t>
    </rPh>
    <rPh sb="3" eb="5">
      <t>ゴウケイ</t>
    </rPh>
    <rPh sb="5" eb="6">
      <t>ラン</t>
    </rPh>
    <rPh sb="7" eb="9">
      <t>キンガク</t>
    </rPh>
    <rPh sb="10" eb="12">
      <t>ジドウ</t>
    </rPh>
    <rPh sb="12" eb="14">
      <t>ケイサン</t>
    </rPh>
    <rPh sb="17" eb="19">
      <t>インスウ</t>
    </rPh>
    <rPh sb="23" eb="25">
      <t>ブブン</t>
    </rPh>
    <rPh sb="26" eb="28">
      <t>コベツ</t>
    </rPh>
    <rPh sb="29" eb="31">
      <t>ニュウリョク</t>
    </rPh>
    <phoneticPr fontId="4"/>
  </si>
  <si>
    <t>総　事　業　費</t>
    <rPh sb="0" eb="1">
      <t>ソウ</t>
    </rPh>
    <rPh sb="2" eb="3">
      <t>コト</t>
    </rPh>
    <rPh sb="4" eb="5">
      <t>ギョウ</t>
    </rPh>
    <rPh sb="6" eb="7">
      <t>ヒ</t>
    </rPh>
    <phoneticPr fontId="2"/>
  </si>
  <si>
    <t>小        計</t>
    <rPh sb="0" eb="10">
      <t>ショウケイ</t>
    </rPh>
    <phoneticPr fontId="4"/>
  </si>
  <si>
    <t>２．補助対象外事業分</t>
    <rPh sb="2" eb="4">
      <t>ホジョ</t>
    </rPh>
    <rPh sb="4" eb="6">
      <t>タイショウ</t>
    </rPh>
    <rPh sb="6" eb="7">
      <t>ガイ</t>
    </rPh>
    <rPh sb="7" eb="9">
      <t>ジギョウ</t>
    </rPh>
    <rPh sb="9" eb="10">
      <t>ブン</t>
    </rPh>
    <phoneticPr fontId="4"/>
  </si>
  <si>
    <t>１．補助対象事業分</t>
    <rPh sb="2" eb="4">
      <t>ホジョ</t>
    </rPh>
    <rPh sb="4" eb="6">
      <t>タイショウ</t>
    </rPh>
    <rPh sb="6" eb="8">
      <t>ジギョウ</t>
    </rPh>
    <rPh sb="8" eb="9">
      <t>ブン</t>
    </rPh>
    <phoneticPr fontId="4"/>
  </si>
  <si>
    <t>別紙１－２</t>
    <rPh sb="0" eb="2">
      <t>ベッシ</t>
    </rPh>
    <phoneticPr fontId="4"/>
  </si>
  <si>
    <t>別紙１－１</t>
    <rPh sb="0" eb="2">
      <t>ベッシ</t>
    </rPh>
    <phoneticPr fontId="4"/>
  </si>
  <si>
    <t>重点医師偏在対策支援区域における診療所の承継・開業支援事業</t>
    <phoneticPr fontId="2"/>
  </si>
  <si>
    <t>整備後（㎡）</t>
    <rPh sb="0" eb="2">
      <t>セイビ</t>
    </rPh>
    <rPh sb="2" eb="3">
      <t>ゴ</t>
    </rPh>
    <phoneticPr fontId="4"/>
  </si>
  <si>
    <t>現在（㎡）</t>
    <rPh sb="0" eb="2">
      <t>ゲンザイ</t>
    </rPh>
    <phoneticPr fontId="4"/>
  </si>
  <si>
    <t>待合室</t>
    <rPh sb="0" eb="3">
      <t>マチアイシツ</t>
    </rPh>
    <phoneticPr fontId="4"/>
  </si>
  <si>
    <t>エックス線室</t>
    <rPh sb="4" eb="5">
      <t>セン</t>
    </rPh>
    <rPh sb="5" eb="6">
      <t>シツ</t>
    </rPh>
    <phoneticPr fontId="4"/>
  </si>
  <si>
    <t>薬剤室</t>
    <rPh sb="0" eb="2">
      <t>ヤクザイ</t>
    </rPh>
    <rPh sb="2" eb="3">
      <t>シツ</t>
    </rPh>
    <phoneticPr fontId="4"/>
  </si>
  <si>
    <t>処置室</t>
    <rPh sb="0" eb="2">
      <t>ショチ</t>
    </rPh>
    <rPh sb="2" eb="3">
      <t>シツ</t>
    </rPh>
    <phoneticPr fontId="4"/>
  </si>
  <si>
    <t>診察室</t>
    <rPh sb="0" eb="3">
      <t>シンサツシツ</t>
    </rPh>
    <phoneticPr fontId="4"/>
  </si>
  <si>
    <t>住宅部門の面積</t>
    <rPh sb="0" eb="2">
      <t>ジュウタク</t>
    </rPh>
    <rPh sb="2" eb="4">
      <t>ブモン</t>
    </rPh>
    <rPh sb="5" eb="7">
      <t>メンセキ</t>
    </rPh>
    <phoneticPr fontId="4"/>
  </si>
  <si>
    <t>診療所部門の面積</t>
    <rPh sb="0" eb="3">
      <t>シンリョウジョ</t>
    </rPh>
    <rPh sb="3" eb="5">
      <t>ブモン</t>
    </rPh>
    <rPh sb="6" eb="8">
      <t>メンセキ</t>
    </rPh>
    <phoneticPr fontId="4"/>
  </si>
  <si>
    <t>２．整備事業の概要</t>
    <rPh sb="2" eb="4">
      <t>セイビ</t>
    </rPh>
    <rPh sb="4" eb="6">
      <t>ジギョウ</t>
    </rPh>
    <rPh sb="7" eb="9">
      <t>ガイヨウ</t>
    </rPh>
    <phoneticPr fontId="4"/>
  </si>
  <si>
    <t>補助対象部門</t>
    <rPh sb="0" eb="2">
      <t>ホジョ</t>
    </rPh>
    <rPh sb="2" eb="4">
      <t>タイショウ</t>
    </rPh>
    <rPh sb="4" eb="6">
      <t>ブモン</t>
    </rPh>
    <phoneticPr fontId="4"/>
  </si>
  <si>
    <t>既設分</t>
    <rPh sb="0" eb="2">
      <t>キセツ</t>
    </rPh>
    <rPh sb="2" eb="3">
      <t>ブン</t>
    </rPh>
    <phoneticPr fontId="4"/>
  </si>
  <si>
    <t>構造の種類
（主たる構造）</t>
    <rPh sb="0" eb="2">
      <t>コウゾウ</t>
    </rPh>
    <rPh sb="3" eb="5">
      <t>シュルイ</t>
    </rPh>
    <phoneticPr fontId="4"/>
  </si>
  <si>
    <t>有床の場合、病床数</t>
    <rPh sb="0" eb="2">
      <t>ユウショウ</t>
    </rPh>
    <rPh sb="3" eb="5">
      <t>バアイ</t>
    </rPh>
    <rPh sb="6" eb="9">
      <t>ビョウショウスウ</t>
    </rPh>
    <phoneticPr fontId="4"/>
  </si>
  <si>
    <t>整備後</t>
    <rPh sb="0" eb="2">
      <t>セイビ</t>
    </rPh>
    <rPh sb="2" eb="3">
      <t>ゴ</t>
    </rPh>
    <phoneticPr fontId="4"/>
  </si>
  <si>
    <t>現在</t>
    <rPh sb="0" eb="2">
      <t>ゲンザイ</t>
    </rPh>
    <phoneticPr fontId="4"/>
  </si>
  <si>
    <t>許可病床数</t>
    <rPh sb="0" eb="2">
      <t>キョカ</t>
    </rPh>
    <rPh sb="2" eb="5">
      <t>ビョウショウスウ</t>
    </rPh>
    <phoneticPr fontId="4"/>
  </si>
  <si>
    <t>事業の種別</t>
    <rPh sb="0" eb="2">
      <t>ジギョウ</t>
    </rPh>
    <rPh sb="3" eb="5">
      <t>シュベツ</t>
    </rPh>
    <phoneticPr fontId="4"/>
  </si>
  <si>
    <t>　　年　月　日</t>
    <phoneticPr fontId="4"/>
  </si>
  <si>
    <t>竣工</t>
    <phoneticPr fontId="4"/>
  </si>
  <si>
    <t xml:space="preserve"> ～ </t>
    <phoneticPr fontId="4"/>
  </si>
  <si>
    <t>着工</t>
    <rPh sb="0" eb="2">
      <t>チャッコウ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</si>
  <si>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</si>
  <si>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全体事業</t>
    <rPh sb="0" eb="2">
      <t>ゼンタイ</t>
    </rPh>
    <rPh sb="2" eb="4">
      <t>ジギョウ</t>
    </rPh>
    <phoneticPr fontId="4"/>
  </si>
  <si>
    <t>整備事業期間</t>
    <rPh sb="0" eb="2">
      <t>セイビ</t>
    </rPh>
    <rPh sb="2" eb="4">
      <t>ジギョウ</t>
    </rPh>
    <rPh sb="4" eb="6">
      <t>キカン</t>
    </rPh>
    <phoneticPr fontId="4"/>
  </si>
  <si>
    <t>１．整備事業計画等の概要</t>
    <rPh sb="2" eb="4">
      <t>セイビ</t>
    </rPh>
    <rPh sb="4" eb="6">
      <t>ジギョウ</t>
    </rPh>
    <rPh sb="6" eb="8">
      <t>ケイカク</t>
    </rPh>
    <rPh sb="8" eb="9">
      <t>トウ</t>
    </rPh>
    <rPh sb="10" eb="12">
      <t>ガイヨウ</t>
    </rPh>
    <phoneticPr fontId="4"/>
  </si>
  <si>
    <t>所在地</t>
    <rPh sb="0" eb="3">
      <t>ショザイチ</t>
    </rPh>
    <phoneticPr fontId="4"/>
  </si>
  <si>
    <t>施設名</t>
    <rPh sb="0" eb="2">
      <t>シセツ</t>
    </rPh>
    <rPh sb="2" eb="3">
      <t>メイ</t>
    </rPh>
    <phoneticPr fontId="4"/>
  </si>
  <si>
    <t>団体名（開設者）</t>
    <rPh sb="0" eb="3">
      <t>ダンタイメイ</t>
    </rPh>
    <rPh sb="4" eb="7">
      <t>カイセツシャ</t>
    </rPh>
    <phoneticPr fontId="4"/>
  </si>
  <si>
    <t>施設整備事業計画書</t>
    <rPh sb="0" eb="2">
      <t>シセツ</t>
    </rPh>
    <rPh sb="2" eb="4">
      <t>セイビ</t>
    </rPh>
    <rPh sb="4" eb="6">
      <t>ジギョウ</t>
    </rPh>
    <rPh sb="6" eb="9">
      <t>ケイカクショ</t>
    </rPh>
    <phoneticPr fontId="4"/>
  </si>
  <si>
    <t>重点医師偏在対策支援区域における診療所の承継・開業支援事業</t>
    <rPh sb="0" eb="2">
      <t>ジュウテン</t>
    </rPh>
    <rPh sb="2" eb="4">
      <t>イシ</t>
    </rPh>
    <rPh sb="4" eb="6">
      <t>ヘンザイ</t>
    </rPh>
    <rPh sb="6" eb="8">
      <t>タイサク</t>
    </rPh>
    <rPh sb="8" eb="10">
      <t>シエン</t>
    </rPh>
    <rPh sb="10" eb="12">
      <t>クイキ</t>
    </rPh>
    <rPh sb="16" eb="19">
      <t>シンリョウジョ</t>
    </rPh>
    <rPh sb="20" eb="22">
      <t>ショウケイ</t>
    </rPh>
    <rPh sb="23" eb="25">
      <t>カイギョウ</t>
    </rPh>
    <rPh sb="25" eb="27">
      <t>シエン</t>
    </rPh>
    <rPh sb="27" eb="29">
      <t>ジギョウ</t>
    </rPh>
    <phoneticPr fontId="4"/>
  </si>
  <si>
    <t>様式１－３</t>
    <rPh sb="0" eb="2">
      <t>ヨウシキ</t>
    </rPh>
    <phoneticPr fontId="4"/>
  </si>
  <si>
    <t>施設整備事業（別紙１－１～１－３を提出）</t>
    <rPh sb="0" eb="2">
      <t>シセツ</t>
    </rPh>
    <rPh sb="2" eb="4">
      <t>セイビ</t>
    </rPh>
    <rPh sb="4" eb="6">
      <t>ジギョウ</t>
    </rPh>
    <rPh sb="7" eb="9">
      <t>ベッシ</t>
    </rPh>
    <rPh sb="17" eb="19">
      <t>テイシュツ</t>
    </rPh>
    <phoneticPr fontId="2"/>
  </si>
  <si>
    <t>承継・開業予定年月日</t>
    <rPh sb="0" eb="2">
      <t>ショウケイ</t>
    </rPh>
    <rPh sb="3" eb="5">
      <t>カイギョウ</t>
    </rPh>
    <rPh sb="5" eb="10">
      <t>ヨテイネンガッピ</t>
    </rPh>
    <phoneticPr fontId="2"/>
  </si>
  <si>
    <t>・諸権利取得に係る契約（承継の場合）や工事等の契約について、契約時期や内容、支払時期について具体的に記入
　すること　※契約済のもの（基本合意契約等）がある場合も記入し、契約書の写を提出すること
・その他、申請する経費の発生時期についても記入すること</t>
    <rPh sb="12" eb="14">
      <t>ショウケイ</t>
    </rPh>
    <rPh sb="15" eb="17">
      <t>バアイ</t>
    </rPh>
    <rPh sb="30" eb="32">
      <t>ケイヤク</t>
    </rPh>
    <phoneticPr fontId="2"/>
  </si>
  <si>
    <r>
      <t>夜間休日の初期救急への協力</t>
    </r>
    <r>
      <rPr>
        <sz val="9"/>
        <rFont val="ＭＳ Ｐゴシック"/>
        <family val="3"/>
        <charset val="128"/>
      </rPr>
      <t>（在宅当番医や夜間休日急病診療所への協力など）</t>
    </r>
    <rPh sb="0" eb="2">
      <t>ヤカン</t>
    </rPh>
    <rPh sb="2" eb="4">
      <t>キュウジツ</t>
    </rPh>
    <rPh sb="5" eb="9">
      <t>ショキキュウキュウ</t>
    </rPh>
    <rPh sb="11" eb="13">
      <t>キョウリョク</t>
    </rPh>
    <rPh sb="31" eb="33">
      <t>キョウリョク</t>
    </rPh>
    <phoneticPr fontId="2"/>
  </si>
  <si>
    <t>令和７年度重点医師偏在対策支援区域における承継・開業支援事業 設備 整備費補助金 事業計画書</t>
    <rPh sb="0" eb="2">
      <t>レイワ</t>
    </rPh>
    <rPh sb="3" eb="5">
      <t>ネンド</t>
    </rPh>
    <rPh sb="5" eb="7">
      <t>ジュウテン</t>
    </rPh>
    <rPh sb="7" eb="9">
      <t>イシ</t>
    </rPh>
    <rPh sb="9" eb="11">
      <t>ヘンザイ</t>
    </rPh>
    <rPh sb="11" eb="13">
      <t>タイサク</t>
    </rPh>
    <rPh sb="13" eb="15">
      <t>シエン</t>
    </rPh>
    <rPh sb="15" eb="17">
      <t>クイキ</t>
    </rPh>
    <rPh sb="21" eb="23">
      <t>ショウケイ</t>
    </rPh>
    <rPh sb="24" eb="26">
      <t>カイギョウ</t>
    </rPh>
    <rPh sb="26" eb="28">
      <t>シエン</t>
    </rPh>
    <rPh sb="28" eb="30">
      <t>ジギョウ</t>
    </rPh>
    <rPh sb="31" eb="33">
      <t>セツビ</t>
    </rPh>
    <rPh sb="34" eb="37">
      <t>セイビヒ</t>
    </rPh>
    <rPh sb="37" eb="40">
      <t>ホジョキン</t>
    </rPh>
    <rPh sb="41" eb="43">
      <t>ジギョウ</t>
    </rPh>
    <rPh sb="43" eb="45">
      <t>ケイカク</t>
    </rPh>
    <rPh sb="45" eb="46">
      <t>ショ</t>
    </rPh>
    <phoneticPr fontId="4"/>
  </si>
  <si>
    <t>令和７年度重点医師偏在対策支援区域における承継・開業支援事業 地域への定着支援事業補助金 事業計画書</t>
    <rPh sb="31" eb="33">
      <t>チイキ</t>
    </rPh>
    <rPh sb="35" eb="41">
      <t>テイチャクシエンジギョウ</t>
    </rPh>
    <phoneticPr fontId="2"/>
  </si>
  <si>
    <t>例</t>
    <rPh sb="0" eb="1">
      <t>レイ</t>
    </rPh>
    <phoneticPr fontId="4"/>
  </si>
  <si>
    <t>○○県</t>
    <rPh sb="2" eb="3">
      <t>ケン</t>
    </rPh>
    <phoneticPr fontId="4"/>
  </si>
  <si>
    <t>○○診療所</t>
    <rPh sb="2" eb="5">
      <t>シンリョウジョ</t>
    </rPh>
    <phoneticPr fontId="4"/>
  </si>
  <si>
    <t>医療法人○○会</t>
    <rPh sb="0" eb="2">
      <t>イリョウ</t>
    </rPh>
    <rPh sb="2" eb="4">
      <t>ホウジン</t>
    </rPh>
    <rPh sb="6" eb="7">
      <t>カイ</t>
    </rPh>
    <phoneticPr fontId="4"/>
  </si>
  <si>
    <t>○○市</t>
    <rPh sb="2" eb="3">
      <t>シ</t>
    </rPh>
    <phoneticPr fontId="4"/>
  </si>
  <si>
    <t>無</t>
  </si>
  <si>
    <t>単年</t>
  </si>
  <si>
    <t>2-1</t>
    <phoneticPr fontId="4"/>
  </si>
  <si>
    <t>△△診療所</t>
    <rPh sb="2" eb="5">
      <t>シンリョウジョ</t>
    </rPh>
    <phoneticPr fontId="4"/>
  </si>
  <si>
    <t>医療法人△△会</t>
    <rPh sb="0" eb="2">
      <t>イリョウ</t>
    </rPh>
    <rPh sb="2" eb="4">
      <t>ホウジン</t>
    </rPh>
    <rPh sb="6" eb="7">
      <t>カイ</t>
    </rPh>
    <phoneticPr fontId="4"/>
  </si>
  <si>
    <t>△△市</t>
    <rPh sb="2" eb="3">
      <t>シ</t>
    </rPh>
    <phoneticPr fontId="4"/>
  </si>
  <si>
    <t>有</t>
  </si>
  <si>
    <t>複数年</t>
  </si>
  <si>
    <t>2-2</t>
    <phoneticPr fontId="4"/>
  </si>
  <si>
    <t>2-3</t>
    <phoneticPr fontId="4"/>
  </si>
  <si>
    <t>&lt;建築工事&gt;</t>
  </si>
  <si>
    <t>補助所要額</t>
    <rPh sb="2" eb="4">
      <t>ショヨウ</t>
    </rPh>
    <phoneticPr fontId="4"/>
  </si>
  <si>
    <t>職員基本給</t>
  </si>
  <si>
    <t>職員諸手当</t>
  </si>
  <si>
    <t>非常勤職員手当</t>
  </si>
  <si>
    <t>報償費</t>
  </si>
  <si>
    <t>旅費</t>
  </si>
  <si>
    <t>備品費（単価50万円未満に限る。）</t>
  </si>
  <si>
    <t>消耗品費</t>
  </si>
  <si>
    <t>材料費</t>
  </si>
  <si>
    <t>印刷製本費</t>
  </si>
  <si>
    <t>通信運搬費</t>
  </si>
  <si>
    <t>光熱水料</t>
  </si>
  <si>
    <t>借料及び損料</t>
  </si>
  <si>
    <t>社会保険料</t>
  </si>
  <si>
    <t>雑役務費</t>
  </si>
  <si>
    <t>委託費</t>
  </si>
  <si>
    <t>別紙３－１</t>
    <rPh sb="0" eb="1">
      <t>ベツ</t>
    </rPh>
    <phoneticPr fontId="2"/>
  </si>
  <si>
    <t>令和７年度重点医師偏在対策支援区域における診療所の承継・開業支援事業計画書</t>
    <rPh sb="0" eb="2">
      <t>レイワ</t>
    </rPh>
    <rPh sb="3" eb="5">
      <t>ネンド</t>
    </rPh>
    <rPh sb="5" eb="7">
      <t>ジュウテン</t>
    </rPh>
    <rPh sb="7" eb="9">
      <t>イシ</t>
    </rPh>
    <rPh sb="9" eb="11">
      <t>ヘンザイ</t>
    </rPh>
    <rPh sb="11" eb="13">
      <t>タイサク</t>
    </rPh>
    <rPh sb="13" eb="15">
      <t>シエン</t>
    </rPh>
    <rPh sb="15" eb="17">
      <t>クイキ</t>
    </rPh>
    <rPh sb="21" eb="24">
      <t>シンリョウジョ</t>
    </rPh>
    <rPh sb="25" eb="27">
      <t>ショウケイ</t>
    </rPh>
    <rPh sb="28" eb="30">
      <t>カイギョウ</t>
    </rPh>
    <rPh sb="30" eb="32">
      <t>シエン</t>
    </rPh>
    <rPh sb="32" eb="34">
      <t>ジギョウ</t>
    </rPh>
    <rPh sb="34" eb="36">
      <t>ケイカク</t>
    </rPh>
    <rPh sb="36" eb="37">
      <t>ショ</t>
    </rPh>
    <phoneticPr fontId="4"/>
  </si>
  <si>
    <t>１．所要額調書</t>
    <rPh sb="2" eb="5">
      <t>ショヨウガク</t>
    </rPh>
    <rPh sb="5" eb="7">
      <t>チョウショ</t>
    </rPh>
    <phoneticPr fontId="43"/>
  </si>
  <si>
    <t>（医療機関名：○○クリニック）</t>
    <rPh sb="1" eb="5">
      <t>イリョウキカン</t>
    </rPh>
    <rPh sb="5" eb="6">
      <t>メイ</t>
    </rPh>
    <phoneticPr fontId="43"/>
  </si>
  <si>
    <t>（１）支出</t>
    <rPh sb="3" eb="5">
      <t>シシュツ</t>
    </rPh>
    <phoneticPr fontId="42"/>
  </si>
  <si>
    <t>区分</t>
    <rPh sb="0" eb="2">
      <t>クブン</t>
    </rPh>
    <phoneticPr fontId="43"/>
  </si>
  <si>
    <t>支出予定額</t>
    <rPh sb="0" eb="2">
      <t>シシュツ</t>
    </rPh>
    <rPh sb="2" eb="5">
      <t>ヨテイガク</t>
    </rPh>
    <phoneticPr fontId="43"/>
  </si>
  <si>
    <t>算出内訳</t>
    <rPh sb="0" eb="2">
      <t>サンシュツ</t>
    </rPh>
    <rPh sb="2" eb="4">
      <t>ウチワケ</t>
    </rPh>
    <phoneticPr fontId="42"/>
  </si>
  <si>
    <t>円</t>
    <rPh sb="0" eb="1">
      <t>エン</t>
    </rPh>
    <phoneticPr fontId="43"/>
  </si>
  <si>
    <t>医師○人、看護師○人</t>
    <rPh sb="0" eb="2">
      <t>イシ</t>
    </rPh>
    <rPh sb="3" eb="4">
      <t>ニン</t>
    </rPh>
    <rPh sb="5" eb="8">
      <t>カンゴシ</t>
    </rPh>
    <rPh sb="9" eb="10">
      <t>ニン</t>
    </rPh>
    <phoneticPr fontId="42"/>
  </si>
  <si>
    <t>○○○○○</t>
  </si>
  <si>
    <t>合　　計</t>
    <rPh sb="0" eb="1">
      <t>ゴウ</t>
    </rPh>
    <rPh sb="3" eb="4">
      <t>ケイ</t>
    </rPh>
    <phoneticPr fontId="43"/>
  </si>
  <si>
    <t>（その他）</t>
    <rPh sb="3" eb="4">
      <t>タ</t>
    </rPh>
    <phoneticPr fontId="42"/>
  </si>
  <si>
    <t>総事業費</t>
    <rPh sb="0" eb="1">
      <t>ソウ</t>
    </rPh>
    <rPh sb="1" eb="4">
      <t>ジギョウヒ</t>
    </rPh>
    <phoneticPr fontId="43"/>
  </si>
  <si>
    <t>注）その他欄は補助対象以外の経費を計上すること。</t>
    <rPh sb="0" eb="1">
      <t>チュウ</t>
    </rPh>
    <phoneticPr fontId="42"/>
  </si>
  <si>
    <t>（２）収入</t>
    <rPh sb="3" eb="5">
      <t>シュウニュウ</t>
    </rPh>
    <phoneticPr fontId="43"/>
  </si>
  <si>
    <t>収入見込額</t>
  </si>
  <si>
    <t>円</t>
    <rPh sb="0" eb="1">
      <t>エン</t>
    </rPh>
    <phoneticPr fontId="42"/>
  </si>
  <si>
    <t>寄付金その他の収入</t>
    <rPh sb="0" eb="3">
      <t>キフキン</t>
    </rPh>
    <rPh sb="5" eb="6">
      <t>タ</t>
    </rPh>
    <rPh sb="7" eb="9">
      <t>シュウニュウ</t>
    </rPh>
    <phoneticPr fontId="43"/>
  </si>
  <si>
    <t>診療収入額85,000,000円</t>
    <rPh sb="0" eb="2">
      <t>シンリョウ</t>
    </rPh>
    <rPh sb="2" eb="4">
      <t>シュウニュウ</t>
    </rPh>
    <rPh sb="4" eb="5">
      <t>ガク</t>
    </rPh>
    <rPh sb="15" eb="16">
      <t>エン</t>
    </rPh>
    <phoneticPr fontId="42"/>
  </si>
  <si>
    <t>（記入上の注意事項）</t>
    <rPh sb="1" eb="3">
      <t>キニュウ</t>
    </rPh>
    <rPh sb="3" eb="4">
      <t>ジョウ</t>
    </rPh>
    <rPh sb="5" eb="7">
      <t>チュウイ</t>
    </rPh>
    <rPh sb="7" eb="9">
      <t>ジコウ</t>
    </rPh>
    <phoneticPr fontId="43"/>
  </si>
  <si>
    <t>１．区分欄は、該当の名称がない場合は、内容を検討し、補助対象と類似しているときは、具体的に〇〇費として計上し、対象とする経費以外のときは、「その他」の経費に計上し、内訳は算出内訳欄に記入すること。</t>
    <rPh sb="85" eb="87">
      <t>サンシュツ</t>
    </rPh>
    <rPh sb="87" eb="89">
      <t>ウチワケ</t>
    </rPh>
    <phoneticPr fontId="43"/>
  </si>
  <si>
    <t>２．「支出予定額」は、当該年度分の支出予定額を計上し、その算出基礎を具体的に明らかにすること。</t>
  </si>
  <si>
    <t>医療施設等施設整備費補助金事業計画総括表（継承・開業支援）</t>
    <rPh sb="13" eb="15">
      <t>ジギョウ</t>
    </rPh>
    <rPh sb="15" eb="17">
      <t>ケイカク</t>
    </rPh>
    <rPh sb="17" eb="19">
      <t>ソウカツ</t>
    </rPh>
    <rPh sb="19" eb="20">
      <t>ヒョウ</t>
    </rPh>
    <rPh sb="21" eb="23">
      <t>ケイショウ</t>
    </rPh>
    <rPh sb="24" eb="26">
      <t>カイギョウ</t>
    </rPh>
    <rPh sb="26" eb="28">
      <t>シエン</t>
    </rPh>
    <phoneticPr fontId="4"/>
  </si>
  <si>
    <t>（医療機関名：　　　　　　　　　）</t>
    <rPh sb="1" eb="5">
      <t>イリョウキカン</t>
    </rPh>
    <rPh sb="5" eb="6">
      <t>メイ</t>
    </rPh>
    <phoneticPr fontId="43"/>
  </si>
  <si>
    <t>都道府県名</t>
    <rPh sb="0" eb="4">
      <t>トドウフケン</t>
    </rPh>
    <rPh sb="4" eb="5">
      <t>メイ</t>
    </rPh>
    <phoneticPr fontId="42"/>
  </si>
  <si>
    <t>※「実診療日数」欄は、当該年度の診療予定延日数（０．５日単位）を記入すること。</t>
  </si>
  <si>
    <t>提出年月日</t>
    <rPh sb="0" eb="2">
      <t>テイシュツ</t>
    </rPh>
    <rPh sb="2" eb="5">
      <t>ネンガッピ</t>
    </rPh>
    <phoneticPr fontId="42"/>
  </si>
  <si>
    <t>番号</t>
    <rPh sb="0" eb="2">
      <t>バンゴウ</t>
    </rPh>
    <phoneticPr fontId="42"/>
  </si>
  <si>
    <t>補助事業者名</t>
    <rPh sb="0" eb="2">
      <t>ホジョ</t>
    </rPh>
    <rPh sb="2" eb="6">
      <t>ジギョウシャメイ</t>
    </rPh>
    <phoneticPr fontId="42"/>
  </si>
  <si>
    <t>交付の対象</t>
    <rPh sb="0" eb="2">
      <t>コウフ</t>
    </rPh>
    <rPh sb="3" eb="5">
      <t>タイショウ</t>
    </rPh>
    <phoneticPr fontId="42"/>
  </si>
  <si>
    <t>実施主体</t>
    <rPh sb="0" eb="2">
      <t>ジッシ</t>
    </rPh>
    <rPh sb="2" eb="4">
      <t>シュタイ</t>
    </rPh>
    <phoneticPr fontId="42"/>
  </si>
  <si>
    <t>施設名</t>
    <rPh sb="0" eb="3">
      <t>シセツメイ</t>
    </rPh>
    <phoneticPr fontId="42"/>
  </si>
  <si>
    <t>開設者</t>
    <rPh sb="0" eb="3">
      <t>カイセツシャ</t>
    </rPh>
    <phoneticPr fontId="42"/>
  </si>
  <si>
    <t>管理者
（承継前）</t>
    <rPh sb="0" eb="3">
      <t>カンリシャ</t>
    </rPh>
    <rPh sb="5" eb="7">
      <t>ショウケイ</t>
    </rPh>
    <rPh sb="7" eb="8">
      <t>マエ</t>
    </rPh>
    <phoneticPr fontId="42"/>
  </si>
  <si>
    <t>現管理者
（または承継後）</t>
    <rPh sb="0" eb="1">
      <t>ゲン</t>
    </rPh>
    <rPh sb="1" eb="4">
      <t>カンリシャ</t>
    </rPh>
    <rPh sb="9" eb="11">
      <t>ショウケイ</t>
    </rPh>
    <rPh sb="11" eb="12">
      <t>ゴ</t>
    </rPh>
    <phoneticPr fontId="42"/>
  </si>
  <si>
    <t>総事業費</t>
    <rPh sb="0" eb="1">
      <t>ソウ</t>
    </rPh>
    <rPh sb="1" eb="4">
      <t>ジギョウヒ</t>
    </rPh>
    <phoneticPr fontId="42"/>
  </si>
  <si>
    <t>寄付金
その他収入</t>
    <rPh sb="0" eb="3">
      <t>キフキン</t>
    </rPh>
    <rPh sb="6" eb="7">
      <t>タ</t>
    </rPh>
    <rPh sb="7" eb="9">
      <t>シュウニュウ</t>
    </rPh>
    <phoneticPr fontId="42"/>
  </si>
  <si>
    <t>差引事業費</t>
    <rPh sb="0" eb="2">
      <t>サシヒキ</t>
    </rPh>
    <rPh sb="2" eb="5">
      <t>ジギョウヒ</t>
    </rPh>
    <phoneticPr fontId="42"/>
  </si>
  <si>
    <t>対象経費の
支出予定額</t>
    <rPh sb="0" eb="2">
      <t>タイショウ</t>
    </rPh>
    <rPh sb="2" eb="4">
      <t>ケイヒ</t>
    </rPh>
    <rPh sb="6" eb="8">
      <t>シシュツ</t>
    </rPh>
    <rPh sb="8" eb="11">
      <t>ヨテイガク</t>
    </rPh>
    <phoneticPr fontId="42"/>
  </si>
  <si>
    <t>実診療日数
（予定）</t>
    <rPh sb="0" eb="1">
      <t>ジツ</t>
    </rPh>
    <rPh sb="1" eb="3">
      <t>シンリョウ</t>
    </rPh>
    <rPh sb="3" eb="5">
      <t>ニッスウ</t>
    </rPh>
    <rPh sb="7" eb="9">
      <t>ヨテイ</t>
    </rPh>
    <phoneticPr fontId="42"/>
  </si>
  <si>
    <t>訪問看護日数
（予定）</t>
    <rPh sb="0" eb="2">
      <t>ホウモン</t>
    </rPh>
    <rPh sb="2" eb="4">
      <t>カンゴ</t>
    </rPh>
    <rPh sb="4" eb="6">
      <t>ニッスウ</t>
    </rPh>
    <rPh sb="8" eb="10">
      <t>ヨテイ</t>
    </rPh>
    <phoneticPr fontId="42"/>
  </si>
  <si>
    <t>基準額</t>
    <rPh sb="0" eb="3">
      <t>キジュンガク</t>
    </rPh>
    <phoneticPr fontId="42"/>
  </si>
  <si>
    <t>選定額</t>
    <rPh sb="0" eb="2">
      <t>センテイ</t>
    </rPh>
    <rPh sb="2" eb="3">
      <t>ガク</t>
    </rPh>
    <phoneticPr fontId="42"/>
  </si>
  <si>
    <t>都道府県
補助額</t>
    <rPh sb="0" eb="4">
      <t>トドウフケン</t>
    </rPh>
    <rPh sb="5" eb="8">
      <t>ホジョガク</t>
    </rPh>
    <phoneticPr fontId="42"/>
  </si>
  <si>
    <t>国庫補助
基本額</t>
    <rPh sb="0" eb="2">
      <t>コッコ</t>
    </rPh>
    <rPh sb="2" eb="4">
      <t>ホジョ</t>
    </rPh>
    <rPh sb="5" eb="8">
      <t>キホンガク</t>
    </rPh>
    <phoneticPr fontId="42"/>
  </si>
  <si>
    <t>国庫補助
所要額</t>
    <rPh sb="0" eb="2">
      <t>コッコ</t>
    </rPh>
    <rPh sb="2" eb="4">
      <t>ホジョ</t>
    </rPh>
    <rPh sb="5" eb="8">
      <t>ショヨウガク</t>
    </rPh>
    <phoneticPr fontId="42"/>
  </si>
  <si>
    <t>仕入れに係る
消費税等相当額</t>
    <rPh sb="0" eb="2">
      <t>シイ</t>
    </rPh>
    <rPh sb="4" eb="5">
      <t>カカ</t>
    </rPh>
    <rPh sb="7" eb="10">
      <t>ショウヒゼイ</t>
    </rPh>
    <rPh sb="10" eb="11">
      <t>トウ</t>
    </rPh>
    <rPh sb="11" eb="14">
      <t>ソウトウガク</t>
    </rPh>
    <phoneticPr fontId="42"/>
  </si>
  <si>
    <t>要国庫補助額</t>
    <rPh sb="0" eb="5">
      <t>ヨウコッコホジョ</t>
    </rPh>
    <rPh sb="5" eb="6">
      <t>ガク</t>
    </rPh>
    <phoneticPr fontId="42"/>
  </si>
  <si>
    <t>日</t>
    <rPh sb="0" eb="1">
      <t>ニチ</t>
    </rPh>
    <phoneticPr fontId="42"/>
  </si>
  <si>
    <t>○○クリニック</t>
  </si>
  <si>
    <t>医療法人社団○○会</t>
    <rPh sb="0" eb="2">
      <t>イリョウ</t>
    </rPh>
    <rPh sb="2" eb="4">
      <t>ホウジン</t>
    </rPh>
    <rPh sb="4" eb="6">
      <t>シャダン</t>
    </rPh>
    <rPh sb="8" eb="9">
      <t>カイ</t>
    </rPh>
    <phoneticPr fontId="42"/>
  </si>
  <si>
    <t>↑</t>
  </si>
  <si>
    <t>入力済</t>
    <rPh sb="0" eb="2">
      <t>ニュウリョク</t>
    </rPh>
    <rPh sb="2" eb="3">
      <t>ズ</t>
    </rPh>
    <phoneticPr fontId="42"/>
  </si>
  <si>
    <t>自動計算</t>
    <rPh sb="0" eb="2">
      <t>ジドウ</t>
    </rPh>
    <rPh sb="2" eb="4">
      <t>ケイサン</t>
    </rPh>
    <phoneticPr fontId="42"/>
  </si>
  <si>
    <t>千葉県</t>
    <rPh sb="0" eb="3">
      <t>チバケン</t>
    </rPh>
    <phoneticPr fontId="2"/>
  </si>
  <si>
    <t>千葉県</t>
    <rPh sb="0" eb="3">
      <t>チバケン</t>
    </rPh>
    <phoneticPr fontId="42"/>
  </si>
  <si>
    <t>（２）</t>
  </si>
  <si>
    <t>診療所の開設者</t>
  </si>
  <si>
    <t>別紙３－２</t>
    <rPh sb="0" eb="2">
      <t>ベッシ</t>
    </rPh>
    <phoneticPr fontId="42"/>
  </si>
  <si>
    <t>地域への定着支援事業（別紙３－１～３－３を提出）</t>
    <rPh sb="0" eb="2">
      <t>チイキ</t>
    </rPh>
    <rPh sb="4" eb="10">
      <t>テイチャクシエンジギョウ</t>
    </rPh>
    <rPh sb="11" eb="13">
      <t>ベッシ</t>
    </rPh>
    <rPh sb="21" eb="23">
      <t>テイシュツ</t>
    </rPh>
    <phoneticPr fontId="2"/>
  </si>
  <si>
    <t>開設者</t>
    <rPh sb="0" eb="3">
      <t>カイセツシャ</t>
    </rPh>
    <phoneticPr fontId="2"/>
  </si>
  <si>
    <t>※承継の場合、「名称」「所在地」「開設者」欄の下段に承継前の名称及び所在地、開設者も記入してください。</t>
    <rPh sb="1" eb="3">
      <t>ショウケイ</t>
    </rPh>
    <rPh sb="4" eb="6">
      <t>バアイ</t>
    </rPh>
    <rPh sb="8" eb="10">
      <t>メイショウ</t>
    </rPh>
    <rPh sb="12" eb="15">
      <t>ショザイチ</t>
    </rPh>
    <rPh sb="17" eb="20">
      <t>カイセツシャ</t>
    </rPh>
    <rPh sb="21" eb="22">
      <t>ラン</t>
    </rPh>
    <rPh sb="23" eb="25">
      <t>ゲダン</t>
    </rPh>
    <rPh sb="26" eb="29">
      <t>ショウケイマエ</t>
    </rPh>
    <rPh sb="30" eb="32">
      <t>メイショウ</t>
    </rPh>
    <rPh sb="32" eb="33">
      <t>オヨ</t>
    </rPh>
    <rPh sb="34" eb="37">
      <t>ショザイチ</t>
    </rPh>
    <rPh sb="38" eb="41">
      <t>カイセツシャ</t>
    </rPh>
    <rPh sb="42" eb="44">
      <t>キニュウ</t>
    </rPh>
    <phoneticPr fontId="2"/>
  </si>
  <si>
    <t>　また、「名称」「所在地」「開設者」欄の下段を除き、開業後（承継後）の計画について記入してください。</t>
    <rPh sb="14" eb="17">
      <t>カイセツシャ</t>
    </rPh>
    <rPh sb="23" eb="24">
      <t>ノゾ</t>
    </rPh>
    <rPh sb="26" eb="29">
      <t>カイギョウゴ</t>
    </rPh>
    <rPh sb="30" eb="33">
      <t>ショウケイゴ</t>
    </rPh>
    <rPh sb="35" eb="37">
      <t>ケイカク</t>
    </rPh>
    <rPh sb="41" eb="43">
      <t>キニュウ</t>
    </rPh>
    <phoneticPr fontId="2"/>
  </si>
  <si>
    <t>千葉　太郎</t>
    <rPh sb="0" eb="2">
      <t>チバ</t>
    </rPh>
    <rPh sb="3" eb="5">
      <t>タロウ</t>
    </rPh>
    <phoneticPr fontId="42"/>
  </si>
  <si>
    <t>千葉　花子</t>
    <rPh sb="0" eb="2">
      <t>チバ</t>
    </rPh>
    <rPh sb="3" eb="5">
      <t>ハナコ</t>
    </rPh>
    <phoneticPr fontId="42"/>
  </si>
  <si>
    <t>別紙１－１【記入例】</t>
    <rPh sb="0" eb="2">
      <t>ベッシ</t>
    </rPh>
    <rPh sb="6" eb="9">
      <t>キニュウレイ</t>
    </rPh>
    <phoneticPr fontId="4"/>
  </si>
  <si>
    <t>別紙３－３</t>
    <rPh sb="0" eb="2">
      <t>ベッシ</t>
    </rPh>
    <phoneticPr fontId="42"/>
  </si>
  <si>
    <t>【記入例】</t>
    <rPh sb="1" eb="3">
      <t>キニュウ</t>
    </rPh>
    <rPh sb="3" eb="4">
      <t>レイ</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</si>
</sst>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0;&quot;△ &quot;#,##0.00"/>
    <numFmt numFmtId="178" formatCode="#,##0&quot;円&quot;;&quot;△ &quot;#,##0&quot;&quot;&quot;円&quot;"/>
    <numFmt numFmtId="179" formatCode="#,##0&quot;床&quot;"/>
    <numFmt numFmtId="180" formatCode="#,##0&quot;日&quot;;[Red]\-#,##0&quot;日&quot;"/>
    <numFmt numFmtId="181" formatCode="#,##0;&quot;△ &quot;#,##0"/>
    <numFmt numFmtId="182" formatCode="\(@\)"/>
    <numFmt numFmtId="183" formatCode="#,###"/>
    <numFmt numFmtId="184" formatCode="#,##0.00_ "/>
    <numFmt numFmtId="185" formatCode="#,###.00"/>
    <numFmt numFmtId="186" formatCode="\(###&quot;%&quot;\)"/>
    <numFmt numFmtId="187" formatCode="#,##0.00&quot;㎡&quot;"/>
    <numFmt numFmtId="188" formatCode="\(#,##0.00&quot;㎡&quot;\)"/>
    <numFmt numFmtId="189" formatCode="#&quot;床&quot;"/>
    <numFmt numFmtId="190" formatCode="[$-409]ggge&quot;年&quot;m&quot;月&quot;d&quot;日&quot;;@"/>
  </numFmts>
  <fonts count="50">
    <font>
      <sz val="11"/>
      <color theme="1"/>
      <name val="游ゴシック"/>
      <family val="2"/>
      <scheme val="minor"/>
    </font>
    <font>
      <sz val="12"/>
      <color theme="1"/>
      <name val="ＭＳ 明朝"/>
      <family val="1"/>
      <charset val="128"/>
    </font>
    <font>
      <sz val="6"/>
      <name val="游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3"/>
      <charset val="128"/>
      <scheme val="minor"/>
    </font>
    <font>
      <sz val="9"/>
      <name val="ＭＳ Ｐゴシック"/>
      <family val="3"/>
      <charset val="128"/>
    </font>
    <font>
      <sz val="10.5"/>
      <name val="ＭＳ Ｐゴシック"/>
      <family val="3"/>
      <charset val="128"/>
    </font>
    <font>
      <sz val="11"/>
      <color theme="1"/>
      <name val="ＭＳ Ｐゴシック"/>
      <family val="3"/>
      <charset val="128"/>
    </font>
    <font>
      <sz val="10"/>
      <name val="ＭＳ Ｐゴシック"/>
      <family val="3"/>
      <charset val="128"/>
    </font>
    <font>
      <sz val="11"/>
      <color theme="1"/>
      <name val="ＭＳ 明朝"/>
      <family val="1"/>
      <charset val="128"/>
    </font>
    <font>
      <sz val="11"/>
      <color theme="1"/>
      <name val="游ゴシック"/>
      <family val="2"/>
      <scheme val="minor"/>
    </font>
    <font>
      <sz val="11"/>
      <color rgb="FF000000"/>
      <name val="ＭＳ Ｐゴシック"/>
      <family val="3"/>
      <charset val="128"/>
    </font>
    <font>
      <sz val="14"/>
      <name val="ＭＳ Ｐゴシック"/>
      <family val="3"/>
      <charset val="128"/>
    </font>
    <font>
      <u/>
      <sz val="14"/>
      <name val="ＭＳ Ｐゴシック"/>
      <family val="3"/>
      <charset val="128"/>
    </font>
    <font>
      <sz val="11"/>
      <name val="ＭＳ ゴシック"/>
      <family val="3"/>
      <charset val="128"/>
    </font>
    <font>
      <b/>
      <sz val="11"/>
      <name val="ＭＳ ゴシック"/>
      <family val="3"/>
      <charset val="128"/>
    </font>
    <font>
      <sz val="16"/>
      <name val="ＭＳ ゴシック"/>
      <family val="3"/>
      <charset val="128"/>
    </font>
    <font>
      <sz val="22"/>
      <name val="ＭＳ ゴシック"/>
      <family val="3"/>
      <charset val="128"/>
    </font>
    <font>
      <sz val="24"/>
      <name val="ＭＳ ゴシック"/>
      <family val="3"/>
      <charset val="128"/>
    </font>
    <font>
      <sz val="11"/>
      <color indexed="81"/>
      <name val="游ゴシック"/>
      <family val="3"/>
      <charset val="128"/>
      <scheme val="minor"/>
    </font>
    <font>
      <sz val="11"/>
      <color indexed="81"/>
      <name val="ＭＳ Ｐゴシック"/>
      <family val="3"/>
      <charset val="128"/>
    </font>
    <font>
      <sz val="11"/>
      <name val="游ゴシック"/>
      <family val="3"/>
      <charset val="128"/>
      <scheme val="minor"/>
    </font>
    <font>
      <sz val="10.5"/>
      <color rgb="FF000000"/>
      <name val="游ゴシック"/>
      <family val="3"/>
      <charset val="128"/>
      <scheme val="minor"/>
    </font>
    <font>
      <b/>
      <sz val="11"/>
      <color rgb="FFFF0000"/>
      <name val="游ゴシック"/>
      <family val="3"/>
      <charset val="128"/>
      <scheme val="minor"/>
    </font>
    <font>
      <sz val="10"/>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9.5"/>
      <color rgb="FF000000"/>
      <name val="游ゴシック"/>
      <family val="3"/>
      <charset val="128"/>
      <scheme val="minor"/>
    </font>
    <font>
      <sz val="14"/>
      <color rgb="FF000000"/>
      <name val="游ゴシック"/>
      <family val="3"/>
      <charset val="128"/>
      <scheme val="minor"/>
    </font>
    <font>
      <sz val="9"/>
      <color indexed="81"/>
      <name val="ＭＳ Ｐゴシック"/>
      <family val="3"/>
      <charset val="128"/>
    </font>
    <font>
      <sz val="10.5"/>
      <name val="ＭＳ 明朝"/>
      <family val="1"/>
      <charset val="128"/>
    </font>
    <font>
      <sz val="9"/>
      <name val="ＭＳ 明朝"/>
      <family val="1"/>
      <charset val="128"/>
    </font>
    <font>
      <sz val="12"/>
      <name val="ＭＳ 明朝"/>
      <family val="1"/>
      <charset val="128"/>
    </font>
    <font>
      <sz val="9"/>
      <color indexed="10"/>
      <name val="ＭＳ Ｐゴシック"/>
      <family val="3"/>
      <charset val="128"/>
    </font>
    <font>
      <sz val="8"/>
      <name val="ＭＳ Ｐゴシック"/>
      <family val="3"/>
      <charset val="128"/>
    </font>
    <font>
      <sz val="9"/>
      <color rgb="FF000000"/>
      <name val="游ゴシック"/>
      <family val="3"/>
      <charset val="128"/>
      <scheme val="minor"/>
    </font>
    <font>
      <sz val="12"/>
      <name val="游ゴシック"/>
      <family val="3"/>
      <charset val="128"/>
      <scheme val="minor"/>
    </font>
    <font>
      <sz val="11"/>
      <color theme="1"/>
      <name val="游ゴシック"/>
      <family val="3"/>
      <scheme val="minor"/>
    </font>
    <font>
      <sz val="12"/>
      <name val="游ゴシック"/>
      <family val="3"/>
    </font>
    <font>
      <sz val="6"/>
      <name val="游ゴシック"/>
      <family val="3"/>
    </font>
    <font>
      <sz val="6"/>
      <name val="ＭＳ Ｐゴシック"/>
      <family val="3"/>
    </font>
    <font>
      <sz val="12"/>
      <color rgb="FFFF0000"/>
      <name val="游ゴシック"/>
      <family val="3"/>
      <charset val="128"/>
      <scheme val="minor"/>
    </font>
    <font>
      <sz val="11"/>
      <name val="游ゴシック"/>
      <family val="3"/>
      <scheme val="minor"/>
    </font>
    <font>
      <sz val="11"/>
      <color rgb="FFFF0000"/>
      <name val="游ゴシック"/>
      <family val="3"/>
      <scheme val="minor"/>
    </font>
    <font>
      <sz val="8"/>
      <color theme="1"/>
      <name val="游ゴシック"/>
      <family val="3"/>
      <scheme val="minor"/>
    </font>
    <font>
      <b/>
      <sz val="11"/>
      <color rgb="FFFF0000"/>
      <name val="游ゴシック"/>
      <family val="3"/>
      <scheme val="minor"/>
    </font>
    <font>
      <b/>
      <sz val="10"/>
      <color indexed="81"/>
      <name val="游ゴシック"/>
      <family val="3"/>
      <charset val="128"/>
      <scheme val="minor"/>
    </font>
  </fonts>
  <fills count="11">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A6A6"/>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left/>
      <right style="medium">
        <color indexed="64"/>
      </right>
      <top/>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style="medium">
        <color indexed="64"/>
      </left>
      <right/>
      <top style="medium">
        <color indexed="64"/>
      </top>
      <bottom/>
      <diagonal/>
    </border>
  </borders>
  <cellStyleXfs count="10">
    <xf numFmtId="0" fontId="0" fillId="0" borderId="0"/>
    <xf numFmtId="0" fontId="3" fillId="0" borderId="0">
      <alignment vertical="center"/>
    </xf>
    <xf numFmtId="0" fontId="6" fillId="0" borderId="0">
      <alignment vertical="center"/>
    </xf>
    <xf numFmtId="0" fontId="3" fillId="0" borderId="0"/>
    <xf numFmtId="38" fontId="3" fillId="0" borderId="0" applyFont="0" applyFill="0" applyBorder="0" applyAlignment="0" applyProtection="0"/>
    <xf numFmtId="38" fontId="1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40" fillId="0" borderId="0">
      <alignment vertical="center"/>
    </xf>
    <xf numFmtId="38" fontId="40" fillId="0" borderId="0" applyFont="0" applyFill="0" applyBorder="0" applyAlignment="0" applyProtection="0">
      <alignment vertical="center"/>
    </xf>
  </cellStyleXfs>
  <cellXfs count="570">
    <xf numFmtId="0" fontId="0" fillId="0" borderId="0" xfId="0"/>
    <xf numFmtId="0" fontId="8" fillId="0" borderId="0" xfId="3" applyFont="1" applyAlignment="1">
      <alignment vertical="center"/>
    </xf>
    <xf numFmtId="0" fontId="1" fillId="0" borderId="0" xfId="0" applyFont="1" applyAlignment="1">
      <alignment vertical="center"/>
    </xf>
    <xf numFmtId="0" fontId="9" fillId="0" borderId="0" xfId="2" applyFont="1">
      <alignment vertical="center"/>
    </xf>
    <xf numFmtId="0" fontId="11" fillId="0" borderId="0" xfId="0" applyFont="1" applyAlignment="1">
      <alignment vertical="center"/>
    </xf>
    <xf numFmtId="0" fontId="3" fillId="0" borderId="0" xfId="2" applyFont="1">
      <alignment vertical="center"/>
    </xf>
    <xf numFmtId="0" fontId="5" fillId="0" borderId="0" xfId="3" applyFont="1" applyAlignment="1">
      <alignment vertical="center"/>
    </xf>
    <xf numFmtId="0" fontId="7" fillId="0" borderId="0" xfId="3" applyFont="1" applyAlignment="1">
      <alignment vertical="center"/>
    </xf>
    <xf numFmtId="0" fontId="8" fillId="0" borderId="1" xfId="3" applyFont="1" applyBorder="1" applyAlignment="1">
      <alignment horizontal="right" vertical="center"/>
    </xf>
    <xf numFmtId="0" fontId="8" fillId="0" borderId="0" xfId="3" applyFont="1" applyAlignment="1">
      <alignment horizontal="left" vertical="top"/>
    </xf>
    <xf numFmtId="0" fontId="8" fillId="2" borderId="1" xfId="3" applyFont="1" applyFill="1" applyBorder="1" applyAlignment="1">
      <alignment vertical="center"/>
    </xf>
    <xf numFmtId="0" fontId="8" fillId="2" borderId="1" xfId="3" applyFont="1" applyFill="1" applyBorder="1" applyAlignment="1">
      <alignment horizontal="center" vertical="center"/>
    </xf>
    <xf numFmtId="0" fontId="9" fillId="0" borderId="0" xfId="0" applyFont="1" applyAlignment="1">
      <alignment vertical="center"/>
    </xf>
    <xf numFmtId="0" fontId="8" fillId="0" borderId="1" xfId="3" applyFont="1" applyBorder="1" applyAlignment="1">
      <alignment horizontal="center" vertical="center"/>
    </xf>
    <xf numFmtId="0" fontId="9" fillId="0" borderId="6" xfId="2" applyFont="1" applyBorder="1">
      <alignment vertical="center"/>
    </xf>
    <xf numFmtId="0" fontId="9" fillId="0" borderId="5" xfId="2" applyFont="1" applyBorder="1">
      <alignment vertical="center"/>
    </xf>
    <xf numFmtId="0" fontId="9" fillId="0" borderId="11" xfId="2" applyFont="1" applyBorder="1">
      <alignment vertical="center"/>
    </xf>
    <xf numFmtId="178" fontId="3" fillId="0" borderId="0" xfId="2" applyNumberFormat="1" applyFont="1">
      <alignment vertical="center"/>
    </xf>
    <xf numFmtId="178" fontId="9" fillId="0" borderId="0" xfId="2" applyNumberFormat="1" applyFont="1">
      <alignment vertical="center"/>
    </xf>
    <xf numFmtId="178" fontId="9" fillId="0" borderId="11" xfId="2" applyNumberFormat="1" applyFont="1" applyBorder="1">
      <alignment vertical="center"/>
    </xf>
    <xf numFmtId="0" fontId="3" fillId="0" borderId="7" xfId="2" applyFont="1" applyBorder="1" applyAlignment="1">
      <alignment horizontal="left" vertical="center"/>
    </xf>
    <xf numFmtId="0" fontId="9" fillId="0" borderId="14" xfId="2" applyFont="1" applyBorder="1">
      <alignment vertical="center"/>
    </xf>
    <xf numFmtId="0" fontId="9" fillId="0" borderId="13" xfId="2" applyFont="1" applyBorder="1">
      <alignment vertical="center"/>
    </xf>
    <xf numFmtId="0" fontId="8" fillId="0" borderId="0" xfId="3" applyFont="1" applyAlignment="1">
      <alignment horizontal="center" vertical="center"/>
    </xf>
    <xf numFmtId="0" fontId="3" fillId="0" borderId="0" xfId="2" applyFont="1" applyAlignment="1">
      <alignment horizontal="left" vertical="center"/>
    </xf>
    <xf numFmtId="0" fontId="9" fillId="0" borderId="0" xfId="2" applyFont="1" applyAlignment="1">
      <alignment horizontal="center" vertical="center"/>
    </xf>
    <xf numFmtId="0" fontId="9" fillId="0" borderId="5" xfId="2" applyFont="1" applyBorder="1" applyAlignment="1">
      <alignment horizontal="center" vertical="center"/>
    </xf>
    <xf numFmtId="180" fontId="9" fillId="0" borderId="1" xfId="5" applyNumberFormat="1" applyFont="1" applyFill="1" applyBorder="1">
      <alignment vertical="center"/>
    </xf>
    <xf numFmtId="178" fontId="9" fillId="0" borderId="6" xfId="2" applyNumberFormat="1" applyFont="1" applyBorder="1">
      <alignment vertical="center"/>
    </xf>
    <xf numFmtId="0" fontId="9" fillId="0" borderId="0" xfId="2" quotePrefix="1" applyFont="1" applyAlignment="1">
      <alignment horizontal="center" vertical="center"/>
    </xf>
    <xf numFmtId="0" fontId="9" fillId="0" borderId="13" xfId="2" applyFont="1" applyBorder="1" applyAlignment="1">
      <alignment horizontal="center" vertical="center"/>
    </xf>
    <xf numFmtId="0" fontId="3" fillId="0" borderId="0" xfId="3"/>
    <xf numFmtId="0" fontId="3" fillId="0" borderId="0" xfId="3" applyAlignment="1">
      <alignment horizontal="center" vertical="center"/>
    </xf>
    <xf numFmtId="0" fontId="14" fillId="0" borderId="0" xfId="3" applyFont="1"/>
    <xf numFmtId="0" fontId="3" fillId="3" borderId="0" xfId="3" applyFill="1" applyAlignment="1">
      <alignment vertical="center"/>
    </xf>
    <xf numFmtId="0" fontId="3" fillId="4" borderId="0" xfId="3" applyFill="1" applyAlignment="1">
      <alignment vertical="center"/>
    </xf>
    <xf numFmtId="38" fontId="16" fillId="0" borderId="0" xfId="4" applyFont="1" applyFill="1" applyBorder="1" applyAlignment="1">
      <alignment horizontal="left" vertical="center" wrapText="1"/>
    </xf>
    <xf numFmtId="12" fontId="16" fillId="0" borderId="0" xfId="4" applyNumberFormat="1" applyFont="1" applyFill="1" applyBorder="1" applyAlignment="1">
      <alignment horizontal="left" vertical="center" wrapText="1"/>
    </xf>
    <xf numFmtId="57" fontId="16" fillId="0" borderId="0" xfId="4" applyNumberFormat="1" applyFont="1" applyFill="1" applyBorder="1" applyAlignment="1">
      <alignment horizontal="left" vertical="center" wrapText="1"/>
    </xf>
    <xf numFmtId="181" fontId="16" fillId="0" borderId="24" xfId="4" applyNumberFormat="1" applyFont="1" applyFill="1" applyBorder="1" applyAlignment="1">
      <alignment vertical="center" shrinkToFit="1"/>
    </xf>
    <xf numFmtId="181" fontId="16" fillId="0" borderId="25" xfId="4" applyNumberFormat="1" applyFont="1" applyFill="1" applyBorder="1" applyAlignment="1">
      <alignment vertical="center" shrinkToFit="1"/>
    </xf>
    <xf numFmtId="181" fontId="16" fillId="0" borderId="25" xfId="4" applyNumberFormat="1" applyFont="1" applyFill="1" applyBorder="1" applyAlignment="1">
      <alignment horizontal="center" vertical="center" shrinkToFit="1"/>
    </xf>
    <xf numFmtId="177" fontId="16" fillId="0" borderId="25" xfId="4" applyNumberFormat="1" applyFont="1" applyFill="1" applyBorder="1" applyAlignment="1">
      <alignment horizontal="center" vertical="center" shrinkToFit="1"/>
    </xf>
    <xf numFmtId="38" fontId="16" fillId="0" borderId="26" xfId="4" applyFont="1" applyFill="1" applyBorder="1" applyAlignment="1">
      <alignment horizontal="center" vertical="center" shrinkToFit="1"/>
    </xf>
    <xf numFmtId="38" fontId="16" fillId="0" borderId="0" xfId="4" applyFont="1" applyFill="1" applyBorder="1" applyAlignment="1">
      <alignment horizontal="left" vertical="center" shrinkToFit="1"/>
    </xf>
    <xf numFmtId="0" fontId="16" fillId="0" borderId="0" xfId="4" applyNumberFormat="1" applyFont="1" applyFill="1" applyBorder="1" applyAlignment="1">
      <alignment horizontal="center" vertical="center" wrapText="1"/>
    </xf>
    <xf numFmtId="0" fontId="16" fillId="0" borderId="0" xfId="3" applyFont="1" applyAlignment="1">
      <alignment horizontal="left" vertical="center" wrapText="1"/>
    </xf>
    <xf numFmtId="38" fontId="16" fillId="0" borderId="0" xfId="4" applyFont="1" applyFill="1" applyBorder="1" applyAlignment="1">
      <alignment horizontal="center" vertical="center" wrapText="1"/>
    </xf>
    <xf numFmtId="57" fontId="16" fillId="5" borderId="27" xfId="4" applyNumberFormat="1" applyFont="1" applyFill="1" applyBorder="1" applyAlignment="1">
      <alignment horizontal="center" vertical="center" wrapText="1"/>
    </xf>
    <xf numFmtId="57" fontId="16" fillId="5" borderId="28" xfId="4" applyNumberFormat="1" applyFont="1" applyFill="1" applyBorder="1" applyAlignment="1">
      <alignment horizontal="center" vertical="center" wrapText="1"/>
    </xf>
    <xf numFmtId="57" fontId="16" fillId="5" borderId="28" xfId="4" applyNumberFormat="1" applyFont="1" applyFill="1" applyBorder="1" applyAlignment="1">
      <alignment horizontal="left" vertical="center" wrapText="1"/>
    </xf>
    <xf numFmtId="181" fontId="16" fillId="0" borderId="29" xfId="4" applyNumberFormat="1" applyFont="1" applyFill="1" applyBorder="1" applyAlignment="1">
      <alignment vertical="center" shrinkToFit="1"/>
    </xf>
    <xf numFmtId="181" fontId="16" fillId="5" borderId="29" xfId="4" applyNumberFormat="1" applyFont="1" applyFill="1" applyBorder="1" applyAlignment="1">
      <alignment vertical="center" shrinkToFit="1"/>
    </xf>
    <xf numFmtId="181" fontId="16" fillId="0" borderId="30" xfId="4" applyNumberFormat="1" applyFont="1" applyFill="1" applyBorder="1" applyAlignment="1">
      <alignment vertical="center" shrinkToFit="1"/>
    </xf>
    <xf numFmtId="181" fontId="16" fillId="5" borderId="30" xfId="4" applyNumberFormat="1" applyFont="1" applyFill="1" applyBorder="1" applyAlignment="1">
      <alignment vertical="center" shrinkToFit="1"/>
    </xf>
    <xf numFmtId="177" fontId="16" fillId="5" borderId="30" xfId="4" applyNumberFormat="1" applyFont="1" applyFill="1" applyBorder="1" applyAlignment="1">
      <alignment vertical="center" shrinkToFit="1"/>
    </xf>
    <xf numFmtId="38" fontId="16" fillId="5" borderId="31" xfId="4" applyFont="1" applyFill="1" applyBorder="1" applyAlignment="1">
      <alignment horizontal="left" vertical="center" shrinkToFit="1"/>
    </xf>
    <xf numFmtId="38" fontId="16" fillId="5" borderId="28" xfId="4" applyFont="1" applyFill="1" applyBorder="1" applyAlignment="1">
      <alignment horizontal="left" vertical="center" shrinkToFit="1"/>
    </xf>
    <xf numFmtId="0" fontId="16" fillId="5" borderId="28" xfId="4" applyNumberFormat="1" applyFont="1" applyFill="1" applyBorder="1" applyAlignment="1">
      <alignment horizontal="center" vertical="center" shrinkToFit="1"/>
    </xf>
    <xf numFmtId="38" fontId="16" fillId="5" borderId="28" xfId="4" applyFont="1" applyFill="1" applyBorder="1" applyAlignment="1">
      <alignment horizontal="left" vertical="center" wrapText="1"/>
    </xf>
    <xf numFmtId="0" fontId="16" fillId="5" borderId="32" xfId="3" applyFont="1" applyFill="1" applyBorder="1" applyAlignment="1">
      <alignment horizontal="left" vertical="center" wrapText="1"/>
    </xf>
    <xf numFmtId="0" fontId="16" fillId="5" borderId="33" xfId="3" applyFont="1" applyFill="1" applyBorder="1" applyAlignment="1">
      <alignment horizontal="center" vertical="center" wrapText="1"/>
    </xf>
    <xf numFmtId="57" fontId="16" fillId="5" borderId="34" xfId="4" applyNumberFormat="1" applyFont="1" applyFill="1" applyBorder="1" applyAlignment="1">
      <alignment horizontal="center" vertical="center" wrapText="1"/>
    </xf>
    <xf numFmtId="57" fontId="16" fillId="5" borderId="35" xfId="4" applyNumberFormat="1" applyFont="1" applyFill="1" applyBorder="1" applyAlignment="1">
      <alignment horizontal="center" vertical="center" wrapText="1"/>
    </xf>
    <xf numFmtId="57" fontId="16" fillId="5" borderId="35" xfId="4" applyNumberFormat="1" applyFont="1" applyFill="1" applyBorder="1" applyAlignment="1">
      <alignment horizontal="left" vertical="center" wrapText="1"/>
    </xf>
    <xf numFmtId="181" fontId="16" fillId="0" borderId="35" xfId="4" applyNumberFormat="1" applyFont="1" applyFill="1" applyBorder="1" applyAlignment="1">
      <alignment vertical="center" shrinkToFit="1"/>
    </xf>
    <xf numFmtId="181" fontId="16" fillId="5" borderId="35" xfId="4" applyNumberFormat="1" applyFont="1" applyFill="1" applyBorder="1" applyAlignment="1">
      <alignment vertical="center" shrinkToFit="1"/>
    </xf>
    <xf numFmtId="181" fontId="16" fillId="0" borderId="36" xfId="4" applyNumberFormat="1" applyFont="1" applyFill="1" applyBorder="1" applyAlignment="1">
      <alignment vertical="center" shrinkToFit="1"/>
    </xf>
    <xf numFmtId="181" fontId="16" fillId="5" borderId="36" xfId="4" applyNumberFormat="1" applyFont="1" applyFill="1" applyBorder="1" applyAlignment="1">
      <alignment vertical="center" shrinkToFit="1"/>
    </xf>
    <xf numFmtId="177" fontId="16" fillId="5" borderId="36" xfId="4" applyNumberFormat="1" applyFont="1" applyFill="1" applyBorder="1" applyAlignment="1">
      <alignment vertical="center" shrinkToFit="1"/>
    </xf>
    <xf numFmtId="38" fontId="16" fillId="5" borderId="37" xfId="4" applyFont="1" applyFill="1" applyBorder="1" applyAlignment="1">
      <alignment horizontal="left" vertical="center" shrinkToFit="1"/>
    </xf>
    <xf numFmtId="38" fontId="16" fillId="5" borderId="35" xfId="4" applyFont="1" applyFill="1" applyBorder="1" applyAlignment="1">
      <alignment horizontal="left" vertical="center" shrinkToFit="1"/>
    </xf>
    <xf numFmtId="0" fontId="16" fillId="5" borderId="35" xfId="4" applyNumberFormat="1" applyFont="1" applyFill="1" applyBorder="1" applyAlignment="1">
      <alignment horizontal="center" vertical="center" shrinkToFit="1"/>
    </xf>
    <xf numFmtId="38" fontId="16" fillId="5" borderId="35" xfId="4" applyFont="1" applyFill="1" applyBorder="1" applyAlignment="1">
      <alignment horizontal="left" vertical="center" wrapText="1"/>
    </xf>
    <xf numFmtId="0" fontId="16" fillId="5" borderId="36" xfId="3" applyFont="1" applyFill="1" applyBorder="1" applyAlignment="1">
      <alignment horizontal="left" vertical="center" wrapText="1"/>
    </xf>
    <xf numFmtId="0" fontId="16" fillId="5" borderId="38" xfId="3" applyFont="1" applyFill="1" applyBorder="1" applyAlignment="1">
      <alignment horizontal="center" vertical="center" wrapText="1"/>
    </xf>
    <xf numFmtId="57" fontId="16" fillId="5" borderId="39" xfId="4" applyNumberFormat="1" applyFont="1" applyFill="1" applyBorder="1" applyAlignment="1">
      <alignment horizontal="center" vertical="center" wrapText="1"/>
    </xf>
    <xf numFmtId="57" fontId="16" fillId="5" borderId="22" xfId="4" applyNumberFormat="1" applyFont="1" applyFill="1" applyBorder="1" applyAlignment="1">
      <alignment horizontal="center" vertical="center" wrapText="1"/>
    </xf>
    <xf numFmtId="57" fontId="16" fillId="5" borderId="22" xfId="4" applyNumberFormat="1" applyFont="1" applyFill="1" applyBorder="1" applyAlignment="1">
      <alignment horizontal="left" vertical="center" wrapText="1"/>
    </xf>
    <xf numFmtId="181" fontId="16" fillId="0" borderId="22" xfId="4" applyNumberFormat="1" applyFont="1" applyFill="1" applyBorder="1" applyAlignment="1">
      <alignment vertical="center" shrinkToFit="1"/>
    </xf>
    <xf numFmtId="181" fontId="16" fillId="0" borderId="16" xfId="4" applyNumberFormat="1" applyFont="1" applyFill="1" applyBorder="1" applyAlignment="1">
      <alignment vertical="center" shrinkToFit="1"/>
    </xf>
    <xf numFmtId="181" fontId="16" fillId="5" borderId="16" xfId="4" applyNumberFormat="1" applyFont="1" applyFill="1" applyBorder="1" applyAlignment="1">
      <alignment vertical="center" shrinkToFit="1"/>
    </xf>
    <xf numFmtId="177" fontId="16" fillId="5" borderId="16" xfId="4" applyNumberFormat="1" applyFont="1" applyFill="1" applyBorder="1" applyAlignment="1">
      <alignment vertical="center" shrinkToFit="1"/>
    </xf>
    <xf numFmtId="38" fontId="16" fillId="5" borderId="17" xfId="4" applyFont="1" applyFill="1" applyBorder="1" applyAlignment="1">
      <alignment horizontal="left" vertical="center" shrinkToFit="1"/>
    </xf>
    <xf numFmtId="38" fontId="16" fillId="5" borderId="22" xfId="4" applyFont="1" applyFill="1" applyBorder="1" applyAlignment="1">
      <alignment horizontal="left" vertical="center" shrinkToFit="1"/>
    </xf>
    <xf numFmtId="0" fontId="16" fillId="5" borderId="22" xfId="4" applyNumberFormat="1" applyFont="1" applyFill="1" applyBorder="1" applyAlignment="1">
      <alignment horizontal="center" vertical="center" shrinkToFit="1"/>
    </xf>
    <xf numFmtId="38" fontId="16" fillId="5" borderId="22" xfId="4" applyFont="1" applyFill="1" applyBorder="1" applyAlignment="1">
      <alignment horizontal="left" vertical="center" wrapText="1"/>
    </xf>
    <xf numFmtId="0" fontId="16" fillId="5" borderId="16" xfId="3" applyFont="1" applyFill="1" applyBorder="1" applyAlignment="1">
      <alignment horizontal="left" vertical="center" wrapText="1"/>
    </xf>
    <xf numFmtId="0" fontId="16" fillId="5" borderId="40" xfId="3" applyFont="1" applyFill="1" applyBorder="1" applyAlignment="1">
      <alignment horizontal="center" vertical="center" wrapText="1"/>
    </xf>
    <xf numFmtId="38" fontId="16" fillId="0" borderId="0" xfId="4" applyFont="1" applyFill="1" applyBorder="1"/>
    <xf numFmtId="38" fontId="16" fillId="0" borderId="41" xfId="4" applyFont="1" applyFill="1" applyBorder="1" applyAlignment="1">
      <alignment horizontal="center" wrapText="1"/>
    </xf>
    <xf numFmtId="38" fontId="16" fillId="0" borderId="1" xfId="4" applyFont="1" applyFill="1" applyBorder="1" applyAlignment="1">
      <alignment horizontal="center" wrapText="1"/>
    </xf>
    <xf numFmtId="38" fontId="16" fillId="0" borderId="1" xfId="4" applyFont="1" applyFill="1" applyBorder="1" applyAlignment="1">
      <alignment wrapText="1"/>
    </xf>
    <xf numFmtId="38" fontId="16" fillId="0" borderId="9" xfId="4" applyFont="1" applyFill="1" applyBorder="1" applyAlignment="1">
      <alignment horizontal="right"/>
    </xf>
    <xf numFmtId="38" fontId="16" fillId="0" borderId="9" xfId="4" applyFont="1" applyFill="1" applyBorder="1" applyAlignment="1">
      <alignment horizontal="center"/>
    </xf>
    <xf numFmtId="38" fontId="16" fillId="0" borderId="1" xfId="4" applyFont="1" applyFill="1" applyBorder="1"/>
    <xf numFmtId="38" fontId="16" fillId="0" borderId="1" xfId="4" applyFont="1" applyFill="1" applyBorder="1" applyAlignment="1">
      <alignment horizontal="center"/>
    </xf>
    <xf numFmtId="57" fontId="16" fillId="0" borderId="9" xfId="4" applyNumberFormat="1" applyFont="1" applyFill="1" applyBorder="1" applyAlignment="1">
      <alignment horizontal="center"/>
    </xf>
    <xf numFmtId="0" fontId="16" fillId="0" borderId="42" xfId="3" applyFont="1" applyBorder="1" applyAlignment="1">
      <alignment horizontal="center"/>
    </xf>
    <xf numFmtId="38" fontId="16" fillId="0" borderId="0" xfId="4" applyFont="1" applyFill="1" applyBorder="1" applyAlignment="1">
      <alignment horizontal="center" vertical="center"/>
    </xf>
    <xf numFmtId="38" fontId="16" fillId="0" borderId="0" xfId="4" applyFont="1" applyFill="1" applyAlignment="1">
      <alignment vertical="center"/>
    </xf>
    <xf numFmtId="0" fontId="17" fillId="0" borderId="43" xfId="3" applyFont="1" applyBorder="1" applyAlignment="1">
      <alignment horizontal="center" vertical="center"/>
    </xf>
    <xf numFmtId="0" fontId="17" fillId="0" borderId="3" xfId="3" applyFont="1" applyBorder="1" applyAlignment="1">
      <alignment horizontal="center" vertical="center"/>
    </xf>
    <xf numFmtId="38" fontId="16" fillId="0" borderId="12" xfId="4" applyFont="1" applyFill="1" applyBorder="1" applyAlignment="1">
      <alignment horizontal="center" vertical="center"/>
    </xf>
    <xf numFmtId="40" fontId="16" fillId="0" borderId="9" xfId="4" applyNumberFormat="1" applyFont="1" applyFill="1" applyBorder="1" applyAlignment="1">
      <alignment horizontal="center" vertical="center"/>
    </xf>
    <xf numFmtId="40" fontId="16" fillId="0" borderId="12" xfId="4" applyNumberFormat="1" applyFont="1" applyFill="1" applyBorder="1" applyAlignment="1">
      <alignment horizontal="center" vertical="center"/>
    </xf>
    <xf numFmtId="38" fontId="16" fillId="0" borderId="12" xfId="4" applyFont="1" applyFill="1" applyBorder="1" applyAlignment="1">
      <alignment vertical="center"/>
    </xf>
    <xf numFmtId="38" fontId="16" fillId="0" borderId="3" xfId="4" applyFont="1" applyFill="1" applyBorder="1" applyAlignment="1">
      <alignment vertical="center"/>
    </xf>
    <xf numFmtId="57" fontId="16" fillId="0" borderId="12" xfId="4" applyNumberFormat="1" applyFont="1" applyFill="1" applyBorder="1" applyAlignment="1">
      <alignment horizontal="center" vertical="center"/>
    </xf>
    <xf numFmtId="57" fontId="16" fillId="0" borderId="44" xfId="4" applyNumberFormat="1" applyFont="1" applyFill="1" applyBorder="1" applyAlignment="1">
      <alignment horizontal="center" vertical="center"/>
    </xf>
    <xf numFmtId="38" fontId="16" fillId="0" borderId="0" xfId="4" applyFont="1" applyFill="1" applyAlignment="1">
      <alignment horizontal="center" vertical="center"/>
    </xf>
    <xf numFmtId="38" fontId="16" fillId="0" borderId="0" xfId="4" applyFont="1" applyAlignment="1">
      <alignment vertical="center"/>
    </xf>
    <xf numFmtId="38" fontId="16" fillId="0" borderId="45" xfId="4" applyFont="1" applyBorder="1" applyAlignment="1">
      <alignment horizontal="center" vertical="center" wrapText="1"/>
    </xf>
    <xf numFmtId="38" fontId="16" fillId="0" borderId="2" xfId="4" applyFont="1" applyBorder="1" applyAlignment="1">
      <alignment horizontal="center" vertical="center"/>
    </xf>
    <xf numFmtId="38" fontId="16" fillId="0" borderId="7" xfId="4" applyFont="1" applyBorder="1" applyAlignment="1">
      <alignment horizontal="center" vertical="center" wrapText="1"/>
    </xf>
    <xf numFmtId="38" fontId="16" fillId="0" borderId="7" xfId="4" applyFont="1" applyBorder="1" applyAlignment="1">
      <alignment horizontal="center" vertical="center"/>
    </xf>
    <xf numFmtId="38" fontId="16" fillId="0" borderId="7" xfId="4" applyFont="1" applyFill="1" applyBorder="1" applyAlignment="1">
      <alignment horizontal="center" vertical="center"/>
    </xf>
    <xf numFmtId="38" fontId="16" fillId="0" borderId="2" xfId="4" applyFont="1" applyBorder="1" applyAlignment="1">
      <alignment horizontal="center" vertical="center" wrapText="1"/>
    </xf>
    <xf numFmtId="57" fontId="16" fillId="0" borderId="2" xfId="4" applyNumberFormat="1" applyFont="1" applyBorder="1" applyAlignment="1">
      <alignment horizontal="center" vertical="center"/>
    </xf>
    <xf numFmtId="57" fontId="16" fillId="0" borderId="46" xfId="4" applyNumberFormat="1" applyFont="1" applyBorder="1" applyAlignment="1">
      <alignment horizontal="center" vertical="center"/>
    </xf>
    <xf numFmtId="38" fontId="16" fillId="0" borderId="0" xfId="4" applyFont="1" applyAlignment="1">
      <alignment horizontal="center" vertical="center" textRotation="255"/>
    </xf>
    <xf numFmtId="38" fontId="16" fillId="0" borderId="47" xfId="4" applyFont="1" applyBorder="1" applyAlignment="1">
      <alignment horizontal="center" vertical="center"/>
    </xf>
    <xf numFmtId="38" fontId="16" fillId="0" borderId="48" xfId="4" applyFont="1" applyBorder="1" applyAlignment="1">
      <alignment horizontal="center" vertical="center"/>
    </xf>
    <xf numFmtId="38" fontId="16" fillId="0" borderId="48" xfId="4" applyFont="1" applyBorder="1" applyAlignment="1">
      <alignment vertical="center"/>
    </xf>
    <xf numFmtId="182" fontId="16" fillId="0" borderId="49" xfId="3" applyNumberFormat="1" applyFont="1" applyBorder="1" applyAlignment="1">
      <alignment horizontal="right" vertical="center"/>
    </xf>
    <xf numFmtId="182" fontId="16" fillId="0" borderId="50" xfId="3" applyNumberFormat="1" applyFont="1" applyBorder="1" applyAlignment="1">
      <alignment vertical="center"/>
    </xf>
    <xf numFmtId="182" fontId="16" fillId="0" borderId="49" xfId="3" applyNumberFormat="1" applyFont="1" applyBorder="1" applyAlignment="1">
      <alignment vertical="center"/>
    </xf>
    <xf numFmtId="38" fontId="16" fillId="0" borderId="49" xfId="4" applyFont="1" applyFill="1" applyBorder="1" applyAlignment="1">
      <alignment horizontal="center" vertical="center"/>
    </xf>
    <xf numFmtId="57" fontId="16" fillId="0" borderId="48" xfId="4" applyNumberFormat="1" applyFont="1" applyBorder="1" applyAlignment="1">
      <alignment horizontal="center" vertical="center"/>
    </xf>
    <xf numFmtId="57" fontId="16" fillId="0" borderId="51" xfId="4" applyNumberFormat="1" applyFont="1" applyBorder="1" applyAlignment="1">
      <alignment horizontal="center" vertical="center"/>
    </xf>
    <xf numFmtId="38" fontId="16" fillId="0" borderId="0" xfId="4" applyFont="1" applyAlignment="1">
      <alignment horizontal="center" vertical="center"/>
    </xf>
    <xf numFmtId="38" fontId="16" fillId="0" borderId="0" xfId="4" applyFont="1"/>
    <xf numFmtId="38" fontId="16" fillId="0" borderId="0" xfId="4" applyFont="1" applyAlignment="1"/>
    <xf numFmtId="38" fontId="16" fillId="0" borderId="0" xfId="4" applyFont="1" applyBorder="1" applyAlignment="1"/>
    <xf numFmtId="38" fontId="16" fillId="0" borderId="0" xfId="4" applyFont="1" applyFill="1" applyBorder="1" applyAlignment="1"/>
    <xf numFmtId="57" fontId="18" fillId="0" borderId="0" xfId="4" applyNumberFormat="1" applyFont="1" applyBorder="1" applyAlignment="1"/>
    <xf numFmtId="57" fontId="19" fillId="0" borderId="0" xfId="4" applyNumberFormat="1" applyFont="1" applyFill="1" applyBorder="1" applyAlignment="1"/>
    <xf numFmtId="0" fontId="20" fillId="0" borderId="0" xfId="3" applyFont="1"/>
    <xf numFmtId="0" fontId="6" fillId="6" borderId="0" xfId="6" applyFill="1">
      <alignment vertical="center"/>
    </xf>
    <xf numFmtId="0" fontId="23" fillId="0" borderId="0" xfId="3" applyFont="1"/>
    <xf numFmtId="49" fontId="23" fillId="0" borderId="0" xfId="3" applyNumberFormat="1" applyFont="1" applyAlignment="1">
      <alignment horizontal="right"/>
    </xf>
    <xf numFmtId="0" fontId="23" fillId="8" borderId="0" xfId="3" applyFont="1" applyFill="1"/>
    <xf numFmtId="49" fontId="24" fillId="0" borderId="0" xfId="3" applyNumberFormat="1" applyFont="1" applyAlignment="1">
      <alignment horizontal="right" vertical="center"/>
    </xf>
    <xf numFmtId="0" fontId="6" fillId="8" borderId="0" xfId="3" applyFont="1" applyFill="1"/>
    <xf numFmtId="0" fontId="24" fillId="0" borderId="0" xfId="3" applyFont="1" applyAlignment="1">
      <alignment vertical="center"/>
    </xf>
    <xf numFmtId="0" fontId="25" fillId="0" borderId="0" xfId="3" applyFont="1"/>
    <xf numFmtId="0" fontId="26" fillId="0" borderId="0" xfId="3" applyFont="1"/>
    <xf numFmtId="183" fontId="27" fillId="0" borderId="52" xfId="3" applyNumberFormat="1" applyFont="1" applyBorder="1" applyAlignment="1">
      <alignment vertical="center" shrinkToFit="1"/>
    </xf>
    <xf numFmtId="183" fontId="27" fillId="0" borderId="53" xfId="3" applyNumberFormat="1" applyFont="1" applyBorder="1" applyAlignment="1">
      <alignment vertical="center" shrinkToFit="1"/>
    </xf>
    <xf numFmtId="183" fontId="27" fillId="0" borderId="54" xfId="3" applyNumberFormat="1" applyFont="1" applyBorder="1" applyAlignment="1">
      <alignment vertical="center" shrinkToFit="1"/>
    </xf>
    <xf numFmtId="183" fontId="27" fillId="0" borderId="55" xfId="3" applyNumberFormat="1" applyFont="1" applyBorder="1" applyAlignment="1">
      <alignment vertical="center" shrinkToFit="1"/>
    </xf>
    <xf numFmtId="183" fontId="27" fillId="9" borderId="45" xfId="3" applyNumberFormat="1" applyFont="1" applyFill="1" applyBorder="1" applyAlignment="1">
      <alignment vertical="center" shrinkToFit="1"/>
    </xf>
    <xf numFmtId="183" fontId="27" fillId="9" borderId="3" xfId="3" applyNumberFormat="1" applyFont="1" applyFill="1" applyBorder="1" applyAlignment="1">
      <alignment vertical="center" shrinkToFit="1"/>
    </xf>
    <xf numFmtId="183" fontId="27" fillId="9" borderId="2" xfId="3" applyNumberFormat="1" applyFont="1" applyFill="1" applyBorder="1" applyAlignment="1">
      <alignment vertical="center" shrinkToFit="1"/>
    </xf>
    <xf numFmtId="183" fontId="27" fillId="9" borderId="47" xfId="3" applyNumberFormat="1" applyFont="1" applyFill="1" applyBorder="1" applyAlignment="1">
      <alignment vertical="center" shrinkToFit="1"/>
    </xf>
    <xf numFmtId="183" fontId="27" fillId="9" borderId="48" xfId="3" applyNumberFormat="1" applyFont="1" applyFill="1" applyBorder="1" applyAlignment="1">
      <alignment vertical="center" shrinkToFit="1"/>
    </xf>
    <xf numFmtId="183" fontId="27" fillId="9" borderId="54" xfId="3" applyNumberFormat="1" applyFont="1" applyFill="1" applyBorder="1" applyAlignment="1">
      <alignment vertical="center" shrinkToFit="1"/>
    </xf>
    <xf numFmtId="183" fontId="27" fillId="9" borderId="58" xfId="3" applyNumberFormat="1" applyFont="1" applyFill="1" applyBorder="1" applyAlignment="1">
      <alignment vertical="center" shrinkToFit="1"/>
    </xf>
    <xf numFmtId="0" fontId="27" fillId="0" borderId="52" xfId="3" applyFont="1" applyBorder="1" applyAlignment="1">
      <alignment horizontal="center" vertical="center" wrapText="1"/>
    </xf>
    <xf numFmtId="0" fontId="27" fillId="0" borderId="54" xfId="3" applyFont="1" applyBorder="1" applyAlignment="1">
      <alignment horizontal="center" vertical="center" wrapText="1"/>
    </xf>
    <xf numFmtId="0" fontId="27" fillId="0" borderId="58" xfId="3" applyFont="1" applyBorder="1" applyAlignment="1">
      <alignment horizontal="center" vertical="center" wrapText="1"/>
    </xf>
    <xf numFmtId="183" fontId="27" fillId="0" borderId="41" xfId="3" applyNumberFormat="1" applyFont="1" applyBorder="1" applyAlignment="1">
      <alignment vertical="center" shrinkToFit="1"/>
    </xf>
    <xf numFmtId="183" fontId="27" fillId="0" borderId="1" xfId="3" applyNumberFormat="1" applyFont="1" applyBorder="1" applyAlignment="1">
      <alignment vertical="center" shrinkToFit="1"/>
    </xf>
    <xf numFmtId="183" fontId="27" fillId="9" borderId="1" xfId="3" applyNumberFormat="1" applyFont="1" applyFill="1" applyBorder="1" applyAlignment="1">
      <alignment vertical="center" shrinkToFit="1"/>
    </xf>
    <xf numFmtId="183" fontId="27" fillId="9" borderId="62" xfId="3" applyNumberFormat="1" applyFont="1" applyFill="1" applyBorder="1" applyAlignment="1">
      <alignment vertical="center" shrinkToFit="1"/>
    </xf>
    <xf numFmtId="0" fontId="27" fillId="0" borderId="69" xfId="3" applyFont="1" applyBorder="1" applyAlignment="1">
      <alignment horizontal="center" vertical="center" wrapText="1"/>
    </xf>
    <xf numFmtId="183" fontId="27" fillId="9" borderId="43" xfId="3" applyNumberFormat="1" applyFont="1" applyFill="1" applyBorder="1" applyAlignment="1">
      <alignment vertical="center" shrinkToFit="1"/>
    </xf>
    <xf numFmtId="183" fontId="27" fillId="0" borderId="3" xfId="3" applyNumberFormat="1" applyFont="1" applyBorder="1" applyAlignment="1">
      <alignment vertical="center" shrinkToFit="1"/>
    </xf>
    <xf numFmtId="183" fontId="27" fillId="9" borderId="44" xfId="3" applyNumberFormat="1" applyFont="1" applyFill="1" applyBorder="1" applyAlignment="1">
      <alignment vertical="center" shrinkToFit="1"/>
    </xf>
    <xf numFmtId="0" fontId="27" fillId="0" borderId="12" xfId="3" applyFont="1" applyBorder="1" applyAlignment="1">
      <alignment horizontal="right" vertical="center" wrapText="1"/>
    </xf>
    <xf numFmtId="183" fontId="27" fillId="0" borderId="2" xfId="3" applyNumberFormat="1" applyFont="1" applyBorder="1" applyAlignment="1">
      <alignment vertical="center" shrinkToFit="1"/>
    </xf>
    <xf numFmtId="183" fontId="27" fillId="9" borderId="72" xfId="3" applyNumberFormat="1" applyFont="1" applyFill="1" applyBorder="1" applyAlignment="1">
      <alignment vertical="center" shrinkToFit="1"/>
    </xf>
    <xf numFmtId="0" fontId="27" fillId="0" borderId="7" xfId="3" applyFont="1" applyBorder="1" applyAlignment="1">
      <alignment horizontal="right" vertical="center" wrapText="1"/>
    </xf>
    <xf numFmtId="0" fontId="27" fillId="0" borderId="0" xfId="3" applyFont="1" applyAlignment="1">
      <alignment horizontal="right" vertical="center" wrapText="1"/>
    </xf>
    <xf numFmtId="183" fontId="27" fillId="0" borderId="45" xfId="3" applyNumberFormat="1" applyFont="1" applyBorder="1" applyAlignment="1">
      <alignment vertical="center" shrinkToFit="1"/>
    </xf>
    <xf numFmtId="183" fontId="27" fillId="0" borderId="72" xfId="3" applyNumberFormat="1" applyFont="1" applyBorder="1" applyAlignment="1">
      <alignment vertical="center" shrinkToFit="1"/>
    </xf>
    <xf numFmtId="0" fontId="27" fillId="0" borderId="61" xfId="3" applyFont="1" applyBorder="1" applyAlignment="1">
      <alignment vertical="center" wrapText="1"/>
    </xf>
    <xf numFmtId="183" fontId="27" fillId="0" borderId="73" xfId="3" applyNumberFormat="1" applyFont="1" applyBorder="1" applyAlignment="1">
      <alignment vertical="center" shrinkToFit="1"/>
    </xf>
    <xf numFmtId="183" fontId="27" fillId="0" borderId="74" xfId="3" applyNumberFormat="1" applyFont="1" applyBorder="1" applyAlignment="1">
      <alignment vertical="center" shrinkToFit="1"/>
    </xf>
    <xf numFmtId="183" fontId="27" fillId="0" borderId="70" xfId="3" applyNumberFormat="1" applyFont="1" applyBorder="1" applyAlignment="1">
      <alignment vertical="center" shrinkToFit="1"/>
    </xf>
    <xf numFmtId="0" fontId="27" fillId="0" borderId="41" xfId="3" applyFont="1" applyBorder="1" applyAlignment="1">
      <alignment horizontal="center" vertical="center" wrapText="1"/>
    </xf>
    <xf numFmtId="183" fontId="27" fillId="9" borderId="73" xfId="3" applyNumberFormat="1" applyFont="1" applyFill="1" applyBorder="1" applyAlignment="1">
      <alignment vertical="center" shrinkToFit="1"/>
    </xf>
    <xf numFmtId="183" fontId="27" fillId="9" borderId="74" xfId="3" applyNumberFormat="1" applyFont="1" applyFill="1" applyBorder="1" applyAlignment="1">
      <alignment vertical="center" shrinkToFit="1"/>
    </xf>
    <xf numFmtId="183" fontId="27" fillId="9" borderId="70" xfId="3" applyNumberFormat="1" applyFont="1" applyFill="1" applyBorder="1" applyAlignment="1">
      <alignment vertical="center" shrinkToFit="1"/>
    </xf>
    <xf numFmtId="183" fontId="27" fillId="9" borderId="45" xfId="3" applyNumberFormat="1" applyFont="1" applyFill="1" applyBorder="1" applyAlignment="1">
      <alignment horizontal="right" vertical="center" shrinkToFit="1"/>
    </xf>
    <xf numFmtId="183" fontId="26" fillId="0" borderId="2" xfId="3" applyNumberFormat="1" applyFont="1" applyBorder="1" applyAlignment="1">
      <alignment vertical="center" shrinkToFit="1"/>
    </xf>
    <xf numFmtId="183" fontId="26" fillId="9" borderId="2" xfId="3" applyNumberFormat="1" applyFont="1" applyFill="1" applyBorder="1" applyAlignment="1">
      <alignment vertical="center" shrinkToFit="1"/>
    </xf>
    <xf numFmtId="183" fontId="26" fillId="9" borderId="72" xfId="3" applyNumberFormat="1" applyFont="1" applyFill="1" applyBorder="1" applyAlignment="1">
      <alignment vertical="center" shrinkToFit="1"/>
    </xf>
    <xf numFmtId="183" fontId="27" fillId="9" borderId="72" xfId="3" applyNumberFormat="1" applyFont="1" applyFill="1" applyBorder="1" applyAlignment="1">
      <alignment horizontal="right" vertical="center" shrinkToFit="1"/>
    </xf>
    <xf numFmtId="183" fontId="27" fillId="0" borderId="2" xfId="3" applyNumberFormat="1" applyFont="1" applyBorder="1" applyAlignment="1">
      <alignment horizontal="right" vertical="center" shrinkToFit="1"/>
    </xf>
    <xf numFmtId="183" fontId="27" fillId="0" borderId="45" xfId="3" applyNumberFormat="1" applyFont="1" applyBorder="1" applyAlignment="1">
      <alignment horizontal="right" vertical="center" shrinkToFit="1"/>
    </xf>
    <xf numFmtId="183" fontId="26" fillId="0" borderId="72" xfId="3" applyNumberFormat="1" applyFont="1" applyBorder="1" applyAlignment="1">
      <alignment vertical="center" shrinkToFit="1"/>
    </xf>
    <xf numFmtId="183" fontId="27" fillId="0" borderId="72" xfId="3" applyNumberFormat="1" applyFont="1" applyBorder="1" applyAlignment="1">
      <alignment horizontal="right" vertical="center" shrinkToFit="1"/>
    </xf>
    <xf numFmtId="185" fontId="27" fillId="0" borderId="2" xfId="3" applyNumberFormat="1" applyFont="1" applyBorder="1" applyAlignment="1">
      <alignment horizontal="right" vertical="center" shrinkToFit="1"/>
    </xf>
    <xf numFmtId="183" fontId="27" fillId="9" borderId="2" xfId="3" applyNumberFormat="1" applyFont="1" applyFill="1" applyBorder="1" applyAlignment="1">
      <alignment horizontal="right" vertical="center" shrinkToFit="1"/>
    </xf>
    <xf numFmtId="185" fontId="26" fillId="0" borderId="0" xfId="3" applyNumberFormat="1" applyFont="1" applyAlignment="1">
      <alignment vertical="center" shrinkToFit="1"/>
    </xf>
    <xf numFmtId="3" fontId="27" fillId="0" borderId="2" xfId="3" applyNumberFormat="1" applyFont="1" applyBorder="1" applyAlignment="1">
      <alignment horizontal="right" vertical="center" shrinkToFit="1"/>
    </xf>
    <xf numFmtId="181" fontId="27" fillId="0" borderId="45" xfId="3" applyNumberFormat="1" applyFont="1" applyBorder="1" applyAlignment="1">
      <alignment horizontal="right" vertical="center" shrinkToFit="1"/>
    </xf>
    <xf numFmtId="177" fontId="27" fillId="0" borderId="2" xfId="3" applyNumberFormat="1" applyFont="1" applyBorder="1" applyAlignment="1">
      <alignment horizontal="right" vertical="center" shrinkToFit="1"/>
    </xf>
    <xf numFmtId="181" fontId="27" fillId="0" borderId="2" xfId="3" applyNumberFormat="1" applyFont="1" applyBorder="1" applyAlignment="1">
      <alignment horizontal="right" vertical="center" shrinkToFit="1"/>
    </xf>
    <xf numFmtId="177" fontId="27" fillId="0" borderId="72" xfId="3" applyNumberFormat="1" applyFont="1" applyBorder="1" applyAlignment="1">
      <alignment horizontal="right" vertical="center" shrinkToFit="1"/>
    </xf>
    <xf numFmtId="176" fontId="27" fillId="0" borderId="45" xfId="3" applyNumberFormat="1" applyFont="1" applyBorder="1" applyAlignment="1">
      <alignment horizontal="right" vertical="center" shrinkToFit="1"/>
    </xf>
    <xf numFmtId="0" fontId="27" fillId="0" borderId="47" xfId="3" applyFont="1" applyBorder="1" applyAlignment="1">
      <alignment horizontal="right" vertical="center" wrapText="1"/>
    </xf>
    <xf numFmtId="0" fontId="27" fillId="0" borderId="48" xfId="3" applyFont="1" applyBorder="1" applyAlignment="1">
      <alignment horizontal="right" vertical="center" wrapText="1"/>
    </xf>
    <xf numFmtId="0" fontId="27" fillId="0" borderId="51" xfId="3" applyFont="1" applyBorder="1" applyAlignment="1">
      <alignment horizontal="right" vertical="center" wrapText="1"/>
    </xf>
    <xf numFmtId="0" fontId="27" fillId="0" borderId="67" xfId="3" applyFont="1" applyBorder="1" applyAlignment="1">
      <alignment vertical="center" wrapText="1"/>
    </xf>
    <xf numFmtId="186" fontId="27" fillId="0" borderId="69" xfId="3" applyNumberFormat="1" applyFont="1" applyBorder="1" applyAlignment="1">
      <alignment horizontal="left" vertical="center" wrapText="1"/>
    </xf>
    <xf numFmtId="186" fontId="27" fillId="0" borderId="10" xfId="3" applyNumberFormat="1" applyFont="1" applyBorder="1" applyAlignment="1">
      <alignment horizontal="left" vertical="center" wrapText="1"/>
    </xf>
    <xf numFmtId="0" fontId="27" fillId="0" borderId="0" xfId="3" applyFont="1" applyAlignment="1">
      <alignment vertical="center"/>
    </xf>
    <xf numFmtId="0" fontId="27" fillId="0" borderId="80" xfId="3" applyFont="1" applyBorder="1" applyAlignment="1">
      <alignment horizontal="center" vertical="center" wrapText="1"/>
    </xf>
    <xf numFmtId="0" fontId="30" fillId="0" borderId="0" xfId="3" applyFont="1" applyAlignment="1">
      <alignment vertical="center"/>
    </xf>
    <xf numFmtId="0" fontId="31" fillId="0" borderId="0" xfId="3" applyFont="1" applyAlignment="1">
      <alignment horizontal="center" vertical="center"/>
    </xf>
    <xf numFmtId="0" fontId="31" fillId="0" borderId="0" xfId="3" applyFont="1" applyAlignment="1">
      <alignment vertical="center"/>
    </xf>
    <xf numFmtId="0" fontId="33" fillId="0" borderId="0" xfId="3" applyFont="1" applyAlignment="1">
      <alignment vertical="center"/>
    </xf>
    <xf numFmtId="0" fontId="33" fillId="0" borderId="59" xfId="3" applyFont="1" applyBorder="1" applyAlignment="1">
      <alignment vertical="center"/>
    </xf>
    <xf numFmtId="38" fontId="33" fillId="0" borderId="3" xfId="3" applyNumberFormat="1" applyFont="1" applyBorder="1" applyAlignment="1">
      <alignment vertical="center"/>
    </xf>
    <xf numFmtId="0" fontId="33" fillId="0" borderId="83" xfId="3" applyFont="1" applyBorder="1" applyAlignment="1">
      <alignment horizontal="right" vertical="center"/>
    </xf>
    <xf numFmtId="0" fontId="33" fillId="0" borderId="84" xfId="3" applyFont="1" applyBorder="1" applyAlignment="1">
      <alignment vertical="center"/>
    </xf>
    <xf numFmtId="0" fontId="33" fillId="2" borderId="2" xfId="3" applyFont="1" applyFill="1" applyBorder="1" applyAlignment="1">
      <alignment vertical="center"/>
    </xf>
    <xf numFmtId="0" fontId="33" fillId="2" borderId="0" xfId="3" applyFont="1" applyFill="1" applyAlignment="1">
      <alignment vertical="center"/>
    </xf>
    <xf numFmtId="0" fontId="33" fillId="0" borderId="74" xfId="3" applyFont="1" applyBorder="1" applyAlignment="1">
      <alignment vertical="center"/>
    </xf>
    <xf numFmtId="0" fontId="33" fillId="0" borderId="5" xfId="3" applyFont="1" applyBorder="1" applyAlignment="1">
      <alignment vertical="center"/>
    </xf>
    <xf numFmtId="0" fontId="34" fillId="0" borderId="2" xfId="3" applyFont="1" applyBorder="1" applyAlignment="1">
      <alignment horizontal="right" vertical="center"/>
    </xf>
    <xf numFmtId="0" fontId="34" fillId="0" borderId="0" xfId="3" applyFont="1" applyAlignment="1">
      <alignment horizontal="right" vertical="center"/>
    </xf>
    <xf numFmtId="0" fontId="33" fillId="0" borderId="15" xfId="3" applyFont="1" applyBorder="1" applyAlignment="1">
      <alignment vertical="center"/>
    </xf>
    <xf numFmtId="0" fontId="33" fillId="0" borderId="15" xfId="3" applyFont="1" applyBorder="1" applyAlignment="1">
      <alignment horizontal="right" vertical="center"/>
    </xf>
    <xf numFmtId="38" fontId="33" fillId="0" borderId="1" xfId="3" applyNumberFormat="1" applyFont="1" applyBorder="1" applyAlignment="1">
      <alignment vertical="center"/>
    </xf>
    <xf numFmtId="0" fontId="33" fillId="2" borderId="3" xfId="3" applyFont="1" applyFill="1" applyBorder="1" applyAlignment="1">
      <alignment vertical="center"/>
    </xf>
    <xf numFmtId="0" fontId="33" fillId="2" borderId="13" xfId="3" applyFont="1" applyFill="1" applyBorder="1" applyAlignment="1">
      <alignment vertical="center"/>
    </xf>
    <xf numFmtId="38" fontId="33" fillId="2" borderId="2" xfId="4" applyFont="1" applyFill="1" applyBorder="1" applyAlignment="1">
      <alignment vertical="center"/>
    </xf>
    <xf numFmtId="38" fontId="33" fillId="2" borderId="0" xfId="4" applyFont="1" applyFill="1" applyBorder="1" applyAlignment="1">
      <alignment vertical="center"/>
    </xf>
    <xf numFmtId="0" fontId="33" fillId="0" borderId="2" xfId="3" applyFont="1" applyBorder="1" applyAlignment="1">
      <alignment vertical="center"/>
    </xf>
    <xf numFmtId="0" fontId="33" fillId="0" borderId="1" xfId="3" applyFont="1" applyBorder="1" applyAlignment="1">
      <alignment horizontal="center" vertical="center"/>
    </xf>
    <xf numFmtId="0" fontId="33" fillId="0" borderId="8" xfId="3" applyFont="1" applyBorder="1" applyAlignment="1">
      <alignment horizontal="center" vertical="center"/>
    </xf>
    <xf numFmtId="0" fontId="33" fillId="0" borderId="0" xfId="3" applyFont="1" applyAlignment="1">
      <alignment horizontal="distributed" vertical="distributed" indent="1"/>
    </xf>
    <xf numFmtId="0" fontId="10" fillId="0" borderId="0" xfId="3" applyFont="1" applyAlignment="1">
      <alignment vertical="center"/>
    </xf>
    <xf numFmtId="0" fontId="10" fillId="0" borderId="1" xfId="3" applyFont="1" applyBorder="1" applyAlignment="1">
      <alignment horizontal="center" vertical="center"/>
    </xf>
    <xf numFmtId="0" fontId="10" fillId="0" borderId="4" xfId="3" applyFont="1" applyBorder="1" applyAlignment="1">
      <alignment horizontal="center" vertical="center" shrinkToFit="1"/>
    </xf>
    <xf numFmtId="0" fontId="10" fillId="0" borderId="0" xfId="3" applyFont="1" applyAlignment="1">
      <alignment vertical="center" shrinkToFit="1"/>
    </xf>
    <xf numFmtId="187" fontId="10" fillId="0" borderId="0" xfId="3" applyNumberFormat="1" applyFont="1" applyAlignment="1">
      <alignment vertical="center"/>
    </xf>
    <xf numFmtId="0" fontId="10" fillId="0" borderId="0" xfId="3" applyFont="1" applyAlignment="1">
      <alignment horizontal="center" vertical="center"/>
    </xf>
    <xf numFmtId="0" fontId="10" fillId="0" borderId="74" xfId="3" applyFont="1" applyBorder="1" applyAlignment="1">
      <alignment horizontal="center" vertical="center" wrapText="1" shrinkToFit="1"/>
    </xf>
    <xf numFmtId="0" fontId="10" fillId="0" borderId="74" xfId="3" applyFont="1" applyBorder="1" applyAlignment="1">
      <alignment horizontal="center" vertical="center" shrinkToFit="1"/>
    </xf>
    <xf numFmtId="0" fontId="10" fillId="0" borderId="8" xfId="3" applyFont="1" applyBorder="1" applyAlignment="1">
      <alignment horizontal="center" vertical="center"/>
    </xf>
    <xf numFmtId="0" fontId="10" fillId="0" borderId="9" xfId="3" applyFont="1" applyBorder="1" applyAlignment="1">
      <alignment horizontal="center" vertical="center"/>
    </xf>
    <xf numFmtId="0" fontId="10" fillId="0" borderId="0" xfId="3" applyFont="1" applyAlignment="1">
      <alignment horizontal="left" vertical="center"/>
    </xf>
    <xf numFmtId="0" fontId="35" fillId="0" borderId="0" xfId="0" applyFont="1" applyAlignment="1">
      <alignment vertical="center"/>
    </xf>
    <xf numFmtId="179" fontId="8" fillId="2" borderId="10" xfId="5" applyNumberFormat="1" applyFont="1" applyFill="1" applyBorder="1" applyAlignment="1">
      <alignment horizontal="right" vertical="center"/>
    </xf>
    <xf numFmtId="49" fontId="3" fillId="0" borderId="0" xfId="3" applyNumberFormat="1" applyAlignment="1">
      <alignment horizontal="center" vertical="center"/>
    </xf>
    <xf numFmtId="49" fontId="16" fillId="0" borderId="0" xfId="4" applyNumberFormat="1" applyFont="1" applyAlignment="1">
      <alignment horizontal="center" vertical="center"/>
    </xf>
    <xf numFmtId="49" fontId="16" fillId="0" borderId="0" xfId="4" applyNumberFormat="1" applyFont="1" applyAlignment="1">
      <alignment horizontal="center" vertical="center" textRotation="255"/>
    </xf>
    <xf numFmtId="49" fontId="16" fillId="0" borderId="0" xfId="4" applyNumberFormat="1" applyFont="1" applyFill="1" applyAlignment="1">
      <alignment horizontal="center" vertical="center"/>
    </xf>
    <xf numFmtId="49" fontId="16" fillId="0" borderId="0" xfId="4" applyNumberFormat="1" applyFont="1" applyFill="1" applyBorder="1" applyAlignment="1">
      <alignment horizontal="center" vertical="center"/>
    </xf>
    <xf numFmtId="49" fontId="16" fillId="0" borderId="0" xfId="4" applyNumberFormat="1" applyFont="1" applyFill="1" applyBorder="1" applyAlignment="1">
      <alignment horizontal="center" vertical="center" wrapText="1"/>
    </xf>
    <xf numFmtId="0" fontId="16" fillId="5" borderId="85" xfId="3" applyFont="1" applyFill="1" applyBorder="1" applyAlignment="1">
      <alignment horizontal="center" vertical="center" wrapText="1"/>
    </xf>
    <xf numFmtId="0" fontId="16" fillId="5" borderId="22" xfId="3" applyFont="1" applyFill="1" applyBorder="1" applyAlignment="1">
      <alignment horizontal="left" vertical="center" wrapText="1"/>
    </xf>
    <xf numFmtId="181" fontId="16" fillId="5" borderId="22" xfId="4" applyNumberFormat="1" applyFont="1" applyFill="1" applyBorder="1" applyAlignment="1">
      <alignment vertical="center" shrinkToFit="1"/>
    </xf>
    <xf numFmtId="177" fontId="16" fillId="5" borderId="22" xfId="4" applyNumberFormat="1" applyFont="1" applyFill="1" applyBorder="1" applyAlignment="1">
      <alignment vertical="center" shrinkToFit="1"/>
    </xf>
    <xf numFmtId="0" fontId="16" fillId="5" borderId="86" xfId="3" applyFont="1" applyFill="1" applyBorder="1" applyAlignment="1">
      <alignment horizontal="center" vertical="center" wrapText="1"/>
    </xf>
    <xf numFmtId="0" fontId="16" fillId="5" borderId="35" xfId="3" applyFont="1" applyFill="1" applyBorder="1" applyAlignment="1">
      <alignment horizontal="left" vertical="center" wrapText="1"/>
    </xf>
    <xf numFmtId="177" fontId="16" fillId="5" borderId="35" xfId="4" applyNumberFormat="1" applyFont="1" applyFill="1" applyBorder="1" applyAlignment="1">
      <alignment vertical="center" shrinkToFit="1"/>
    </xf>
    <xf numFmtId="0" fontId="16" fillId="5" borderId="87" xfId="3" applyFont="1" applyFill="1" applyBorder="1" applyAlignment="1">
      <alignment horizontal="center" vertical="center" wrapText="1"/>
    </xf>
    <xf numFmtId="0" fontId="16" fillId="5" borderId="29" xfId="3" applyFont="1" applyFill="1" applyBorder="1" applyAlignment="1">
      <alignment horizontal="left" vertical="center" wrapText="1"/>
    </xf>
    <xf numFmtId="38" fontId="16" fillId="5" borderId="29" xfId="4" applyFont="1" applyFill="1" applyBorder="1" applyAlignment="1">
      <alignment horizontal="left" vertical="center" wrapText="1"/>
    </xf>
    <xf numFmtId="0" fontId="16" fillId="5" borderId="29" xfId="4" applyNumberFormat="1" applyFont="1" applyFill="1" applyBorder="1" applyAlignment="1">
      <alignment horizontal="center" vertical="center" shrinkToFit="1"/>
    </xf>
    <xf numFmtId="38" fontId="16" fillId="5" borderId="29" xfId="4" applyFont="1" applyFill="1" applyBorder="1" applyAlignment="1">
      <alignment horizontal="left" vertical="center" shrinkToFit="1"/>
    </xf>
    <xf numFmtId="177" fontId="16" fillId="5" borderId="29" xfId="4" applyNumberFormat="1" applyFont="1" applyFill="1" applyBorder="1" applyAlignment="1">
      <alignment vertical="center" shrinkToFit="1"/>
    </xf>
    <xf numFmtId="57" fontId="16" fillId="5" borderId="29" xfId="4" applyNumberFormat="1" applyFont="1" applyFill="1" applyBorder="1" applyAlignment="1">
      <alignment horizontal="left" vertical="center" wrapText="1"/>
    </xf>
    <xf numFmtId="57" fontId="16" fillId="5" borderId="29" xfId="4" applyNumberFormat="1" applyFont="1" applyFill="1" applyBorder="1" applyAlignment="1">
      <alignment horizontal="center" vertical="center" wrapText="1"/>
    </xf>
    <xf numFmtId="57" fontId="16" fillId="5" borderId="88" xfId="4" applyNumberFormat="1" applyFont="1" applyFill="1" applyBorder="1" applyAlignment="1">
      <alignment horizontal="center" vertical="center" wrapText="1"/>
    </xf>
    <xf numFmtId="0" fontId="16" fillId="0" borderId="50" xfId="3" applyFont="1" applyBorder="1" applyAlignment="1">
      <alignment horizontal="left" vertical="center" wrapText="1"/>
    </xf>
    <xf numFmtId="38" fontId="16" fillId="0" borderId="50" xfId="4" applyFont="1" applyFill="1" applyBorder="1" applyAlignment="1">
      <alignment horizontal="left" vertical="center" wrapText="1"/>
    </xf>
    <xf numFmtId="0" fontId="16" fillId="0" borderId="50" xfId="4" applyNumberFormat="1" applyFont="1" applyFill="1" applyBorder="1" applyAlignment="1">
      <alignment horizontal="center" vertical="center" wrapText="1"/>
    </xf>
    <xf numFmtId="38" fontId="16" fillId="0" borderId="67" xfId="4" applyFont="1" applyFill="1" applyBorder="1" applyAlignment="1">
      <alignment horizontal="left" vertical="center" shrinkToFit="1"/>
    </xf>
    <xf numFmtId="57" fontId="16" fillId="0" borderId="89" xfId="4" applyNumberFormat="1" applyFont="1" applyFill="1" applyBorder="1" applyAlignment="1">
      <alignment horizontal="left" vertical="center" wrapText="1"/>
    </xf>
    <xf numFmtId="57" fontId="16" fillId="0" borderId="50" xfId="4" applyNumberFormat="1" applyFont="1" applyFill="1" applyBorder="1" applyAlignment="1">
      <alignment horizontal="left" vertical="center" wrapText="1"/>
    </xf>
    <xf numFmtId="0" fontId="3" fillId="0" borderId="0" xfId="2" applyFont="1" applyAlignment="1">
      <alignment horizontal="center" vertical="center"/>
    </xf>
    <xf numFmtId="0" fontId="8" fillId="0" borderId="0" xfId="3" applyFont="1" applyAlignment="1">
      <alignment horizontal="distributed" vertical="distributed" indent="1"/>
    </xf>
    <xf numFmtId="20" fontId="3" fillId="2" borderId="16" xfId="2" applyNumberFormat="1" applyFont="1" applyFill="1" applyBorder="1">
      <alignment vertical="center"/>
    </xf>
    <xf numFmtId="0" fontId="3" fillId="0" borderId="17" xfId="2" applyFont="1" applyBorder="1" applyAlignment="1">
      <alignment horizontal="center" vertical="center"/>
    </xf>
    <xf numFmtId="0" fontId="3" fillId="2" borderId="18" xfId="2" applyFont="1" applyFill="1" applyBorder="1">
      <alignment vertical="center"/>
    </xf>
    <xf numFmtId="20" fontId="3" fillId="2" borderId="19" xfId="2" applyNumberFormat="1" applyFont="1" applyFill="1" applyBorder="1">
      <alignment vertical="center"/>
    </xf>
    <xf numFmtId="0" fontId="3" fillId="0" borderId="20" xfId="2" applyFont="1" applyBorder="1" applyAlignment="1">
      <alignment horizontal="center" vertical="center"/>
    </xf>
    <xf numFmtId="0" fontId="3" fillId="2" borderId="21" xfId="2" applyFont="1" applyFill="1" applyBorder="1">
      <alignment vertical="center"/>
    </xf>
    <xf numFmtId="0" fontId="3" fillId="0" borderId="10" xfId="2" applyFont="1" applyBorder="1">
      <alignment vertical="center"/>
    </xf>
    <xf numFmtId="0" fontId="27" fillId="2" borderId="80" xfId="3" applyFont="1" applyFill="1" applyBorder="1" applyAlignment="1">
      <alignment vertical="center" wrapText="1"/>
    </xf>
    <xf numFmtId="0" fontId="27" fillId="2" borderId="61" xfId="3" applyFont="1" applyFill="1" applyBorder="1" applyAlignment="1">
      <alignment vertical="center" wrapText="1"/>
    </xf>
    <xf numFmtId="0" fontId="26" fillId="2" borderId="61" xfId="3" applyFont="1" applyFill="1" applyBorder="1" applyAlignment="1">
      <alignment vertical="center" wrapText="1"/>
    </xf>
    <xf numFmtId="183" fontId="27" fillId="2" borderId="72" xfId="3" applyNumberFormat="1" applyFont="1" applyFill="1" applyBorder="1" applyAlignment="1">
      <alignment horizontal="right" vertical="center" shrinkToFit="1"/>
    </xf>
    <xf numFmtId="184" fontId="29" fillId="2" borderId="72" xfId="3" applyNumberFormat="1" applyFont="1" applyFill="1" applyBorder="1" applyAlignment="1">
      <alignment vertical="center" shrinkToFit="1"/>
    </xf>
    <xf numFmtId="183" fontId="27" fillId="2" borderId="45" xfId="3" applyNumberFormat="1" applyFont="1" applyFill="1" applyBorder="1" applyAlignment="1">
      <alignment horizontal="right" vertical="center" shrinkToFit="1"/>
    </xf>
    <xf numFmtId="184" fontId="27" fillId="2" borderId="72" xfId="3" applyNumberFormat="1" applyFont="1" applyFill="1" applyBorder="1" applyAlignment="1">
      <alignment horizontal="right" vertical="center" shrinkToFit="1"/>
    </xf>
    <xf numFmtId="183" fontId="27" fillId="2" borderId="2" xfId="3" applyNumberFormat="1" applyFont="1" applyFill="1" applyBorder="1" applyAlignment="1">
      <alignment horizontal="right" vertical="center" shrinkToFit="1"/>
    </xf>
    <xf numFmtId="184" fontId="27" fillId="2" borderId="2" xfId="3" applyNumberFormat="1" applyFont="1" applyFill="1" applyBorder="1" applyAlignment="1">
      <alignment horizontal="right" vertical="center" shrinkToFit="1"/>
    </xf>
    <xf numFmtId="183" fontId="26" fillId="2" borderId="2" xfId="3" applyNumberFormat="1" applyFont="1" applyFill="1" applyBorder="1" applyAlignment="1">
      <alignment vertical="center" shrinkToFit="1"/>
    </xf>
    <xf numFmtId="184" fontId="26" fillId="2" borderId="2" xfId="3" applyNumberFormat="1" applyFont="1" applyFill="1" applyBorder="1" applyAlignment="1">
      <alignment vertical="center" shrinkToFit="1"/>
    </xf>
    <xf numFmtId="185" fontId="27" fillId="2" borderId="72" xfId="3" applyNumberFormat="1" applyFont="1" applyFill="1" applyBorder="1" applyAlignment="1">
      <alignment horizontal="right" vertical="center" shrinkToFit="1"/>
    </xf>
    <xf numFmtId="40" fontId="27" fillId="2" borderId="72" xfId="4" applyNumberFormat="1" applyFont="1" applyFill="1" applyBorder="1" applyAlignment="1">
      <alignment horizontal="right" vertical="center" shrinkToFit="1"/>
    </xf>
    <xf numFmtId="183" fontId="26" fillId="2" borderId="72" xfId="3" applyNumberFormat="1" applyFont="1" applyFill="1" applyBorder="1" applyAlignment="1">
      <alignment vertical="center" shrinkToFit="1"/>
    </xf>
    <xf numFmtId="183" fontId="26" fillId="2" borderId="45" xfId="3" applyNumberFormat="1" applyFont="1" applyFill="1" applyBorder="1" applyAlignment="1">
      <alignment vertical="center" shrinkToFit="1"/>
    </xf>
    <xf numFmtId="183" fontId="27" fillId="2" borderId="1" xfId="3" applyNumberFormat="1" applyFont="1" applyFill="1" applyBorder="1" applyAlignment="1">
      <alignment vertical="center" shrinkToFit="1"/>
    </xf>
    <xf numFmtId="183" fontId="27" fillId="2" borderId="62" xfId="3" applyNumberFormat="1" applyFont="1" applyFill="1" applyBorder="1" applyAlignment="1">
      <alignment vertical="center" shrinkToFit="1"/>
    </xf>
    <xf numFmtId="183" fontId="28" fillId="2" borderId="62" xfId="3" applyNumberFormat="1" applyFont="1" applyFill="1" applyBorder="1" applyAlignment="1">
      <alignment vertical="center" shrinkToFit="1"/>
    </xf>
    <xf numFmtId="0" fontId="27" fillId="2" borderId="73" xfId="3" applyFont="1" applyFill="1" applyBorder="1" applyAlignment="1">
      <alignment vertical="center" wrapText="1"/>
    </xf>
    <xf numFmtId="183" fontId="27" fillId="2" borderId="70" xfId="3" applyNumberFormat="1" applyFont="1" applyFill="1" applyBorder="1" applyAlignment="1">
      <alignment vertical="center" shrinkToFit="1"/>
    </xf>
    <xf numFmtId="0" fontId="27" fillId="2" borderId="45" xfId="3" applyFont="1" applyFill="1" applyBorder="1" applyAlignment="1">
      <alignment vertical="center" wrapText="1"/>
    </xf>
    <xf numFmtId="183" fontId="27" fillId="2" borderId="72" xfId="3" applyNumberFormat="1" applyFont="1" applyFill="1" applyBorder="1" applyAlignment="1">
      <alignment vertical="center" shrinkToFit="1"/>
    </xf>
    <xf numFmtId="0" fontId="27" fillId="2" borderId="43" xfId="3" applyFont="1" applyFill="1" applyBorder="1" applyAlignment="1">
      <alignment vertical="center" wrapText="1"/>
    </xf>
    <xf numFmtId="183" fontId="27" fillId="2" borderId="44" xfId="3" applyNumberFormat="1" applyFont="1" applyFill="1" applyBorder="1" applyAlignment="1">
      <alignment vertical="center" shrinkToFit="1"/>
    </xf>
    <xf numFmtId="183" fontId="27" fillId="2" borderId="73" xfId="3" applyNumberFormat="1" applyFont="1" applyFill="1" applyBorder="1" applyAlignment="1">
      <alignment vertical="center" shrinkToFit="1"/>
    </xf>
    <xf numFmtId="183" fontId="27" fillId="2" borderId="45" xfId="3" applyNumberFormat="1" applyFont="1" applyFill="1" applyBorder="1" applyAlignment="1">
      <alignment vertical="center" shrinkToFit="1"/>
    </xf>
    <xf numFmtId="183" fontId="27" fillId="2" borderId="43" xfId="3" applyNumberFormat="1" applyFont="1" applyFill="1" applyBorder="1" applyAlignment="1">
      <alignment vertical="center" shrinkToFit="1"/>
    </xf>
    <xf numFmtId="183" fontId="27" fillId="2" borderId="74" xfId="3" applyNumberFormat="1" applyFont="1" applyFill="1" applyBorder="1" applyAlignment="1">
      <alignment vertical="center" shrinkToFit="1"/>
    </xf>
    <xf numFmtId="183" fontId="27" fillId="2" borderId="2" xfId="3" applyNumberFormat="1" applyFont="1" applyFill="1" applyBorder="1" applyAlignment="1">
      <alignment vertical="center" shrinkToFit="1"/>
    </xf>
    <xf numFmtId="183" fontId="27" fillId="2" borderId="3" xfId="3" applyNumberFormat="1" applyFont="1" applyFill="1" applyBorder="1" applyAlignment="1">
      <alignment vertical="center" shrinkToFit="1"/>
    </xf>
    <xf numFmtId="183" fontId="27" fillId="2" borderId="54" xfId="3" applyNumberFormat="1" applyFont="1" applyFill="1" applyBorder="1" applyAlignment="1">
      <alignment vertical="center" shrinkToFit="1"/>
    </xf>
    <xf numFmtId="183" fontId="27" fillId="2" borderId="58" xfId="3" applyNumberFormat="1" applyFont="1" applyFill="1" applyBorder="1" applyAlignment="1">
      <alignment vertical="center" shrinkToFit="1"/>
    </xf>
    <xf numFmtId="0" fontId="27" fillId="2" borderId="71" xfId="3" applyFont="1" applyFill="1" applyBorder="1" applyAlignment="1">
      <alignment vertical="center" wrapText="1"/>
    </xf>
    <xf numFmtId="183" fontId="27" fillId="2" borderId="47" xfId="3" applyNumberFormat="1" applyFont="1" applyFill="1" applyBorder="1" applyAlignment="1">
      <alignment vertical="center" shrinkToFit="1"/>
    </xf>
    <xf numFmtId="183" fontId="27" fillId="2" borderId="48" xfId="3" applyNumberFormat="1" applyFont="1" applyFill="1" applyBorder="1" applyAlignment="1">
      <alignment vertical="center" shrinkToFit="1"/>
    </xf>
    <xf numFmtId="187" fontId="10" fillId="2" borderId="1" xfId="3" applyNumberFormat="1" applyFont="1" applyFill="1" applyBorder="1" applyAlignment="1">
      <alignment vertical="center"/>
    </xf>
    <xf numFmtId="57" fontId="10" fillId="2" borderId="8" xfId="3" applyNumberFormat="1" applyFont="1" applyFill="1" applyBorder="1" applyAlignment="1">
      <alignment horizontal="center" vertical="center" shrinkToFit="1"/>
    </xf>
    <xf numFmtId="57" fontId="10" fillId="2" borderId="10" xfId="3" applyNumberFormat="1" applyFont="1" applyFill="1" applyBorder="1" applyAlignment="1">
      <alignment horizontal="center" vertical="center" shrinkToFit="1"/>
    </xf>
    <xf numFmtId="189" fontId="10" fillId="2" borderId="10" xfId="3" applyNumberFormat="1" applyFont="1" applyFill="1" applyBorder="1" applyAlignment="1">
      <alignment horizontal="right" vertical="center"/>
    </xf>
    <xf numFmtId="188" fontId="10" fillId="2" borderId="22" xfId="3" applyNumberFormat="1" applyFont="1" applyFill="1" applyBorder="1" applyAlignment="1">
      <alignment vertical="center"/>
    </xf>
    <xf numFmtId="187" fontId="10" fillId="2" borderId="3" xfId="3" applyNumberFormat="1" applyFont="1" applyFill="1" applyBorder="1" applyAlignment="1">
      <alignment vertical="center"/>
    </xf>
    <xf numFmtId="181" fontId="3" fillId="0" borderId="22" xfId="3" applyNumberFormat="1" applyBorder="1" applyAlignment="1">
      <alignment vertical="center" shrinkToFit="1"/>
    </xf>
    <xf numFmtId="181" fontId="3" fillId="0" borderId="35" xfId="4" applyNumberFormat="1" applyFont="1" applyFill="1" applyBorder="1" applyAlignment="1">
      <alignment vertical="center" shrinkToFit="1"/>
    </xf>
    <xf numFmtId="181" fontId="3" fillId="0" borderId="29" xfId="4" applyNumberFormat="1" applyFont="1" applyFill="1" applyBorder="1" applyAlignment="1">
      <alignment vertical="center" shrinkToFit="1"/>
    </xf>
    <xf numFmtId="0" fontId="41" fillId="0" borderId="0" xfId="8" applyFont="1">
      <alignment vertical="center"/>
    </xf>
    <xf numFmtId="3" fontId="41" fillId="0" borderId="0" xfId="8" applyNumberFormat="1" applyFont="1" applyAlignment="1">
      <alignment horizontal="right" vertical="center"/>
    </xf>
    <xf numFmtId="0" fontId="41" fillId="0" borderId="1" xfId="8" applyFont="1" applyBorder="1" applyAlignment="1">
      <alignment horizontal="center" vertical="center"/>
    </xf>
    <xf numFmtId="0" fontId="41" fillId="0" borderId="74" xfId="8" applyFont="1" applyBorder="1" applyAlignment="1">
      <alignment horizontal="left" vertical="center" shrinkToFit="1"/>
    </xf>
    <xf numFmtId="3" fontId="41" fillId="0" borderId="74" xfId="8" applyNumberFormat="1" applyFont="1" applyBorder="1" applyAlignment="1">
      <alignment horizontal="right" vertical="center"/>
    </xf>
    <xf numFmtId="0" fontId="41" fillId="0" borderId="74" xfId="8" applyFont="1" applyBorder="1">
      <alignment vertical="center"/>
    </xf>
    <xf numFmtId="38" fontId="41" fillId="0" borderId="1" xfId="9" applyFont="1" applyBorder="1" applyAlignment="1">
      <alignment horizontal="right" vertical="center"/>
    </xf>
    <xf numFmtId="0" fontId="41" fillId="0" borderId="1" xfId="8" applyFont="1" applyBorder="1">
      <alignment vertical="center"/>
    </xf>
    <xf numFmtId="181" fontId="41" fillId="0" borderId="1" xfId="8" applyNumberFormat="1" applyFont="1" applyBorder="1" applyAlignment="1">
      <alignment horizontal="right" vertical="center"/>
    </xf>
    <xf numFmtId="181" fontId="41" fillId="0" borderId="0" xfId="8" applyNumberFormat="1" applyFont="1">
      <alignment vertical="center"/>
    </xf>
    <xf numFmtId="0" fontId="41" fillId="0" borderId="0" xfId="8" applyFont="1" applyAlignment="1">
      <alignment horizontal="left" vertical="center"/>
    </xf>
    <xf numFmtId="3" fontId="41" fillId="0" borderId="1" xfId="8" applyNumberFormat="1" applyFont="1" applyBorder="1" applyAlignment="1">
      <alignment horizontal="center" vertical="center"/>
    </xf>
    <xf numFmtId="0" fontId="41" fillId="0" borderId="1" xfId="8" applyFont="1" applyBorder="1" applyAlignment="1">
      <alignment horizontal="centerContinuous" vertical="center"/>
    </xf>
    <xf numFmtId="0" fontId="41" fillId="0" borderId="74" xfId="8" applyFont="1" applyBorder="1" applyAlignment="1">
      <alignment horizontal="center" vertical="center"/>
    </xf>
    <xf numFmtId="3" fontId="41" fillId="0" borderId="74" xfId="8" applyNumberFormat="1" applyFont="1" applyBorder="1">
      <alignment vertical="center"/>
    </xf>
    <xf numFmtId="181" fontId="41" fillId="0" borderId="1" xfId="8" applyNumberFormat="1" applyFont="1" applyBorder="1">
      <alignment vertical="center"/>
    </xf>
    <xf numFmtId="0" fontId="41" fillId="2" borderId="0" xfId="8" applyFont="1" applyFill="1" applyAlignment="1">
      <alignment horizontal="right" vertical="center"/>
    </xf>
    <xf numFmtId="0" fontId="41" fillId="2" borderId="2" xfId="8" applyFont="1" applyFill="1" applyBorder="1" applyAlignment="1">
      <alignment horizontal="left" vertical="center" wrapText="1" shrinkToFit="1"/>
    </xf>
    <xf numFmtId="38" fontId="41" fillId="2" borderId="2" xfId="9" applyFont="1" applyFill="1" applyBorder="1" applyAlignment="1">
      <alignment horizontal="right" vertical="center"/>
    </xf>
    <xf numFmtId="0" fontId="41" fillId="2" borderId="2" xfId="8" applyFont="1" applyFill="1" applyBorder="1">
      <alignment vertical="center"/>
    </xf>
    <xf numFmtId="0" fontId="41" fillId="2" borderId="2" xfId="8" applyFont="1" applyFill="1" applyBorder="1" applyAlignment="1">
      <alignment horizontal="left" vertical="center" wrapText="1"/>
    </xf>
    <xf numFmtId="0" fontId="41" fillId="2" borderId="3" xfId="8" applyFont="1" applyFill="1" applyBorder="1" applyAlignment="1">
      <alignment horizontal="left" vertical="center"/>
    </xf>
    <xf numFmtId="38" fontId="41" fillId="2" borderId="3" xfId="9" applyFont="1" applyFill="1" applyBorder="1" applyAlignment="1">
      <alignment horizontal="right" vertical="center"/>
    </xf>
    <xf numFmtId="0" fontId="41" fillId="2" borderId="3" xfId="8" applyFont="1" applyFill="1" applyBorder="1">
      <alignment vertical="center"/>
    </xf>
    <xf numFmtId="0" fontId="41" fillId="2" borderId="1" xfId="8" applyFont="1" applyFill="1" applyBorder="1" applyAlignment="1">
      <alignment horizontal="left" vertical="center"/>
    </xf>
    <xf numFmtId="38" fontId="41" fillId="2" borderId="1" xfId="9" applyFont="1" applyFill="1" applyBorder="1" applyAlignment="1">
      <alignment horizontal="right" vertical="center"/>
    </xf>
    <xf numFmtId="0" fontId="41" fillId="2" borderId="1" xfId="8" applyFont="1" applyFill="1" applyBorder="1">
      <alignment vertical="center"/>
    </xf>
    <xf numFmtId="3" fontId="41" fillId="2" borderId="3" xfId="8" applyNumberFormat="1" applyFont="1" applyFill="1" applyBorder="1" applyAlignment="1">
      <alignment vertical="center" wrapText="1"/>
    </xf>
    <xf numFmtId="0" fontId="40" fillId="0" borderId="0" xfId="8">
      <alignment vertical="center"/>
    </xf>
    <xf numFmtId="0" fontId="45" fillId="0" borderId="0" xfId="8" applyFont="1">
      <alignment vertical="center"/>
    </xf>
    <xf numFmtId="58" fontId="45" fillId="0" borderId="0" xfId="8" applyNumberFormat="1" applyFont="1">
      <alignment vertical="center"/>
    </xf>
    <xf numFmtId="0" fontId="45" fillId="0" borderId="1" xfId="8" applyFont="1" applyBorder="1" applyAlignment="1">
      <alignment horizontal="center" vertical="center"/>
    </xf>
    <xf numFmtId="49" fontId="45" fillId="0" borderId="0" xfId="8" applyNumberFormat="1" applyFont="1">
      <alignment vertical="center"/>
    </xf>
    <xf numFmtId="0" fontId="45" fillId="0" borderId="0" xfId="8" applyFont="1" applyAlignment="1">
      <alignment vertical="center" wrapText="1"/>
    </xf>
    <xf numFmtId="38" fontId="45" fillId="0" borderId="0" xfId="9" applyFont="1" applyAlignment="1" applyProtection="1">
      <alignment vertical="center"/>
    </xf>
    <xf numFmtId="38" fontId="0" fillId="0" borderId="0" xfId="9" applyFont="1" applyAlignment="1" applyProtection="1">
      <alignment vertical="center"/>
    </xf>
    <xf numFmtId="38" fontId="0" fillId="0" borderId="0" xfId="9" applyFont="1" applyProtection="1">
      <alignment vertical="center"/>
      <protection locked="0"/>
    </xf>
    <xf numFmtId="0" fontId="40" fillId="0" borderId="0" xfId="8" applyProtection="1">
      <alignment vertical="center"/>
      <protection locked="0"/>
    </xf>
    <xf numFmtId="0" fontId="45" fillId="0" borderId="0" xfId="8" applyFont="1" applyProtection="1">
      <alignment vertical="center"/>
      <protection locked="0"/>
    </xf>
    <xf numFmtId="0" fontId="46" fillId="0" borderId="0" xfId="8" applyFont="1" applyProtection="1">
      <alignment vertical="center"/>
      <protection locked="0"/>
    </xf>
    <xf numFmtId="0" fontId="40" fillId="0" borderId="0" xfId="8" applyAlignment="1">
      <alignment horizontal="center" vertical="center"/>
    </xf>
    <xf numFmtId="0" fontId="45" fillId="0" borderId="0" xfId="8" applyFont="1" applyAlignment="1">
      <alignment horizontal="center" vertical="center"/>
    </xf>
    <xf numFmtId="58" fontId="45" fillId="0" borderId="1" xfId="8" applyNumberFormat="1" applyFont="1" applyBorder="1" applyAlignment="1">
      <alignment horizontal="center" vertical="center"/>
    </xf>
    <xf numFmtId="49" fontId="45" fillId="0" borderId="1" xfId="8" applyNumberFormat="1" applyFont="1" applyBorder="1" applyAlignment="1">
      <alignment horizontal="center" vertical="center"/>
    </xf>
    <xf numFmtId="0" fontId="45" fillId="0" borderId="1" xfId="8" applyFont="1" applyBorder="1" applyAlignment="1">
      <alignment horizontal="center" vertical="center" wrapText="1"/>
    </xf>
    <xf numFmtId="0" fontId="45" fillId="0" borderId="1" xfId="8" applyFont="1" applyBorder="1" applyAlignment="1" applyProtection="1">
      <alignment horizontal="center" vertical="center"/>
      <protection locked="0"/>
    </xf>
    <xf numFmtId="0" fontId="45" fillId="0" borderId="1" xfId="8" applyFont="1" applyBorder="1" applyAlignment="1" applyProtection="1">
      <alignment horizontal="center" vertical="center" wrapText="1"/>
      <protection locked="0"/>
    </xf>
    <xf numFmtId="38" fontId="0" fillId="0" borderId="1" xfId="9" applyFont="1" applyBorder="1" applyAlignment="1" applyProtection="1">
      <alignment horizontal="center" vertical="center"/>
    </xf>
    <xf numFmtId="38" fontId="0" fillId="0" borderId="1" xfId="9" applyFont="1" applyBorder="1" applyAlignment="1" applyProtection="1">
      <alignment horizontal="center" vertical="center" wrapText="1"/>
      <protection locked="0"/>
    </xf>
    <xf numFmtId="38" fontId="0" fillId="0" borderId="1" xfId="9" applyFont="1" applyBorder="1" applyAlignment="1" applyProtection="1">
      <alignment horizontal="center" vertical="center"/>
      <protection locked="0"/>
    </xf>
    <xf numFmtId="0" fontId="40" fillId="0" borderId="1" xfId="8" applyBorder="1" applyAlignment="1" applyProtection="1">
      <alignment horizontal="center" vertical="center" wrapText="1"/>
      <protection locked="0"/>
    </xf>
    <xf numFmtId="38" fontId="0" fillId="10" borderId="1" xfId="9" applyFont="1" applyFill="1" applyBorder="1" applyAlignment="1" applyProtection="1">
      <alignment horizontal="center" vertical="center" wrapText="1"/>
      <protection locked="0"/>
    </xf>
    <xf numFmtId="0" fontId="40" fillId="0" borderId="0" xfId="8" applyAlignment="1" applyProtection="1">
      <alignment horizontal="center" vertical="center"/>
      <protection locked="0"/>
    </xf>
    <xf numFmtId="190" fontId="45" fillId="0" borderId="1" xfId="8" applyNumberFormat="1" applyFont="1" applyBorder="1" applyAlignment="1">
      <alignment horizontal="center" vertical="center"/>
    </xf>
    <xf numFmtId="38" fontId="47" fillId="0" borderId="1" xfId="9" applyFont="1" applyBorder="1" applyAlignment="1" applyProtection="1">
      <alignment horizontal="right" vertical="center"/>
    </xf>
    <xf numFmtId="0" fontId="47" fillId="0" borderId="1" xfId="8" applyFont="1" applyBorder="1" applyAlignment="1">
      <alignment horizontal="right" vertical="center"/>
    </xf>
    <xf numFmtId="58" fontId="45" fillId="7" borderId="1" xfId="8" applyNumberFormat="1" applyFont="1" applyFill="1" applyBorder="1" applyAlignment="1">
      <alignment horizontal="left" vertical="center" wrapText="1"/>
    </xf>
    <xf numFmtId="0" fontId="45" fillId="7" borderId="1" xfId="8" applyFont="1" applyFill="1" applyBorder="1">
      <alignment vertical="center"/>
    </xf>
    <xf numFmtId="49" fontId="45" fillId="7" borderId="1" xfId="8" applyNumberFormat="1" applyFont="1" applyFill="1" applyBorder="1">
      <alignment vertical="center"/>
    </xf>
    <xf numFmtId="0" fontId="45" fillId="7" borderId="1" xfId="8" applyFont="1" applyFill="1" applyBorder="1" applyAlignment="1">
      <alignment vertical="center" wrapText="1"/>
    </xf>
    <xf numFmtId="178" fontId="45" fillId="7" borderId="1" xfId="8" applyNumberFormat="1" applyFont="1" applyFill="1" applyBorder="1">
      <alignment vertical="center"/>
    </xf>
    <xf numFmtId="38" fontId="45" fillId="7" borderId="1" xfId="9" applyFont="1" applyFill="1" applyBorder="1" applyAlignment="1" applyProtection="1">
      <alignment vertical="center"/>
    </xf>
    <xf numFmtId="38" fontId="0" fillId="7" borderId="1" xfId="9" applyFont="1" applyFill="1" applyBorder="1" applyAlignment="1" applyProtection="1">
      <alignment vertical="center"/>
    </xf>
    <xf numFmtId="38" fontId="0" fillId="7" borderId="1" xfId="9" applyFont="1" applyFill="1" applyBorder="1" applyProtection="1">
      <alignment vertical="center"/>
      <protection locked="0"/>
    </xf>
    <xf numFmtId="0" fontId="40" fillId="7" borderId="1" xfId="8" applyFill="1" applyBorder="1" applyProtection="1">
      <alignment vertical="center"/>
      <protection locked="0"/>
    </xf>
    <xf numFmtId="0" fontId="46" fillId="0" borderId="1" xfId="8" applyFont="1" applyBorder="1">
      <alignment vertical="center"/>
    </xf>
    <xf numFmtId="49" fontId="46" fillId="0" borderId="1" xfId="8" applyNumberFormat="1" applyFont="1" applyBorder="1">
      <alignment vertical="center"/>
    </xf>
    <xf numFmtId="0" fontId="46" fillId="0" borderId="1" xfId="8" applyFont="1" applyBorder="1" applyAlignment="1">
      <alignment vertical="center" wrapText="1"/>
    </xf>
    <xf numFmtId="38" fontId="46" fillId="0" borderId="1" xfId="9" applyFont="1" applyFill="1" applyBorder="1" applyAlignment="1" applyProtection="1">
      <alignment vertical="center"/>
    </xf>
    <xf numFmtId="38" fontId="46" fillId="0" borderId="1" xfId="9" applyFont="1" applyFill="1" applyBorder="1" applyProtection="1">
      <alignment vertical="center"/>
      <protection locked="0"/>
    </xf>
    <xf numFmtId="49" fontId="45" fillId="0" borderId="0" xfId="8" quotePrefix="1" applyNumberFormat="1" applyFont="1" applyAlignment="1">
      <alignment horizontal="left" vertical="center" wrapText="1"/>
    </xf>
    <xf numFmtId="0" fontId="45" fillId="0" borderId="1" xfId="8" applyFont="1" applyBorder="1">
      <alignment vertical="center"/>
    </xf>
    <xf numFmtId="49" fontId="45" fillId="0" borderId="1" xfId="8" applyNumberFormat="1" applyFont="1" applyBorder="1">
      <alignment vertical="center"/>
    </xf>
    <xf numFmtId="0" fontId="45" fillId="0" borderId="1" xfId="8" applyFont="1" applyBorder="1" applyAlignment="1">
      <alignment vertical="center" wrapText="1"/>
    </xf>
    <xf numFmtId="38" fontId="45" fillId="0" borderId="1" xfId="9" applyFont="1" applyFill="1" applyBorder="1" applyAlignment="1" applyProtection="1">
      <alignment vertical="center"/>
    </xf>
    <xf numFmtId="38" fontId="45" fillId="0" borderId="1" xfId="9" applyFont="1" applyFill="1" applyBorder="1" applyProtection="1">
      <alignment vertical="center"/>
      <protection locked="0"/>
    </xf>
    <xf numFmtId="0" fontId="45" fillId="0" borderId="0" xfId="8" applyFont="1" applyAlignment="1" applyProtection="1">
      <alignment horizontal="center" vertical="center"/>
      <protection locked="0"/>
    </xf>
    <xf numFmtId="58" fontId="45" fillId="0" borderId="0" xfId="8" applyNumberFormat="1" applyFont="1" applyAlignment="1" applyProtection="1">
      <alignment horizontal="center" vertical="center"/>
      <protection locked="0"/>
    </xf>
    <xf numFmtId="38" fontId="45" fillId="0" borderId="0" xfId="9" applyFont="1" applyAlignment="1" applyProtection="1">
      <alignment horizontal="center" vertical="center"/>
      <protection locked="0"/>
    </xf>
    <xf numFmtId="38" fontId="0" fillId="0" borderId="0" xfId="9" applyFont="1" applyAlignment="1" applyProtection="1">
      <alignment horizontal="center" vertical="center"/>
      <protection locked="0"/>
    </xf>
    <xf numFmtId="58" fontId="45" fillId="0" borderId="0" xfId="8" applyNumberFormat="1" applyFont="1" applyProtection="1">
      <alignment vertical="center"/>
      <protection locked="0"/>
    </xf>
    <xf numFmtId="49" fontId="45" fillId="0" borderId="0" xfId="8" applyNumberFormat="1" applyFont="1" applyProtection="1">
      <alignment vertical="center"/>
      <protection locked="0"/>
    </xf>
    <xf numFmtId="0" fontId="45" fillId="0" borderId="0" xfId="8" applyFont="1" applyAlignment="1" applyProtection="1">
      <alignment vertical="center" wrapText="1"/>
      <protection locked="0"/>
    </xf>
    <xf numFmtId="38" fontId="45" fillId="0" borderId="0" xfId="9" applyFont="1" applyProtection="1">
      <alignment vertical="center"/>
      <protection locked="0"/>
    </xf>
    <xf numFmtId="38" fontId="44" fillId="2" borderId="3" xfId="9" applyFont="1" applyFill="1" applyBorder="1" applyAlignment="1">
      <alignment horizontal="right" vertical="center"/>
    </xf>
    <xf numFmtId="0" fontId="46" fillId="2" borderId="1" xfId="8" applyFont="1" applyFill="1" applyBorder="1">
      <alignment vertical="center"/>
    </xf>
    <xf numFmtId="0" fontId="45" fillId="2" borderId="1" xfId="8" applyFont="1" applyFill="1" applyBorder="1" applyAlignment="1">
      <alignment vertical="center" wrapText="1"/>
    </xf>
    <xf numFmtId="0" fontId="45" fillId="2" borderId="1" xfId="8" applyFont="1" applyFill="1" applyBorder="1">
      <alignment vertical="center"/>
    </xf>
    <xf numFmtId="0" fontId="46" fillId="2" borderId="1" xfId="8" applyFont="1" applyFill="1" applyBorder="1" applyProtection="1">
      <alignment vertical="center"/>
      <protection locked="0"/>
    </xf>
    <xf numFmtId="0" fontId="45" fillId="2" borderId="1" xfId="8" applyFont="1" applyFill="1" applyBorder="1" applyProtection="1">
      <alignment vertical="center"/>
      <protection locked="0"/>
    </xf>
    <xf numFmtId="38" fontId="46" fillId="2" borderId="1" xfId="9" applyFont="1" applyFill="1" applyBorder="1" applyProtection="1">
      <alignment vertical="center"/>
      <protection locked="0"/>
    </xf>
    <xf numFmtId="38" fontId="45" fillId="2" borderId="1" xfId="9" applyFont="1" applyFill="1" applyBorder="1" applyProtection="1">
      <alignment vertical="center"/>
      <protection locked="0"/>
    </xf>
    <xf numFmtId="58" fontId="46" fillId="0" borderId="1" xfId="8" applyNumberFormat="1" applyFont="1" applyBorder="1" applyAlignment="1">
      <alignment horizontal="center" vertical="center" wrapText="1"/>
    </xf>
    <xf numFmtId="58" fontId="45" fillId="0" borderId="1" xfId="8" quotePrefix="1" applyNumberFormat="1" applyFont="1" applyBorder="1" applyAlignment="1">
      <alignment horizontal="left" vertical="center" wrapText="1"/>
    </xf>
    <xf numFmtId="38" fontId="39" fillId="2" borderId="1" xfId="9" applyFont="1" applyFill="1" applyBorder="1" applyAlignment="1">
      <alignment horizontal="right" vertical="center"/>
    </xf>
    <xf numFmtId="0" fontId="41" fillId="2" borderId="3" xfId="8" applyFont="1" applyFill="1" applyBorder="1" applyAlignment="1">
      <alignment horizontal="center" vertical="center" shrinkToFit="1"/>
    </xf>
    <xf numFmtId="0" fontId="8" fillId="0" borderId="9" xfId="3" applyFont="1" applyBorder="1" applyAlignment="1">
      <alignment vertical="center"/>
    </xf>
    <xf numFmtId="0" fontId="8" fillId="0" borderId="8" xfId="3" applyFont="1" applyBorder="1" applyAlignment="1">
      <alignment vertical="center"/>
    </xf>
    <xf numFmtId="0" fontId="8" fillId="0" borderId="10" xfId="3" applyFont="1" applyBorder="1" applyAlignment="1">
      <alignment vertical="center"/>
    </xf>
    <xf numFmtId="0" fontId="8" fillId="2" borderId="7" xfId="3" applyFont="1" applyFill="1" applyBorder="1" applyAlignment="1">
      <alignment horizontal="left" vertical="top"/>
    </xf>
    <xf numFmtId="0" fontId="8" fillId="2" borderId="0" xfId="3" applyFont="1" applyFill="1" applyAlignment="1">
      <alignment horizontal="left" vertical="top"/>
    </xf>
    <xf numFmtId="0" fontId="8" fillId="2" borderId="11" xfId="3" applyFont="1" applyFill="1" applyBorder="1" applyAlignment="1">
      <alignment horizontal="left" vertical="top"/>
    </xf>
    <xf numFmtId="0" fontId="8" fillId="2" borderId="12" xfId="3" applyFont="1" applyFill="1" applyBorder="1" applyAlignment="1">
      <alignment horizontal="left" vertical="top"/>
    </xf>
    <xf numFmtId="0" fontId="8" fillId="2" borderId="13" xfId="3" applyFont="1" applyFill="1" applyBorder="1" applyAlignment="1">
      <alignment horizontal="left" vertical="top"/>
    </xf>
    <xf numFmtId="0" fontId="8" fillId="2" borderId="14" xfId="3" applyFont="1" applyFill="1" applyBorder="1" applyAlignment="1">
      <alignment horizontal="left" vertical="top"/>
    </xf>
    <xf numFmtId="0" fontId="5" fillId="0" borderId="0" xfId="3" applyFont="1" applyAlignment="1">
      <alignment horizontal="center" vertical="center"/>
    </xf>
    <xf numFmtId="0" fontId="8" fillId="2" borderId="16" xfId="3" applyFont="1" applyFill="1" applyBorder="1" applyAlignment="1">
      <alignment vertical="center"/>
    </xf>
    <xf numFmtId="0" fontId="8" fillId="2" borderId="17" xfId="3" applyFont="1" applyFill="1" applyBorder="1" applyAlignment="1">
      <alignment vertical="center"/>
    </xf>
    <xf numFmtId="0" fontId="8" fillId="2" borderId="18" xfId="3" applyFont="1" applyFill="1" applyBorder="1" applyAlignment="1">
      <alignment vertical="center"/>
    </xf>
    <xf numFmtId="0" fontId="8" fillId="2" borderId="9" xfId="3" applyFont="1" applyFill="1" applyBorder="1" applyAlignment="1">
      <alignment vertical="center"/>
    </xf>
    <xf numFmtId="0" fontId="8" fillId="2" borderId="8" xfId="3" applyFont="1" applyFill="1" applyBorder="1" applyAlignment="1">
      <alignment vertical="center"/>
    </xf>
    <xf numFmtId="0" fontId="8" fillId="2" borderId="10" xfId="3" applyFont="1" applyFill="1" applyBorder="1" applyAlignment="1">
      <alignment vertical="center"/>
    </xf>
    <xf numFmtId="0" fontId="8" fillId="0" borderId="1" xfId="3" applyFont="1" applyBorder="1" applyAlignment="1">
      <alignment horizontal="center" vertical="distributed"/>
    </xf>
    <xf numFmtId="0" fontId="8" fillId="0" borderId="1" xfId="3" applyFont="1" applyBorder="1" applyAlignment="1">
      <alignment horizontal="distributed" vertical="distributed" indent="1"/>
    </xf>
    <xf numFmtId="0" fontId="8" fillId="0" borderId="4" xfId="3" applyFont="1" applyBorder="1" applyAlignment="1">
      <alignment horizontal="distributed" vertical="distributed" indent="1"/>
    </xf>
    <xf numFmtId="0" fontId="8" fillId="0" borderId="6" xfId="3" applyFont="1" applyBorder="1" applyAlignment="1">
      <alignment horizontal="distributed" vertical="distributed" indent="1"/>
    </xf>
    <xf numFmtId="0" fontId="37" fillId="0" borderId="12" xfId="3" applyFont="1" applyBorder="1" applyAlignment="1">
      <alignment horizontal="center" vertical="distributed"/>
    </xf>
    <xf numFmtId="0" fontId="37" fillId="0" borderId="14" xfId="3" applyFont="1" applyBorder="1" applyAlignment="1">
      <alignment horizontal="center" vertical="distributed"/>
    </xf>
    <xf numFmtId="0" fontId="8" fillId="2" borderId="19" xfId="3" applyFont="1" applyFill="1" applyBorder="1" applyAlignment="1">
      <alignment vertical="center"/>
    </xf>
    <xf numFmtId="0" fontId="8" fillId="2" borderId="20" xfId="3" applyFont="1" applyFill="1" applyBorder="1" applyAlignment="1">
      <alignment vertical="center"/>
    </xf>
    <xf numFmtId="0" fontId="8" fillId="2" borderId="21" xfId="3" applyFont="1" applyFill="1" applyBorder="1" applyAlignment="1">
      <alignment vertical="center"/>
    </xf>
    <xf numFmtId="0" fontId="7" fillId="0" borderId="4" xfId="3" applyFont="1" applyBorder="1" applyAlignment="1">
      <alignment horizontal="left" vertical="top" wrapText="1"/>
    </xf>
    <xf numFmtId="0" fontId="8" fillId="0" borderId="5" xfId="3" applyFont="1" applyBorder="1" applyAlignment="1">
      <alignment horizontal="left" vertical="top"/>
    </xf>
    <xf numFmtId="0" fontId="8" fillId="0" borderId="6" xfId="3" applyFont="1" applyBorder="1" applyAlignment="1">
      <alignment horizontal="left" vertical="top"/>
    </xf>
    <xf numFmtId="0" fontId="8" fillId="0" borderId="7" xfId="3" applyFont="1" applyBorder="1" applyAlignment="1">
      <alignment horizontal="left" vertical="top"/>
    </xf>
    <xf numFmtId="0" fontId="8" fillId="0" borderId="0" xfId="3" applyFont="1" applyAlignment="1">
      <alignment horizontal="left" vertical="top"/>
    </xf>
    <xf numFmtId="0" fontId="8" fillId="0" borderId="11" xfId="3" applyFont="1" applyBorder="1" applyAlignment="1">
      <alignment horizontal="left" vertical="top"/>
    </xf>
    <xf numFmtId="40" fontId="16" fillId="0" borderId="12" xfId="4" applyNumberFormat="1" applyFont="1" applyBorder="1" applyAlignment="1">
      <alignment horizontal="center" vertical="center" wrapText="1"/>
    </xf>
    <xf numFmtId="40" fontId="16" fillId="0" borderId="13" xfId="4" applyNumberFormat="1" applyFont="1" applyBorder="1" applyAlignment="1">
      <alignment horizontal="center" vertical="center" wrapText="1"/>
    </xf>
    <xf numFmtId="40" fontId="16" fillId="0" borderId="14" xfId="4" applyNumberFormat="1" applyFont="1" applyBorder="1" applyAlignment="1">
      <alignment horizontal="center" vertical="center" wrapText="1"/>
    </xf>
    <xf numFmtId="0" fontId="27" fillId="0" borderId="0" xfId="3" applyFont="1" applyAlignment="1">
      <alignment horizontal="left" vertical="center" wrapText="1"/>
    </xf>
    <xf numFmtId="0" fontId="27" fillId="0" borderId="61" xfId="3" applyFont="1" applyBorder="1" applyAlignment="1">
      <alignment horizontal="left" vertical="center" wrapText="1"/>
    </xf>
    <xf numFmtId="183" fontId="27" fillId="0" borderId="65" xfId="3" applyNumberFormat="1" applyFont="1" applyBorder="1" applyAlignment="1">
      <alignment vertical="center" shrinkToFit="1"/>
    </xf>
    <xf numFmtId="183" fontId="27" fillId="0" borderId="63" xfId="3" applyNumberFormat="1" applyFont="1" applyBorder="1" applyAlignment="1">
      <alignment vertical="center" shrinkToFit="1"/>
    </xf>
    <xf numFmtId="183" fontId="27" fillId="0" borderId="59" xfId="3" applyNumberFormat="1" applyFont="1" applyBorder="1" applyAlignment="1">
      <alignment vertical="center" shrinkToFit="1"/>
    </xf>
    <xf numFmtId="0" fontId="31" fillId="0" borderId="0" xfId="3" applyFont="1" applyAlignment="1">
      <alignment horizontal="center" vertical="center"/>
    </xf>
    <xf numFmtId="0" fontId="27" fillId="0" borderId="68" xfId="3" applyFont="1" applyBorder="1" applyAlignment="1">
      <alignment horizontal="center" vertical="center" wrapText="1"/>
    </xf>
    <xf numFmtId="0" fontId="27" fillId="0" borderId="75" xfId="3" applyFont="1" applyBorder="1" applyAlignment="1">
      <alignment horizontal="center" vertical="center" wrapText="1"/>
    </xf>
    <xf numFmtId="0" fontId="27" fillId="0" borderId="76" xfId="3" applyFont="1" applyBorder="1" applyAlignment="1">
      <alignment horizontal="center" vertical="center" wrapText="1"/>
    </xf>
    <xf numFmtId="0" fontId="27" fillId="9" borderId="42" xfId="3" applyFont="1" applyFill="1" applyBorder="1" applyAlignment="1">
      <alignment horizontal="right" vertical="center" wrapText="1"/>
    </xf>
    <xf numFmtId="0" fontId="27" fillId="9" borderId="8" xfId="3" applyFont="1" applyFill="1" applyBorder="1" applyAlignment="1">
      <alignment horizontal="right" vertical="center" wrapText="1"/>
    </xf>
    <xf numFmtId="0" fontId="27" fillId="9" borderId="9" xfId="3" applyFont="1" applyFill="1" applyBorder="1" applyAlignment="1">
      <alignment horizontal="right" vertical="center" wrapText="1"/>
    </xf>
    <xf numFmtId="183" fontId="27" fillId="0" borderId="66" xfId="3" applyNumberFormat="1" applyFont="1" applyBorder="1" applyAlignment="1">
      <alignment vertical="center" shrinkToFit="1"/>
    </xf>
    <xf numFmtId="183" fontId="27" fillId="0" borderId="64" xfId="3" applyNumberFormat="1" applyFont="1" applyBorder="1" applyAlignment="1">
      <alignment vertical="center" shrinkToFit="1"/>
    </xf>
    <xf numFmtId="183" fontId="27" fillId="0" borderId="60" xfId="3" applyNumberFormat="1" applyFont="1" applyBorder="1" applyAlignment="1">
      <alignment vertical="center" shrinkToFit="1"/>
    </xf>
    <xf numFmtId="0" fontId="27" fillId="0" borderId="58" xfId="3" applyFont="1" applyBorder="1" applyAlignment="1">
      <alignment horizontal="center" vertical="center" wrapText="1"/>
    </xf>
    <xf numFmtId="0" fontId="27" fillId="0" borderId="54" xfId="3" applyFont="1" applyBorder="1" applyAlignment="1">
      <alignment horizontal="center" vertical="center" wrapText="1"/>
    </xf>
    <xf numFmtId="0" fontId="27" fillId="0" borderId="52" xfId="3" applyFont="1" applyBorder="1" applyAlignment="1">
      <alignment horizontal="center" vertical="center" wrapText="1"/>
    </xf>
    <xf numFmtId="0" fontId="27" fillId="0" borderId="1" xfId="3" applyFont="1" applyBorder="1" applyAlignment="1">
      <alignment horizontal="center" vertical="center" wrapText="1"/>
    </xf>
    <xf numFmtId="0" fontId="27" fillId="0" borderId="41" xfId="3" applyFont="1" applyBorder="1" applyAlignment="1">
      <alignment horizontal="center" vertical="center" wrapText="1"/>
    </xf>
    <xf numFmtId="0" fontId="27" fillId="2" borderId="42" xfId="3" applyFont="1" applyFill="1" applyBorder="1" applyAlignment="1">
      <alignment horizontal="right" vertical="center" wrapText="1"/>
    </xf>
    <xf numFmtId="0" fontId="27" fillId="2" borderId="8" xfId="3" applyFont="1" applyFill="1" applyBorder="1" applyAlignment="1">
      <alignment horizontal="right" vertical="center" wrapText="1"/>
    </xf>
    <xf numFmtId="0" fontId="27" fillId="2" borderId="9" xfId="3" applyFont="1" applyFill="1" applyBorder="1" applyAlignment="1">
      <alignment horizontal="right" vertical="center" wrapText="1"/>
    </xf>
    <xf numFmtId="0" fontId="26" fillId="0" borderId="46" xfId="3" applyFont="1" applyBorder="1" applyAlignment="1">
      <alignment horizontal="left" vertical="center" wrapText="1"/>
    </xf>
    <xf numFmtId="0" fontId="26" fillId="0" borderId="0" xfId="3" applyFont="1" applyAlignment="1">
      <alignment horizontal="left" vertical="center" wrapText="1"/>
    </xf>
    <xf numFmtId="0" fontId="27" fillId="0" borderId="68" xfId="3" applyFont="1" applyBorder="1" applyAlignment="1">
      <alignment horizontal="center" vertical="center" textRotation="255" wrapText="1"/>
    </xf>
    <xf numFmtId="0" fontId="27" fillId="0" borderId="62" xfId="3" applyFont="1" applyBorder="1" applyAlignment="1">
      <alignment horizontal="center" vertical="center" textRotation="255" wrapText="1"/>
    </xf>
    <xf numFmtId="0" fontId="27" fillId="0" borderId="58" xfId="3" applyFont="1" applyBorder="1" applyAlignment="1">
      <alignment horizontal="center" vertical="center" textRotation="255" wrapText="1"/>
    </xf>
    <xf numFmtId="0" fontId="27" fillId="0" borderId="50" xfId="3" applyFont="1" applyBorder="1" applyAlignment="1">
      <alignment horizontal="left" vertical="center" wrapText="1"/>
    </xf>
    <xf numFmtId="0" fontId="27" fillId="0" borderId="67" xfId="3" applyFont="1" applyBorder="1" applyAlignment="1">
      <alignment horizontal="left" vertical="center" wrapText="1"/>
    </xf>
    <xf numFmtId="0" fontId="27" fillId="0" borderId="57" xfId="3" applyFont="1" applyBorder="1" applyAlignment="1">
      <alignment horizontal="center" vertical="center" wrapText="1"/>
    </xf>
    <xf numFmtId="0" fontId="27" fillId="0" borderId="56" xfId="3" applyFont="1" applyBorder="1" applyAlignment="1">
      <alignment horizontal="center" vertical="center" wrapText="1"/>
    </xf>
    <xf numFmtId="0" fontId="27" fillId="0" borderId="75" xfId="3" applyFont="1" applyBorder="1" applyAlignment="1">
      <alignment horizontal="center" vertical="center" textRotation="255" wrapText="1"/>
    </xf>
    <xf numFmtId="0" fontId="27" fillId="0" borderId="1" xfId="3" applyFont="1" applyBorder="1" applyAlignment="1">
      <alignment horizontal="center" vertical="center" textRotation="255" wrapText="1"/>
    </xf>
    <xf numFmtId="0" fontId="27" fillId="0" borderId="70" xfId="3" applyFont="1" applyBorder="1" applyAlignment="1">
      <alignment horizontal="center" vertical="center" textRotation="255" wrapText="1"/>
    </xf>
    <xf numFmtId="0" fontId="27" fillId="0" borderId="0" xfId="3" applyFont="1" applyAlignment="1">
      <alignment vertical="center" wrapText="1"/>
    </xf>
    <xf numFmtId="0" fontId="27" fillId="0" borderId="61" xfId="3" applyFont="1" applyBorder="1" applyAlignment="1">
      <alignment vertical="center" wrapText="1"/>
    </xf>
    <xf numFmtId="0" fontId="27" fillId="0" borderId="9" xfId="3" applyFont="1" applyBorder="1" applyAlignment="1">
      <alignment horizontal="center" vertical="center" wrapText="1"/>
    </xf>
    <xf numFmtId="0" fontId="27" fillId="0" borderId="69" xfId="3" applyFont="1" applyBorder="1" applyAlignment="1">
      <alignment horizontal="center" vertical="center" wrapText="1"/>
    </xf>
    <xf numFmtId="0" fontId="27" fillId="0" borderId="82" xfId="3" applyFont="1" applyBorder="1" applyAlignment="1">
      <alignment horizontal="center" vertical="center" wrapText="1"/>
    </xf>
    <xf numFmtId="0" fontId="27" fillId="0" borderId="81" xfId="3" applyFont="1" applyBorder="1" applyAlignment="1">
      <alignment horizontal="center" vertical="center" wrapText="1"/>
    </xf>
    <xf numFmtId="0" fontId="27" fillId="0" borderId="62" xfId="3" applyFont="1" applyBorder="1" applyAlignment="1">
      <alignment horizontal="center" vertical="center" wrapText="1"/>
    </xf>
    <xf numFmtId="0" fontId="38" fillId="2" borderId="79" xfId="3" applyFont="1" applyFill="1" applyBorder="1" applyAlignment="1">
      <alignment vertical="center" wrapText="1"/>
    </xf>
    <xf numFmtId="0" fontId="38" fillId="2" borderId="78" xfId="3" applyFont="1" applyFill="1" applyBorder="1" applyAlignment="1">
      <alignment vertical="center" wrapText="1"/>
    </xf>
    <xf numFmtId="0" fontId="38" fillId="2" borderId="77" xfId="3" applyFont="1" applyFill="1" applyBorder="1" applyAlignment="1">
      <alignment vertical="center" wrapText="1"/>
    </xf>
    <xf numFmtId="0" fontId="10" fillId="0" borderId="1" xfId="3" applyFont="1" applyBorder="1" applyAlignment="1">
      <alignment horizontal="center" vertical="center"/>
    </xf>
    <xf numFmtId="0" fontId="10" fillId="2" borderId="1" xfId="3" applyFont="1" applyFill="1" applyBorder="1" applyAlignment="1">
      <alignment horizontal="center" vertical="center"/>
    </xf>
    <xf numFmtId="187" fontId="10" fillId="0" borderId="9" xfId="3" applyNumberFormat="1" applyFont="1" applyBorder="1" applyAlignment="1">
      <alignment horizontal="center" vertical="center"/>
    </xf>
    <xf numFmtId="187" fontId="10" fillId="0" borderId="10" xfId="3" applyNumberFormat="1" applyFont="1" applyBorder="1" applyAlignment="1">
      <alignment horizontal="center" vertical="center"/>
    </xf>
    <xf numFmtId="0" fontId="10" fillId="0" borderId="4" xfId="3" applyFont="1" applyBorder="1" applyAlignment="1">
      <alignment horizontal="center" vertical="center" shrinkToFit="1"/>
    </xf>
    <xf numFmtId="0" fontId="10" fillId="0" borderId="6" xfId="3" applyFont="1" applyBorder="1" applyAlignment="1">
      <alignment horizontal="center" vertical="center" shrinkToFit="1"/>
    </xf>
    <xf numFmtId="0" fontId="10" fillId="0" borderId="12" xfId="3" applyFont="1" applyBorder="1" applyAlignment="1">
      <alignment horizontal="center" vertical="center" shrinkToFit="1"/>
    </xf>
    <xf numFmtId="0" fontId="10" fillId="0" borderId="14" xfId="3" applyFont="1" applyBorder="1" applyAlignment="1">
      <alignment horizontal="center" vertical="center" shrinkToFit="1"/>
    </xf>
    <xf numFmtId="188" fontId="10" fillId="0" borderId="4" xfId="3" applyNumberFormat="1" applyFont="1" applyBorder="1" applyAlignment="1">
      <alignment horizontal="center" vertical="center"/>
    </xf>
    <xf numFmtId="188" fontId="10" fillId="0" borderId="6" xfId="3" applyNumberFormat="1" applyFont="1" applyBorder="1" applyAlignment="1">
      <alignment horizontal="center" vertical="center"/>
    </xf>
    <xf numFmtId="187" fontId="10" fillId="0" borderId="12" xfId="3" applyNumberFormat="1" applyFont="1" applyBorder="1" applyAlignment="1">
      <alignment horizontal="center" vertical="center"/>
    </xf>
    <xf numFmtId="187" fontId="10" fillId="0" borderId="14" xfId="3" applyNumberFormat="1" applyFont="1" applyBorder="1" applyAlignment="1">
      <alignment horizontal="center" vertical="center"/>
    </xf>
    <xf numFmtId="0" fontId="10" fillId="0" borderId="74"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9" xfId="3" applyFont="1" applyBorder="1" applyAlignment="1">
      <alignment horizontal="left" vertical="center" shrinkToFit="1"/>
    </xf>
    <xf numFmtId="0" fontId="10" fillId="0" borderId="8" xfId="3" applyFont="1" applyBorder="1" applyAlignment="1">
      <alignment horizontal="left" vertical="center" shrinkToFit="1"/>
    </xf>
    <xf numFmtId="0" fontId="10" fillId="0" borderId="10" xfId="3" applyFont="1" applyBorder="1" applyAlignment="1">
      <alignment horizontal="left" vertical="center" shrinkToFit="1"/>
    </xf>
    <xf numFmtId="0" fontId="14" fillId="0" borderId="0" xfId="3" applyFont="1" applyAlignment="1">
      <alignment horizontal="center" vertical="center"/>
    </xf>
    <xf numFmtId="0" fontId="10" fillId="0" borderId="74" xfId="3" applyFont="1" applyBorder="1" applyAlignment="1">
      <alignment horizontal="center" vertical="center"/>
    </xf>
    <xf numFmtId="0" fontId="10" fillId="0" borderId="3" xfId="3" applyFont="1" applyBorder="1" applyAlignment="1">
      <alignment horizontal="center" vertical="center"/>
    </xf>
    <xf numFmtId="0" fontId="10" fillId="0" borderId="1" xfId="3" applyFont="1" applyBorder="1" applyAlignment="1">
      <alignment horizontal="left" vertical="center"/>
    </xf>
    <xf numFmtId="0" fontId="10" fillId="2" borderId="1" xfId="3" applyFont="1" applyFill="1" applyBorder="1" applyAlignment="1">
      <alignment vertical="center" shrinkToFit="1"/>
    </xf>
    <xf numFmtId="0" fontId="10" fillId="0" borderId="9" xfId="3" applyFont="1" applyBorder="1" applyAlignment="1">
      <alignment horizontal="right" vertical="center"/>
    </xf>
    <xf numFmtId="0" fontId="10" fillId="0" borderId="8" xfId="3" applyFont="1" applyBorder="1" applyAlignment="1">
      <alignment horizontal="right" vertical="center"/>
    </xf>
    <xf numFmtId="0" fontId="10" fillId="0" borderId="74" xfId="3" applyFont="1" applyBorder="1" applyAlignment="1">
      <alignment horizontal="center" vertical="center" wrapText="1"/>
    </xf>
    <xf numFmtId="0" fontId="33" fillId="0" borderId="9" xfId="3" applyFont="1" applyBorder="1" applyAlignment="1">
      <alignment horizontal="center" vertical="center"/>
    </xf>
    <xf numFmtId="0" fontId="33" fillId="0" borderId="10" xfId="3" applyFont="1" applyBorder="1" applyAlignment="1">
      <alignment horizontal="center" vertical="center"/>
    </xf>
    <xf numFmtId="0" fontId="33" fillId="2" borderId="7" xfId="3" applyFont="1" applyFill="1" applyBorder="1" applyAlignment="1">
      <alignment vertical="center"/>
    </xf>
    <xf numFmtId="0" fontId="33" fillId="2" borderId="11" xfId="3" applyFont="1" applyFill="1" applyBorder="1" applyAlignment="1">
      <alignment vertical="center"/>
    </xf>
    <xf numFmtId="0" fontId="33" fillId="0" borderId="4" xfId="3" applyFont="1" applyBorder="1" applyAlignment="1">
      <alignment vertical="center"/>
    </xf>
    <xf numFmtId="0" fontId="33" fillId="0" borderId="6" xfId="3" applyFont="1" applyBorder="1" applyAlignment="1">
      <alignment vertical="center"/>
    </xf>
    <xf numFmtId="0" fontId="33" fillId="2" borderId="0" xfId="3" applyFont="1" applyFill="1" applyAlignment="1">
      <alignment vertical="center"/>
    </xf>
    <xf numFmtId="0" fontId="33" fillId="2" borderId="12" xfId="3" applyFont="1" applyFill="1" applyBorder="1" applyAlignment="1">
      <alignment vertical="center"/>
    </xf>
    <xf numFmtId="0" fontId="33" fillId="2" borderId="14" xfId="3" applyFont="1" applyFill="1" applyBorder="1" applyAlignment="1">
      <alignment vertical="center"/>
    </xf>
    <xf numFmtId="0" fontId="33" fillId="0" borderId="3" xfId="3" applyFont="1" applyBorder="1" applyAlignment="1">
      <alignment horizontal="center" vertical="center"/>
    </xf>
    <xf numFmtId="0" fontId="33" fillId="0" borderId="84" xfId="3" applyFont="1" applyBorder="1" applyAlignment="1">
      <alignment horizontal="center" vertical="center"/>
    </xf>
    <xf numFmtId="0" fontId="33" fillId="2" borderId="13" xfId="3" applyFont="1" applyFill="1" applyBorder="1" applyAlignment="1">
      <alignment vertical="center"/>
    </xf>
    <xf numFmtId="0" fontId="35" fillId="0" borderId="0" xfId="3" applyFont="1" applyAlignment="1">
      <alignment horizontal="center" vertical="center"/>
    </xf>
    <xf numFmtId="0" fontId="3" fillId="0" borderId="22" xfId="2" applyFont="1" applyBorder="1" applyAlignment="1">
      <alignment horizontal="center" vertical="center"/>
    </xf>
    <xf numFmtId="0" fontId="3" fillId="2" borderId="9" xfId="2" applyFont="1" applyFill="1" applyBorder="1">
      <alignment vertical="center"/>
    </xf>
    <xf numFmtId="0" fontId="3" fillId="2" borderId="8" xfId="2" applyFont="1" applyFill="1" applyBorder="1">
      <alignment vertical="center"/>
    </xf>
    <xf numFmtId="0" fontId="3" fillId="2" borderId="9"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7" xfId="2" applyFont="1" applyBorder="1" applyAlignment="1">
      <alignment horizontal="left" vertical="center"/>
    </xf>
    <xf numFmtId="0" fontId="3" fillId="0" borderId="0" xfId="2" applyFont="1" applyAlignment="1">
      <alignment horizontal="left" vertical="center"/>
    </xf>
    <xf numFmtId="0" fontId="3" fillId="0" borderId="1" xfId="2" applyFont="1" applyBorder="1" applyAlignment="1">
      <alignment horizontal="center" vertical="center"/>
    </xf>
    <xf numFmtId="0" fontId="3" fillId="0" borderId="23" xfId="2" applyFont="1" applyBorder="1" applyAlignment="1">
      <alignment horizontal="center" vertical="center"/>
    </xf>
    <xf numFmtId="0" fontId="3" fillId="0" borderId="7" xfId="2" applyFont="1" applyBorder="1" applyAlignment="1">
      <alignment horizontal="left" vertical="center" wrapText="1"/>
    </xf>
    <xf numFmtId="0" fontId="3" fillId="0" borderId="0" xfId="2" applyFont="1" applyAlignment="1">
      <alignment horizontal="left" vertical="center" wrapText="1"/>
    </xf>
    <xf numFmtId="0" fontId="13" fillId="0" borderId="7" xfId="2" applyFont="1" applyBorder="1" applyAlignment="1">
      <alignment horizontal="left" vertical="center"/>
    </xf>
    <xf numFmtId="0" fontId="13" fillId="0" borderId="0" xfId="2" applyFont="1" applyAlignment="1">
      <alignment horizontal="left" vertical="center"/>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9" fillId="0" borderId="0" xfId="2" applyFont="1" applyAlignment="1">
      <alignment horizontal="center" vertical="center"/>
    </xf>
    <xf numFmtId="0" fontId="8" fillId="2" borderId="13" xfId="3" applyFont="1" applyFill="1" applyBorder="1" applyAlignment="1">
      <alignment horizontal="center" vertical="center"/>
    </xf>
    <xf numFmtId="0" fontId="13" fillId="0" borderId="4" xfId="2" applyFont="1" applyBorder="1" applyAlignment="1">
      <alignment horizontal="left" vertical="center" wrapText="1"/>
    </xf>
    <xf numFmtId="0" fontId="13" fillId="0" borderId="5" xfId="2" applyFont="1" applyBorder="1" applyAlignment="1">
      <alignment horizontal="left" vertical="center" wrapText="1"/>
    </xf>
    <xf numFmtId="0" fontId="13" fillId="0" borderId="7" xfId="2" applyFont="1" applyBorder="1" applyAlignment="1">
      <alignment horizontal="center" vertical="center" wrapText="1"/>
    </xf>
    <xf numFmtId="0" fontId="13" fillId="0" borderId="0" xfId="2" applyFont="1" applyAlignment="1">
      <alignment horizontal="center" vertical="center" wrapText="1"/>
    </xf>
    <xf numFmtId="0" fontId="13" fillId="0" borderId="7" xfId="2" quotePrefix="1" applyFont="1" applyBorder="1" applyAlignment="1">
      <alignment horizontal="left" vertical="center" wrapText="1"/>
    </xf>
    <xf numFmtId="0" fontId="13" fillId="0" borderId="0" xfId="2" quotePrefix="1" applyFont="1" applyAlignment="1">
      <alignment horizontal="left" vertical="center" wrapText="1"/>
    </xf>
    <xf numFmtId="0" fontId="9" fillId="0" borderId="5" xfId="2" applyFont="1" applyBorder="1" applyAlignment="1">
      <alignment horizontal="center" vertical="center"/>
    </xf>
    <xf numFmtId="0" fontId="41" fillId="0" borderId="0" xfId="8" applyFont="1" applyAlignment="1">
      <alignment horizontal="left" vertical="center" wrapText="1"/>
    </xf>
    <xf numFmtId="0" fontId="48" fillId="0" borderId="0" xfId="8" applyFont="1" applyAlignment="1">
      <alignment horizontal="center" vertical="center"/>
    </xf>
    <xf numFmtId="0" fontId="48" fillId="0" borderId="11" xfId="8" applyFont="1" applyBorder="1" applyAlignment="1">
      <alignment horizontal="center" vertical="center"/>
    </xf>
  </cellXfs>
  <cellStyles count="10">
    <cellStyle name="桁区切り" xfId="5" builtinId="6"/>
    <cellStyle name="桁区切り 2" xfId="4" xr:uid="{200F08B0-7F31-48B0-8D38-0E50C3B451A3}"/>
    <cellStyle name="桁区切り 3" xfId="7" xr:uid="{1AEE6548-D306-4C69-8B3E-5C6AD4C4FB1D}"/>
    <cellStyle name="桁区切り 4" xfId="9" xr:uid="{E1F79E44-F186-477A-AB0E-184489010687}"/>
    <cellStyle name="標準" xfId="0" builtinId="0"/>
    <cellStyle name="標準 2" xfId="1" xr:uid="{00000000-0005-0000-0000-000002000000}"/>
    <cellStyle name="標準 2 2" xfId="6" xr:uid="{15874EE0-84F9-4A75-BEB2-F3D5DBA794A6}"/>
    <cellStyle name="標準 3" xfId="2" xr:uid="{F38BA2D0-A939-4A1C-8FC1-AA3D63C98911}"/>
    <cellStyle name="標準 4" xfId="3" xr:uid="{A693A9B3-7AF6-4D8E-B653-B66B8FEAB019}"/>
    <cellStyle name="標準 5" xfId="8" xr:uid="{AAC22F4D-6305-4F97-B89A-5802233D46B5}"/>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A80EFDEF-F7C8-4FBC-8A7F-45E6C0625ED3}"/>
            </a:ext>
          </a:extLst>
        </xdr:cNvPr>
        <xdr:cNvSpPr/>
      </xdr:nvSpPr>
      <xdr:spPr>
        <a:xfrm>
          <a:off x="13028816" y="1562735"/>
          <a:ext cx="222998" cy="786828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391160</xdr:colOff>
      <xdr:row>1</xdr:row>
      <xdr:rowOff>5080</xdr:rowOff>
    </xdr:from>
    <xdr:to>
      <xdr:col>2</xdr:col>
      <xdr:colOff>2581275</xdr:colOff>
      <xdr:row>2</xdr:row>
      <xdr:rowOff>49530</xdr:rowOff>
    </xdr:to>
    <xdr:sp macro="" textlink="">
      <xdr:nvSpPr>
        <xdr:cNvPr id="2" name="図形 1">
          <a:extLst>
            <a:ext uri="{FF2B5EF4-FFF2-40B4-BE49-F238E27FC236}">
              <a16:creationId xmlns:a16="http://schemas.microsoft.com/office/drawing/2014/main" id="{1343A4B9-C149-41EC-91CB-5F952BC5E8A9}"/>
            </a:ext>
          </a:extLst>
        </xdr:cNvPr>
        <xdr:cNvSpPr/>
      </xdr:nvSpPr>
      <xdr:spPr>
        <a:xfrm>
          <a:off x="1924685" y="252730"/>
          <a:ext cx="3666490" cy="292100"/>
        </a:xfrm>
        <a:prstGeom prst="wedgeRectCallout">
          <a:avLst>
            <a:gd name="adj1" fmla="val -22157"/>
            <a:gd name="adj2" fmla="val -1638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【記入例】のシートを参考にご記入ください。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2981960</xdr:colOff>
      <xdr:row>0</xdr:row>
      <xdr:rowOff>126365</xdr:rowOff>
    </xdr:from>
    <xdr:to>
      <xdr:col>2</xdr:col>
      <xdr:colOff>4521200</xdr:colOff>
      <xdr:row>1</xdr:row>
      <xdr:rowOff>208915</xdr:rowOff>
    </xdr:to>
    <xdr:sp macro="" textlink="">
      <xdr:nvSpPr>
        <xdr:cNvPr id="2" name="図形 1">
          <a:extLst>
            <a:ext uri="{FF2B5EF4-FFF2-40B4-BE49-F238E27FC236}">
              <a16:creationId xmlns:a16="http://schemas.microsoft.com/office/drawing/2014/main" id="{2632C8FA-55A9-4BF8-83FB-220DB78272D4}"/>
            </a:ext>
          </a:extLst>
        </xdr:cNvPr>
        <xdr:cNvSpPr/>
      </xdr:nvSpPr>
      <xdr:spPr>
        <a:xfrm>
          <a:off x="5991860" y="126365"/>
          <a:ext cx="1539240" cy="330200"/>
        </a:xfrm>
        <a:prstGeom prst="wedgeRectCallout">
          <a:avLst>
            <a:gd name="adj1" fmla="val -19467"/>
            <a:gd name="adj2" fmla="val 45689"/>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a:solidFill>
                <a:srgbClr val="FF0000"/>
              </a:solidFill>
              <a:latin typeface="BIZ UDPゴシック"/>
              <a:ea typeface="BIZ UDPゴシック"/>
            </a:rPr>
            <a:t>記　入　例</a:t>
          </a:r>
        </a:p>
      </xdr:txBody>
    </xdr:sp>
    <xdr:clientData/>
  </xdr:twoCellAnchor>
  <xdr:twoCellAnchor>
    <xdr:from>
      <xdr:col>2</xdr:col>
      <xdr:colOff>1562100</xdr:colOff>
      <xdr:row>9</xdr:row>
      <xdr:rowOff>45085</xdr:rowOff>
    </xdr:from>
    <xdr:to>
      <xdr:col>2</xdr:col>
      <xdr:colOff>1917065</xdr:colOff>
      <xdr:row>25</xdr:row>
      <xdr:rowOff>180340</xdr:rowOff>
    </xdr:to>
    <xdr:sp macro="" textlink="">
      <xdr:nvSpPr>
        <xdr:cNvPr id="3" name="図形 2">
          <a:extLst>
            <a:ext uri="{FF2B5EF4-FFF2-40B4-BE49-F238E27FC236}">
              <a16:creationId xmlns:a16="http://schemas.microsoft.com/office/drawing/2014/main" id="{FBB61578-D911-48D6-9F95-6E682F981C84}"/>
            </a:ext>
          </a:extLst>
        </xdr:cNvPr>
        <xdr:cNvSpPr/>
      </xdr:nvSpPr>
      <xdr:spPr>
        <a:xfrm>
          <a:off x="4572000" y="2197735"/>
          <a:ext cx="354965" cy="4269105"/>
        </a:xfrm>
        <a:prstGeom prst="rightBrace">
          <a:avLst>
            <a:gd name="adj1" fmla="val 93248"/>
            <a:gd name="adj2" fmla="val 33125"/>
          </a:avLst>
        </a:prstGeom>
        <a:noFill/>
        <a:ln w="28575" cap="flat" cmpd="sng" algn="ctr">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dr:col>2</xdr:col>
      <xdr:colOff>2046605</xdr:colOff>
      <xdr:row>14</xdr:row>
      <xdr:rowOff>73660</xdr:rowOff>
    </xdr:from>
    <xdr:to>
      <xdr:col>2</xdr:col>
      <xdr:colOff>4686935</xdr:colOff>
      <xdr:row>14</xdr:row>
      <xdr:rowOff>372745</xdr:rowOff>
    </xdr:to>
    <xdr:sp macro="" textlink="">
      <xdr:nvSpPr>
        <xdr:cNvPr id="4" name="図形 5">
          <a:extLst>
            <a:ext uri="{FF2B5EF4-FFF2-40B4-BE49-F238E27FC236}">
              <a16:creationId xmlns:a16="http://schemas.microsoft.com/office/drawing/2014/main" id="{E78B6A81-EB64-413C-9598-FAE2B8BF2087}"/>
            </a:ext>
          </a:extLst>
        </xdr:cNvPr>
        <xdr:cNvSpPr/>
      </xdr:nvSpPr>
      <xdr:spPr>
        <a:xfrm>
          <a:off x="5056505" y="3464560"/>
          <a:ext cx="2640330" cy="299085"/>
        </a:xfrm>
        <a:prstGeom prst="wedgeRectCallout">
          <a:avLst>
            <a:gd name="adj1" fmla="val -22157"/>
            <a:gd name="adj2" fmla="val -1638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主な算出の根拠を記入してください。</a:t>
          </a:r>
        </a:p>
      </xdr:txBody>
    </xdr:sp>
    <xdr:clientData/>
  </xdr:twoCellAnchor>
  <xdr:twoCellAnchor>
    <xdr:from>
      <xdr:col>2</xdr:col>
      <xdr:colOff>59690</xdr:colOff>
      <xdr:row>35</xdr:row>
      <xdr:rowOff>67945</xdr:rowOff>
    </xdr:from>
    <xdr:to>
      <xdr:col>2</xdr:col>
      <xdr:colOff>3138805</xdr:colOff>
      <xdr:row>36</xdr:row>
      <xdr:rowOff>112395</xdr:rowOff>
    </xdr:to>
    <xdr:sp macro="" textlink="">
      <xdr:nvSpPr>
        <xdr:cNvPr id="5" name="図形 7">
          <a:extLst>
            <a:ext uri="{FF2B5EF4-FFF2-40B4-BE49-F238E27FC236}">
              <a16:creationId xmlns:a16="http://schemas.microsoft.com/office/drawing/2014/main" id="{2A23ED35-AB0A-41EF-9797-4D6B95CE4331}"/>
            </a:ext>
          </a:extLst>
        </xdr:cNvPr>
        <xdr:cNvSpPr/>
      </xdr:nvSpPr>
      <xdr:spPr>
        <a:xfrm>
          <a:off x="3069590" y="8488045"/>
          <a:ext cx="3079115" cy="292100"/>
        </a:xfrm>
        <a:prstGeom prst="wedgeRectCallout">
          <a:avLst>
            <a:gd name="adj1" fmla="val -51113"/>
            <a:gd name="adj2" fmla="val -16613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診療収入額を含めて記入してください。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1</xdr:row>
      <xdr:rowOff>87630</xdr:rowOff>
    </xdr:from>
    <xdr:to>
      <xdr:col>6</xdr:col>
      <xdr:colOff>1145540</xdr:colOff>
      <xdr:row>2</xdr:row>
      <xdr:rowOff>154940</xdr:rowOff>
    </xdr:to>
    <xdr:sp macro="" textlink="">
      <xdr:nvSpPr>
        <xdr:cNvPr id="2" name="図形 1">
          <a:extLst>
            <a:ext uri="{FF2B5EF4-FFF2-40B4-BE49-F238E27FC236}">
              <a16:creationId xmlns:a16="http://schemas.microsoft.com/office/drawing/2014/main" id="{5EAD588F-8A96-4B0D-98B4-18269B4E03AC}"/>
            </a:ext>
          </a:extLst>
        </xdr:cNvPr>
        <xdr:cNvSpPr/>
      </xdr:nvSpPr>
      <xdr:spPr>
        <a:xfrm>
          <a:off x="1924050" y="316230"/>
          <a:ext cx="3745865" cy="295910"/>
        </a:xfrm>
        <a:prstGeom prst="wedgeRectCallout">
          <a:avLst>
            <a:gd name="adj1" fmla="val -22157"/>
            <a:gd name="adj2" fmla="val -1638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着色されたセルの部分のみ、入力してください。</a:t>
          </a:r>
        </a:p>
      </xdr:txBody>
    </xdr:sp>
    <xdr:clientData/>
  </xdr:twoCellAnchor>
  <xdr:twoCellAnchor>
    <xdr:from>
      <xdr:col>18</xdr:col>
      <xdr:colOff>75565</xdr:colOff>
      <xdr:row>11</xdr:row>
      <xdr:rowOff>222250</xdr:rowOff>
    </xdr:from>
    <xdr:to>
      <xdr:col>21</xdr:col>
      <xdr:colOff>452755</xdr:colOff>
      <xdr:row>14</xdr:row>
      <xdr:rowOff>69850</xdr:rowOff>
    </xdr:to>
    <xdr:sp macro="" textlink="">
      <xdr:nvSpPr>
        <xdr:cNvPr id="3" name="図形 2">
          <a:extLst>
            <a:ext uri="{FF2B5EF4-FFF2-40B4-BE49-F238E27FC236}">
              <a16:creationId xmlns:a16="http://schemas.microsoft.com/office/drawing/2014/main" id="{26DF2A47-BDFF-47B3-B6E1-E841E9FBD9B4}"/>
            </a:ext>
          </a:extLst>
        </xdr:cNvPr>
        <xdr:cNvSpPr/>
      </xdr:nvSpPr>
      <xdr:spPr>
        <a:xfrm>
          <a:off x="17258665" y="3365500"/>
          <a:ext cx="2644140" cy="561975"/>
        </a:xfrm>
        <a:prstGeom prst="wedgeRectCallout">
          <a:avLst>
            <a:gd name="adj1" fmla="val -5909"/>
            <a:gd name="adj2" fmla="val -252277"/>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l"/>
          <a:r>
            <a:rPr kumimoji="1" lang="ja-JP" altLang="en-US" sz="1200">
              <a:solidFill>
                <a:srgbClr val="FF0000"/>
              </a:solidFill>
              <a:latin typeface="BIZ UDPゴシック"/>
              <a:ea typeface="BIZ UDPゴシック"/>
            </a:rPr>
            <a:t>　　この金額が、県から診療所への</a:t>
          </a:r>
        </a:p>
        <a:p>
          <a:pPr algn="l"/>
          <a:r>
            <a:rPr kumimoji="1" lang="ja-JP" altLang="en-US" sz="1200">
              <a:solidFill>
                <a:srgbClr val="FF0000"/>
              </a:solidFill>
              <a:latin typeface="BIZ UDPゴシック"/>
              <a:ea typeface="BIZ UDPゴシック"/>
            </a:rPr>
            <a:t>　　補助額となります。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stfs04\13080_&#21307;&#30274;&#25972;&#20633;&#35506;$\02_&#23460;&#29677;&#12501;&#12457;&#12523;&#12480;\&#21307;&#24107;&#30906;&#20445;&#12539;&#22320;&#22495;&#21307;&#30274;&#25512;&#36914;&#23460;\05)&#35036;&#21161;&#37329;\14)&#21315;&#33865;&#30476;&#37325;&#28857;&#21307;&#24107;&#20559;&#22312;&#23550;&#31574;&#25903;&#25588;&#21306;&#22495;&#12395;&#12362;&#12369;&#12427;&#35386;&#30274;&#25152;&#12398;&#25215;&#32153;&#12539;&#38283;&#26989;&#25903;&#25588;&#20107;&#26989;\01_&#22269;&#20132;&#20184;&#35201;&#32177;\01_&#26045;&#35373;\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02_&#23460;&#29677;&#12501;&#12457;&#12523;&#12480;/&#21307;&#24107;&#30906;&#20445;&#12539;&#22320;&#22495;&#21307;&#30274;&#25512;&#36914;&#23460;/05)&#35036;&#21161;&#37329;/14)&#21315;&#33865;&#30476;&#37325;&#28857;&#21307;&#24107;&#20559;&#22312;&#23550;&#31574;&#25903;&#25588;&#21306;&#22495;&#12395;&#12362;&#12369;&#12427;&#35386;&#30274;&#25152;&#12398;&#25215;&#32153;&#12539;&#38283;&#26989;&#25903;&#25588;&#20107;&#26989;/01_&#22269;&#20132;&#20184;&#35201;&#32177;/01_&#26045;&#35373;/05_%20&#20196;&#21644;&#65303;&#24180;&#24230;&#65288;&#20196;&#21644;&#65302;&#24180;&#24230;&#32368;&#36234;&#65289;&#21307;&#30274;&#26045;&#35373;&#31561;&#26045;&#35373;&#25972;&#20633;&#36027;&#35036;&#21161;&#37329;&#20107;&#26989;&#35336;&#30011;&#32207;&#25324;&#34920;&#65288;&#21307;&#24107;&#20559;&#22312;&#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24F2~1.KDU\AppData\Local\Temp\7zO48D9B232\01_%20&#20196;&#21644;&#65303;&#24180;&#24230;&#21307;&#30274;&#26045;&#35373;&#31561;&#26045;&#35373;&#25972;&#20633;&#36027;&#35036;&#21161;&#37329;&#20107;&#26989;&#35336;&#30011;&#26360;.xlsx" TargetMode="External"/><Relationship Id="rId1" Type="http://schemas.openxmlformats.org/officeDocument/2006/relationships/externalLinkPath" Target="file:///C:\Users\S24F2~1.KDU\AppData\Local\Temp\7zO48D9B232\01_%20&#20196;&#21644;&#65303;&#24180;&#24230;&#21307;&#30274;&#26045;&#35373;&#31561;&#26045;&#35373;&#25972;&#20633;&#36027;&#35036;&#21161;&#37329;&#20107;&#26989;&#35336;&#30011;&#2636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tfs04\Dstfs04\13080_&#21307;&#30274;&#25972;&#20633;&#35506;$\02_&#23460;&#29677;&#12501;&#12457;&#12523;&#12480;\&#21307;&#24107;&#30906;&#20445;&#12539;&#22320;&#22495;&#21307;&#30274;&#25512;&#36914;&#23460;\05)&#35036;&#21161;&#37329;\14)&#21315;&#33865;&#30476;&#37325;&#28857;&#21307;&#24107;&#20559;&#22312;&#23550;&#31574;&#25903;&#25588;&#21306;&#22495;&#12395;&#12362;&#12369;&#12427;&#35386;&#30274;&#25152;&#12398;&#25215;&#32153;&#12539;&#38283;&#26989;&#25903;&#25588;&#20107;&#26989;\01_&#22269;&#20132;&#20184;&#35201;&#32177;\01_&#26045;&#35373;\01_%20&#20196;&#21644;&#65303;&#24180;&#24230;&#21307;&#30274;&#26045;&#35373;&#31561;&#26045;&#35373;&#25972;&#20633;&#36027;&#35036;&#21161;&#37329;&#20107;&#26989;&#35336;&#30011;&#26360;.xlsx" TargetMode="External"/><Relationship Id="rId1" Type="http://schemas.openxmlformats.org/officeDocument/2006/relationships/externalLinkPath" Target="file:///C:\02_&#23460;&#29677;&#12501;&#12457;&#12523;&#12480;\&#21307;&#24107;&#30906;&#20445;&#12539;&#22320;&#22495;&#21307;&#30274;&#25512;&#36914;&#23460;\05)&#35036;&#21161;&#37329;\14)&#21315;&#33865;&#30476;&#37325;&#28857;&#21307;&#24107;&#20559;&#22312;&#23550;&#31574;&#25903;&#25588;&#21306;&#22495;&#12395;&#12362;&#12369;&#12427;&#35386;&#30274;&#25152;&#12398;&#25215;&#32153;&#12539;&#38283;&#26989;&#25903;&#25588;&#20107;&#26989;\01_&#22269;&#20132;&#20184;&#35201;&#32177;\01_&#26045;&#35373;\01_%20&#20196;&#21644;&#65303;&#24180;&#24230;&#21307;&#30274;&#26045;&#35373;&#31561;&#26045;&#35373;&#25972;&#20633;&#36027;&#35036;&#21161;&#37329;&#20107;&#26989;&#35336;&#30011;&#2636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stfs04\13080_&#21307;&#30274;&#25972;&#20633;&#35506;$\02_&#23460;&#29677;&#12501;&#12457;&#12523;&#12480;\&#21307;&#24107;&#30906;&#20445;&#12539;&#22320;&#22495;&#21307;&#30274;&#25512;&#36914;&#23460;\05)&#35036;&#21161;&#37329;\14)&#21315;&#33865;&#30476;&#37325;&#28857;&#21307;&#24107;&#20559;&#22312;&#23550;&#31574;&#25903;&#25588;&#21306;&#22495;&#12395;&#12362;&#12369;&#12427;&#35386;&#30274;&#25152;&#12398;&#25215;&#32153;&#12539;&#38283;&#26989;&#25903;&#25588;&#20107;&#26989;\02_&#24540;&#21215;&#27096;&#24335;\&#24540;&#21215;&#27096;&#24335;&#26696;v3.xlsx" TargetMode="External"/><Relationship Id="rId1" Type="http://schemas.openxmlformats.org/officeDocument/2006/relationships/externalLinkPath" Target="&#24540;&#21215;&#27096;&#24335;&#26696;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row r="25">
          <cell r="H25" t="str">
            <v>へき地診療所施設整備事業</v>
          </cell>
          <cell r="I25" t="str">
            <v>b</v>
          </cell>
          <cell r="J25">
            <v>0.5</v>
          </cell>
          <cell r="K25" t="str">
            <v>A</v>
          </cell>
          <cell r="L25">
            <v>0.5</v>
          </cell>
          <cell r="M25">
            <v>1</v>
          </cell>
        </row>
        <row r="26">
          <cell r="H26" t="str">
            <v>過疎地域等特定診療所施設整備事業</v>
          </cell>
          <cell r="I26" t="str">
            <v>b</v>
          </cell>
          <cell r="J26">
            <v>0.75</v>
          </cell>
          <cell r="K26" t="str">
            <v>A</v>
          </cell>
          <cell r="L26">
            <v>0.5</v>
          </cell>
          <cell r="M26">
            <v>0.66666666666666663</v>
          </cell>
        </row>
        <row r="27">
          <cell r="H27" t="str">
            <v>へき地保健指導所施設整備事業</v>
          </cell>
          <cell r="I27" t="str">
            <v>b</v>
          </cell>
          <cell r="J27">
            <v>0.33333333333333331</v>
          </cell>
          <cell r="K27" t="str">
            <v>A</v>
          </cell>
          <cell r="L27">
            <v>0.33333333333333331</v>
          </cell>
          <cell r="M27">
            <v>1</v>
          </cell>
        </row>
        <row r="28">
          <cell r="H28" t="str">
            <v>研修医のための研修施設整備事業</v>
          </cell>
          <cell r="I28" t="str">
            <v>c</v>
          </cell>
          <cell r="J28" t="str">
            <v>-</v>
          </cell>
          <cell r="K28" t="str">
            <v>A</v>
          </cell>
          <cell r="L28">
            <v>0.5</v>
          </cell>
          <cell r="M28">
            <v>0.5</v>
          </cell>
        </row>
        <row r="29">
          <cell r="H29" t="str">
            <v>臨床研修病院施設整備事業</v>
          </cell>
          <cell r="I29" t="str">
            <v>c</v>
          </cell>
          <cell r="J29" t="str">
            <v>-</v>
          </cell>
          <cell r="K29" t="str">
            <v>A</v>
          </cell>
          <cell r="L29">
            <v>0.5</v>
          </cell>
          <cell r="M29">
            <v>0.5</v>
          </cell>
        </row>
        <row r="30">
          <cell r="H30" t="str">
            <v>へき地医療拠点病院施設整備事業</v>
          </cell>
          <cell r="I30" t="str">
            <v>a</v>
          </cell>
          <cell r="J30" t="str">
            <v>-</v>
          </cell>
          <cell r="K30" t="str">
            <v>A</v>
          </cell>
          <cell r="L30">
            <v>0.5</v>
          </cell>
          <cell r="M30">
            <v>0.5</v>
          </cell>
        </row>
        <row r="31">
          <cell r="H31" t="str">
            <v>医師臨床研修病院研修医環境整備事業</v>
          </cell>
          <cell r="I31" t="str">
            <v>b</v>
          </cell>
          <cell r="J31">
            <v>0.66666666666666663</v>
          </cell>
          <cell r="K31" t="str">
            <v>A</v>
          </cell>
          <cell r="L31">
            <v>0.33333333333333331</v>
          </cell>
          <cell r="M31">
            <v>0.5</v>
          </cell>
        </row>
        <row r="32">
          <cell r="H32" t="str">
            <v>離島等患者宿泊施設施設整備事業</v>
          </cell>
          <cell r="I32" t="str">
            <v>b</v>
          </cell>
          <cell r="J32">
            <v>0.66666666666666663</v>
          </cell>
          <cell r="K32" t="str">
            <v>A</v>
          </cell>
          <cell r="L32">
            <v>0.33333333333333331</v>
          </cell>
          <cell r="M32">
            <v>0.5</v>
          </cell>
        </row>
        <row r="33">
          <cell r="H33" t="str">
            <v>産科医療機関施設整備事業</v>
          </cell>
          <cell r="I33" t="str">
            <v>b</v>
          </cell>
          <cell r="J33">
            <v>0.5</v>
          </cell>
          <cell r="K33" t="str">
            <v>A</v>
          </cell>
          <cell r="L33">
            <v>0.5</v>
          </cell>
          <cell r="M33">
            <v>1</v>
          </cell>
        </row>
        <row r="34">
          <cell r="H34" t="str">
            <v>分娩取扱施設施設整備事業</v>
          </cell>
          <cell r="I34" t="str">
            <v>b</v>
          </cell>
          <cell r="J34">
            <v>0.5</v>
          </cell>
          <cell r="K34" t="str">
            <v>A</v>
          </cell>
          <cell r="L34">
            <v>0.5</v>
          </cell>
          <cell r="M34">
            <v>1</v>
          </cell>
        </row>
        <row r="35">
          <cell r="H35" t="str">
            <v>死亡時画像診断システム施設整備事業</v>
          </cell>
          <cell r="I35" t="str">
            <v>b</v>
          </cell>
          <cell r="J35">
            <v>0.5</v>
          </cell>
          <cell r="K35" t="str">
            <v>A</v>
          </cell>
          <cell r="L35">
            <v>0.5</v>
          </cell>
          <cell r="M35">
            <v>1</v>
          </cell>
        </row>
        <row r="36">
          <cell r="H36" t="str">
            <v>有床診療所等スプリンクラー等施設整備事業</v>
          </cell>
          <cell r="I36" t="str">
            <v>a</v>
          </cell>
          <cell r="J36" t="str">
            <v>-</v>
          </cell>
          <cell r="K36" t="str">
            <v>B</v>
          </cell>
          <cell r="L36" t="str">
            <v>-</v>
          </cell>
          <cell r="M36">
            <v>1</v>
          </cell>
        </row>
        <row r="37">
          <cell r="H37" t="str">
            <v>南海トラフ日本海溝・千島海溝周辺海溝型地震に係る津波避難対策緊急事業</v>
          </cell>
          <cell r="I37" t="str">
            <v>b</v>
          </cell>
          <cell r="J37">
            <v>0.5</v>
          </cell>
          <cell r="K37" t="str">
            <v>A</v>
          </cell>
          <cell r="L37">
            <v>0.5</v>
          </cell>
          <cell r="M37">
            <v>1</v>
          </cell>
        </row>
        <row r="38">
          <cell r="H38" t="str">
            <v>院内感染対策施設整備事業</v>
          </cell>
          <cell r="I38" t="str">
            <v>b</v>
          </cell>
          <cell r="J38">
            <v>0.33333333333333331</v>
          </cell>
          <cell r="K38" t="str">
            <v>A</v>
          </cell>
          <cell r="L38">
            <v>0.33333333333333331</v>
          </cell>
          <cell r="M38">
            <v>1</v>
          </cell>
        </row>
        <row r="39">
          <cell r="H39" t="str">
            <v>重点医師偏在対策支援区域における診療所の承継・開業支援事業</v>
          </cell>
          <cell r="I39" t="str">
            <v>b</v>
          </cell>
          <cell r="J39">
            <v>0.5</v>
          </cell>
          <cell r="K39" t="str">
            <v>A</v>
          </cell>
          <cell r="L39">
            <v>0.33333333333333331</v>
          </cell>
          <cell r="M39">
            <v>0.66666666666666663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2-1 スプリンクラー（総括表）見直し前"/>
      <sheetName val="12-2スプリンクラー（個別計画書）見直し前"/>
      <sheetName val="管理用（このシートは削除しないでください）"/>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承継・開業支援事業計画書 "/>
      <sheetName val="【施設】(別紙１ー１) 総括表"/>
      <sheetName val="【記入例】(様式1) 総括表"/>
      <sheetName val="【施設】（別紙１－３）事業計画書"/>
      <sheetName val="【設備】（別紙２）設備整備事業計画書"/>
      <sheetName val="【地域への定着支援】別紙３"/>
      <sheetName val="管理用（このシートは削除しないでください）"/>
    </sheetNames>
    <sheetDataSet>
      <sheetData sheetId="0"/>
      <sheetData sheetId="1"/>
      <sheetData sheetId="2"/>
      <sheetData sheetId="3"/>
      <sheetData sheetId="4"/>
      <sheetData sheetId="5"/>
      <sheetData sheetId="6">
        <row r="25">
          <cell r="H25" t="str">
            <v>へき地診療所施設整備事業</v>
          </cell>
          <cell r="I25" t="str">
            <v>b</v>
          </cell>
          <cell r="J25">
            <v>0.5</v>
          </cell>
          <cell r="K25" t="str">
            <v>A</v>
          </cell>
          <cell r="L25">
            <v>0.5</v>
          </cell>
          <cell r="M25">
            <v>1</v>
          </cell>
        </row>
        <row r="26">
          <cell r="H26" t="str">
            <v>過疎地域等特定診療所施設整備事業</v>
          </cell>
          <cell r="I26" t="str">
            <v>b</v>
          </cell>
          <cell r="J26">
            <v>0.75</v>
          </cell>
          <cell r="K26" t="str">
            <v>A</v>
          </cell>
          <cell r="L26">
            <v>0.5</v>
          </cell>
          <cell r="M26">
            <v>0.66666666666666663</v>
          </cell>
        </row>
        <row r="27">
          <cell r="H27" t="str">
            <v>へき地保健指導所施設整備事業</v>
          </cell>
          <cell r="I27" t="str">
            <v>b</v>
          </cell>
          <cell r="J27">
            <v>0.33333333333333331</v>
          </cell>
          <cell r="K27" t="str">
            <v>A</v>
          </cell>
          <cell r="L27">
            <v>0.33333333333333331</v>
          </cell>
          <cell r="M27">
            <v>1</v>
          </cell>
        </row>
        <row r="28">
          <cell r="H28" t="str">
            <v>研修医のための研修施設整備事業</v>
          </cell>
          <cell r="I28" t="str">
            <v>c</v>
          </cell>
          <cell r="J28" t="str">
            <v>-</v>
          </cell>
          <cell r="K28" t="str">
            <v>A</v>
          </cell>
          <cell r="L28">
            <v>0.5</v>
          </cell>
          <cell r="M28">
            <v>0.5</v>
          </cell>
        </row>
        <row r="29">
          <cell r="H29" t="str">
            <v>臨床研修病院施設整備事業</v>
          </cell>
          <cell r="I29" t="str">
            <v>c</v>
          </cell>
          <cell r="J29" t="str">
            <v>-</v>
          </cell>
          <cell r="K29" t="str">
            <v>A</v>
          </cell>
          <cell r="L29">
            <v>0.5</v>
          </cell>
          <cell r="M29">
            <v>0.5</v>
          </cell>
        </row>
        <row r="30">
          <cell r="H30" t="str">
            <v>へき地医療拠点病院施設整備事業</v>
          </cell>
          <cell r="I30" t="str">
            <v>a</v>
          </cell>
          <cell r="J30" t="str">
            <v>-</v>
          </cell>
          <cell r="K30" t="str">
            <v>A</v>
          </cell>
          <cell r="L30">
            <v>0.5</v>
          </cell>
          <cell r="M30">
            <v>0.5</v>
          </cell>
        </row>
        <row r="31">
          <cell r="H31" t="str">
            <v>医師臨床研修病院研修医環境整備事業</v>
          </cell>
          <cell r="I31" t="str">
            <v>b</v>
          </cell>
          <cell r="J31">
            <v>0.66666666666666663</v>
          </cell>
          <cell r="K31" t="str">
            <v>A</v>
          </cell>
          <cell r="L31">
            <v>0.33333333333333331</v>
          </cell>
          <cell r="M31">
            <v>0.5</v>
          </cell>
        </row>
        <row r="32">
          <cell r="H32" t="str">
            <v>離島等患者宿泊施設施設整備事業</v>
          </cell>
          <cell r="I32" t="str">
            <v>b</v>
          </cell>
          <cell r="J32">
            <v>0.66666666666666663</v>
          </cell>
          <cell r="K32" t="str">
            <v>A</v>
          </cell>
          <cell r="L32">
            <v>0.33333333333333331</v>
          </cell>
          <cell r="M32">
            <v>0.5</v>
          </cell>
        </row>
        <row r="33">
          <cell r="H33" t="str">
            <v>産科医療機関施設整備事業</v>
          </cell>
          <cell r="I33" t="str">
            <v>b</v>
          </cell>
          <cell r="J33">
            <v>0.5</v>
          </cell>
          <cell r="K33" t="str">
            <v>A</v>
          </cell>
          <cell r="L33">
            <v>0.5</v>
          </cell>
          <cell r="M33">
            <v>1</v>
          </cell>
        </row>
        <row r="34">
          <cell r="H34" t="str">
            <v>分娩取扱施設施設整備事業</v>
          </cell>
          <cell r="I34" t="str">
            <v>b</v>
          </cell>
          <cell r="J34">
            <v>0.5</v>
          </cell>
          <cell r="K34" t="str">
            <v>A</v>
          </cell>
          <cell r="L34">
            <v>0.5</v>
          </cell>
          <cell r="M34">
            <v>1</v>
          </cell>
        </row>
        <row r="35">
          <cell r="H35" t="str">
            <v>死亡時画像診断システム施設整備事業</v>
          </cell>
          <cell r="I35" t="str">
            <v>b</v>
          </cell>
          <cell r="J35">
            <v>0.5</v>
          </cell>
          <cell r="K35" t="str">
            <v>A</v>
          </cell>
          <cell r="L35">
            <v>0.5</v>
          </cell>
          <cell r="M35">
            <v>1</v>
          </cell>
        </row>
        <row r="36">
          <cell r="H36" t="str">
            <v>有床診療所等スプリンクラー等施設整備事業</v>
          </cell>
          <cell r="I36" t="str">
            <v>a</v>
          </cell>
          <cell r="J36" t="str">
            <v>-</v>
          </cell>
          <cell r="K36" t="str">
            <v>B</v>
          </cell>
          <cell r="L36" t="str">
            <v>-</v>
          </cell>
          <cell r="M36">
            <v>1</v>
          </cell>
        </row>
        <row r="37">
          <cell r="H37" t="str">
            <v>南海トラフ日本海溝・千島海溝周辺海溝型地震に係る津波避難対策緊急事業</v>
          </cell>
          <cell r="I37" t="str">
            <v>b</v>
          </cell>
          <cell r="J37">
            <v>0.5</v>
          </cell>
          <cell r="K37" t="str">
            <v>A</v>
          </cell>
          <cell r="L37">
            <v>0.5</v>
          </cell>
          <cell r="M37">
            <v>1</v>
          </cell>
        </row>
        <row r="38">
          <cell r="H38" t="str">
            <v>院内感染対策施設整備事業</v>
          </cell>
          <cell r="I38" t="str">
            <v>b</v>
          </cell>
          <cell r="J38">
            <v>0.33333333333333331</v>
          </cell>
          <cell r="K38" t="str">
            <v>A</v>
          </cell>
          <cell r="L38">
            <v>0.33333333333333331</v>
          </cell>
          <cell r="M38">
            <v>1</v>
          </cell>
        </row>
        <row r="39">
          <cell r="H39" t="str">
            <v>重点医師偏在対策支援区域における診療所の承継・開業支援事業</v>
          </cell>
          <cell r="I39" t="str">
            <v>b</v>
          </cell>
          <cell r="J39">
            <v>0.5</v>
          </cell>
          <cell r="K39" t="str">
            <v>A</v>
          </cell>
          <cell r="L39">
            <v>0.33333333333333331</v>
          </cell>
          <cell r="M39">
            <v>0.66666666666666663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EF96-68E4-4D7F-B49C-74C07D2EEBE5}">
  <sheetPr>
    <pageSetUpPr fitToPage="1"/>
  </sheetPr>
  <dimension ref="A1:I111"/>
  <sheetViews>
    <sheetView tabSelected="1" view="pageBreakPreview" zoomScale="110" zoomScaleNormal="85" zoomScaleSheetLayoutView="110" workbookViewId="0">
      <selection activeCell="B2" sqref="B2:F2"/>
    </sheetView>
  </sheetViews>
  <sheetFormatPr defaultColWidth="9" defaultRowHeight="13.2"/>
  <cols>
    <col min="1" max="1" width="4.3984375" style="1" customWidth="1"/>
    <col min="2" max="2" width="3.5" style="1" customWidth="1"/>
    <col min="3" max="3" width="17.19921875" style="1" customWidth="1"/>
    <col min="4" max="5" width="21.3984375" style="1" customWidth="1"/>
    <col min="6" max="6" width="13.59765625" style="1" customWidth="1"/>
    <col min="7" max="7" width="4.3984375" style="1" customWidth="1"/>
    <col min="8" max="9" width="11.59765625" style="1" customWidth="1"/>
    <col min="10" max="16384" width="9" style="1"/>
  </cols>
  <sheetData>
    <row r="1" spans="1:9" ht="15.6" customHeight="1">
      <c r="A1" s="246"/>
      <c r="C1" s="246"/>
    </row>
    <row r="2" spans="1:9" ht="21" customHeight="1">
      <c r="B2" s="434" t="s">
        <v>278</v>
      </c>
      <c r="C2" s="434"/>
      <c r="D2" s="434"/>
      <c r="E2" s="434"/>
      <c r="F2" s="434"/>
      <c r="G2" s="6"/>
      <c r="H2" s="6"/>
      <c r="I2" s="6"/>
    </row>
    <row r="3" spans="1:9" ht="15.6" customHeight="1"/>
    <row r="4" spans="1:9" ht="21" customHeight="1">
      <c r="A4" s="1" t="s">
        <v>16</v>
      </c>
    </row>
    <row r="5" spans="1:9" ht="19.95" customHeight="1">
      <c r="B5" s="443" t="s">
        <v>12</v>
      </c>
      <c r="C5" s="444"/>
      <c r="D5" s="435"/>
      <c r="E5" s="436"/>
      <c r="F5" s="437"/>
    </row>
    <row r="6" spans="1:9" ht="19.95" customHeight="1">
      <c r="B6" s="445" t="s">
        <v>41</v>
      </c>
      <c r="C6" s="446"/>
      <c r="D6" s="447"/>
      <c r="E6" s="448"/>
      <c r="F6" s="449"/>
    </row>
    <row r="7" spans="1:9" ht="19.95" customHeight="1">
      <c r="B7" s="443" t="s">
        <v>13</v>
      </c>
      <c r="C7" s="444"/>
      <c r="D7" s="435"/>
      <c r="E7" s="436"/>
      <c r="F7" s="437"/>
    </row>
    <row r="8" spans="1:9" ht="19.95" customHeight="1">
      <c r="B8" s="445" t="s">
        <v>42</v>
      </c>
      <c r="C8" s="446"/>
      <c r="D8" s="447"/>
      <c r="E8" s="448"/>
      <c r="F8" s="449"/>
    </row>
    <row r="9" spans="1:9" ht="19.95" customHeight="1">
      <c r="B9" s="443" t="s">
        <v>338</v>
      </c>
      <c r="C9" s="444"/>
      <c r="D9" s="435"/>
      <c r="E9" s="436"/>
      <c r="F9" s="437"/>
    </row>
    <row r="10" spans="1:9" ht="19.95" customHeight="1">
      <c r="B10" s="445" t="s">
        <v>41</v>
      </c>
      <c r="C10" s="446"/>
      <c r="D10" s="447"/>
      <c r="E10" s="448"/>
      <c r="F10" s="449"/>
    </row>
    <row r="11" spans="1:9" ht="19.95" customHeight="1">
      <c r="B11" s="442" t="s">
        <v>38</v>
      </c>
      <c r="C11" s="442"/>
      <c r="D11" s="10"/>
      <c r="E11" s="13" t="s">
        <v>39</v>
      </c>
      <c r="F11" s="247"/>
    </row>
    <row r="12" spans="1:9" ht="19.95" customHeight="1">
      <c r="B12" s="442" t="s">
        <v>34</v>
      </c>
      <c r="C12" s="442"/>
      <c r="D12" s="438"/>
      <c r="E12" s="439"/>
      <c r="F12" s="440"/>
      <c r="I12" s="23"/>
    </row>
    <row r="13" spans="1:9" ht="19.95" customHeight="1">
      <c r="B13" s="442" t="s">
        <v>37</v>
      </c>
      <c r="C13" s="442"/>
      <c r="D13" s="438"/>
      <c r="E13" s="439"/>
      <c r="F13" s="440"/>
    </row>
    <row r="14" spans="1:9" ht="19.95" customHeight="1">
      <c r="B14" s="441" t="s">
        <v>240</v>
      </c>
      <c r="C14" s="441"/>
      <c r="D14" s="438"/>
      <c r="E14" s="439"/>
      <c r="F14" s="440"/>
    </row>
    <row r="15" spans="1:9" ht="19.95" customHeight="1">
      <c r="B15" s="442" t="s">
        <v>15</v>
      </c>
      <c r="C15" s="442"/>
      <c r="D15" s="438"/>
      <c r="E15" s="439"/>
      <c r="F15" s="440"/>
    </row>
    <row r="16" spans="1:9" ht="19.95" customHeight="1">
      <c r="B16" s="442" t="s">
        <v>11</v>
      </c>
      <c r="C16" s="442"/>
      <c r="D16" s="438"/>
      <c r="E16" s="439"/>
      <c r="F16" s="440"/>
    </row>
    <row r="17" spans="1:9" ht="19.95" customHeight="1">
      <c r="B17" s="442" t="s">
        <v>10</v>
      </c>
      <c r="C17" s="442"/>
      <c r="D17" s="438"/>
      <c r="E17" s="439"/>
      <c r="F17" s="440"/>
    </row>
    <row r="18" spans="1:9" s="7" customFormat="1" ht="10.8">
      <c r="B18" s="7" t="s">
        <v>339</v>
      </c>
    </row>
    <row r="19" spans="1:9" s="7" customFormat="1" ht="10.8">
      <c r="B19" s="7" t="s">
        <v>340</v>
      </c>
    </row>
    <row r="20" spans="1:9" ht="15.6" customHeight="1"/>
    <row r="21" spans="1:9" ht="21" customHeight="1">
      <c r="A21" s="1" t="s">
        <v>32</v>
      </c>
    </row>
    <row r="22" spans="1:9" ht="21" customHeight="1">
      <c r="B22" s="8">
        <v>1</v>
      </c>
      <c r="C22" s="425" t="s">
        <v>239</v>
      </c>
      <c r="D22" s="426"/>
      <c r="E22" s="427"/>
      <c r="F22" s="11"/>
      <c r="I22" s="1" t="s">
        <v>33</v>
      </c>
    </row>
    <row r="23" spans="1:9" ht="21" customHeight="1">
      <c r="B23" s="8">
        <v>2</v>
      </c>
      <c r="C23" s="425" t="s">
        <v>35</v>
      </c>
      <c r="D23" s="426"/>
      <c r="E23" s="427"/>
      <c r="F23" s="11"/>
    </row>
    <row r="24" spans="1:9" ht="21" customHeight="1">
      <c r="B24" s="8">
        <v>3</v>
      </c>
      <c r="C24" s="425" t="s">
        <v>337</v>
      </c>
      <c r="D24" s="426"/>
      <c r="E24" s="427"/>
      <c r="F24" s="11"/>
    </row>
    <row r="25" spans="1:9" ht="15.6" customHeight="1">
      <c r="C25" s="7"/>
    </row>
    <row r="26" spans="1:9" ht="18.75" customHeight="1">
      <c r="A26" s="1" t="s">
        <v>40</v>
      </c>
    </row>
    <row r="27" spans="1:9" ht="18.75" customHeight="1">
      <c r="B27" s="450" t="s">
        <v>241</v>
      </c>
      <c r="C27" s="451"/>
      <c r="D27" s="451"/>
      <c r="E27" s="451"/>
      <c r="F27" s="452"/>
    </row>
    <row r="28" spans="1:9" ht="18.75" customHeight="1">
      <c r="B28" s="453"/>
      <c r="C28" s="454"/>
      <c r="D28" s="454"/>
      <c r="E28" s="454"/>
      <c r="F28" s="455"/>
    </row>
    <row r="29" spans="1:9" ht="18.75" customHeight="1">
      <c r="B29" s="428"/>
      <c r="C29" s="429"/>
      <c r="D29" s="429"/>
      <c r="E29" s="429"/>
      <c r="F29" s="430"/>
    </row>
    <row r="30" spans="1:9" ht="18.75" customHeight="1">
      <c r="B30" s="428"/>
      <c r="C30" s="429"/>
      <c r="D30" s="429"/>
      <c r="E30" s="429"/>
      <c r="F30" s="430"/>
    </row>
    <row r="31" spans="1:9" ht="18.75" customHeight="1">
      <c r="B31" s="428"/>
      <c r="C31" s="429"/>
      <c r="D31" s="429"/>
      <c r="E31" s="429"/>
      <c r="F31" s="430"/>
    </row>
    <row r="32" spans="1:9" ht="18.75" customHeight="1">
      <c r="B32" s="428"/>
      <c r="C32" s="429"/>
      <c r="D32" s="429"/>
      <c r="E32" s="429"/>
      <c r="F32" s="430"/>
    </row>
    <row r="33" spans="1:6" ht="18.75" customHeight="1">
      <c r="B33" s="428"/>
      <c r="C33" s="429"/>
      <c r="D33" s="429"/>
      <c r="E33" s="429"/>
      <c r="F33" s="430"/>
    </row>
    <row r="34" spans="1:6" ht="18.75" customHeight="1">
      <c r="B34" s="428"/>
      <c r="C34" s="429"/>
      <c r="D34" s="429"/>
      <c r="E34" s="429"/>
      <c r="F34" s="430"/>
    </row>
    <row r="35" spans="1:6" ht="18.75" customHeight="1">
      <c r="B35" s="428"/>
      <c r="C35" s="429"/>
      <c r="D35" s="429"/>
      <c r="E35" s="429"/>
      <c r="F35" s="430"/>
    </row>
    <row r="36" spans="1:6" ht="18.75" customHeight="1">
      <c r="B36" s="428"/>
      <c r="C36" s="429"/>
      <c r="D36" s="429"/>
      <c r="E36" s="429"/>
      <c r="F36" s="430"/>
    </row>
    <row r="37" spans="1:6" ht="18.75" customHeight="1">
      <c r="B37" s="428"/>
      <c r="C37" s="429"/>
      <c r="D37" s="429"/>
      <c r="E37" s="429"/>
      <c r="F37" s="430"/>
    </row>
    <row r="38" spans="1:6" ht="18.75" customHeight="1">
      <c r="B38" s="428"/>
      <c r="C38" s="429"/>
      <c r="D38" s="429"/>
      <c r="E38" s="429"/>
      <c r="F38" s="430"/>
    </row>
    <row r="39" spans="1:6" ht="21" customHeight="1">
      <c r="B39" s="431"/>
      <c r="C39" s="432"/>
      <c r="D39" s="432"/>
      <c r="E39" s="432"/>
      <c r="F39" s="433"/>
    </row>
    <row r="40" spans="1:6" ht="15.6" customHeight="1">
      <c r="B40" s="9"/>
      <c r="C40" s="9"/>
      <c r="D40" s="9"/>
      <c r="E40" s="9"/>
      <c r="F40" s="9"/>
    </row>
    <row r="41" spans="1:6" ht="18.75" customHeight="1">
      <c r="A41" s="1" t="s">
        <v>43</v>
      </c>
    </row>
    <row r="42" spans="1:6" ht="18.75" customHeight="1">
      <c r="A42" s="1" t="s">
        <v>46</v>
      </c>
    </row>
    <row r="43" spans="1:6" ht="18.75" customHeight="1">
      <c r="B43" s="8">
        <v>1</v>
      </c>
      <c r="C43" s="425" t="s">
        <v>44</v>
      </c>
      <c r="D43" s="426"/>
      <c r="E43" s="427"/>
      <c r="F43" s="11"/>
    </row>
    <row r="44" spans="1:6" ht="18.75" customHeight="1">
      <c r="B44" s="8">
        <v>2</v>
      </c>
      <c r="C44" s="425" t="s">
        <v>242</v>
      </c>
      <c r="D44" s="426"/>
      <c r="E44" s="427"/>
      <c r="F44" s="11"/>
    </row>
    <row r="45" spans="1:6" ht="18.75" customHeight="1">
      <c r="B45" s="8">
        <v>3</v>
      </c>
      <c r="C45" s="425" t="s">
        <v>45</v>
      </c>
      <c r="D45" s="426"/>
      <c r="E45" s="427"/>
      <c r="F45" s="11"/>
    </row>
    <row r="46" spans="1:6" ht="18.75" customHeight="1">
      <c r="B46" s="8">
        <v>4</v>
      </c>
      <c r="C46" s="425" t="s">
        <v>47</v>
      </c>
      <c r="D46" s="426"/>
      <c r="E46" s="427"/>
      <c r="F46" s="11"/>
    </row>
    <row r="47" spans="1:6" s="7" customFormat="1" ht="10.8">
      <c r="B47" s="7" t="s">
        <v>50</v>
      </c>
    </row>
    <row r="48" spans="1:6" ht="15" customHeight="1"/>
    <row r="49" spans="1:6" ht="18.75" customHeight="1">
      <c r="A49" s="1" t="s">
        <v>48</v>
      </c>
    </row>
    <row r="50" spans="1:6" ht="18.75" customHeight="1">
      <c r="B50" s="450" t="s">
        <v>49</v>
      </c>
      <c r="C50" s="451"/>
      <c r="D50" s="451"/>
      <c r="E50" s="451"/>
      <c r="F50" s="452"/>
    </row>
    <row r="51" spans="1:6" ht="18.75" customHeight="1">
      <c r="B51" s="453"/>
      <c r="C51" s="454"/>
      <c r="D51" s="454"/>
      <c r="E51" s="454"/>
      <c r="F51" s="455"/>
    </row>
    <row r="52" spans="1:6" ht="18.75" customHeight="1">
      <c r="B52" s="428"/>
      <c r="C52" s="429"/>
      <c r="D52" s="429"/>
      <c r="E52" s="429"/>
      <c r="F52" s="430"/>
    </row>
    <row r="53" spans="1:6" ht="18.75" customHeight="1">
      <c r="B53" s="428"/>
      <c r="C53" s="429"/>
      <c r="D53" s="429"/>
      <c r="E53" s="429"/>
      <c r="F53" s="430"/>
    </row>
    <row r="54" spans="1:6" ht="18.75" customHeight="1">
      <c r="B54" s="428"/>
      <c r="C54" s="429"/>
      <c r="D54" s="429"/>
      <c r="E54" s="429"/>
      <c r="F54" s="430"/>
    </row>
    <row r="55" spans="1:6" ht="18.75" customHeight="1">
      <c r="B55" s="428"/>
      <c r="C55" s="429"/>
      <c r="D55" s="429"/>
      <c r="E55" s="429"/>
      <c r="F55" s="430"/>
    </row>
    <row r="56" spans="1:6" ht="18.75" customHeight="1">
      <c r="B56" s="428"/>
      <c r="C56" s="429"/>
      <c r="D56" s="429"/>
      <c r="E56" s="429"/>
      <c r="F56" s="430"/>
    </row>
    <row r="57" spans="1:6" ht="18.75" customHeight="1">
      <c r="B57" s="428"/>
      <c r="C57" s="429"/>
      <c r="D57" s="429"/>
      <c r="E57" s="429"/>
      <c r="F57" s="430"/>
    </row>
    <row r="58" spans="1:6" ht="18.75" customHeight="1">
      <c r="B58" s="431"/>
      <c r="C58" s="432"/>
      <c r="D58" s="432"/>
      <c r="E58" s="432"/>
      <c r="F58" s="433"/>
    </row>
    <row r="59" spans="1:6" ht="15" customHeight="1"/>
    <row r="60" spans="1:6" ht="18.75" customHeight="1">
      <c r="A60" s="1" t="s">
        <v>52</v>
      </c>
    </row>
    <row r="61" spans="1:6" ht="18.75" customHeight="1">
      <c r="B61" s="450" t="s">
        <v>53</v>
      </c>
      <c r="C61" s="451"/>
      <c r="D61" s="451"/>
      <c r="E61" s="451"/>
      <c r="F61" s="452"/>
    </row>
    <row r="62" spans="1:6" ht="18.75" customHeight="1">
      <c r="B62" s="453"/>
      <c r="C62" s="454"/>
      <c r="D62" s="454"/>
      <c r="E62" s="454"/>
      <c r="F62" s="455"/>
    </row>
    <row r="63" spans="1:6" ht="18.75" customHeight="1">
      <c r="B63" s="428"/>
      <c r="C63" s="429"/>
      <c r="D63" s="429"/>
      <c r="E63" s="429"/>
      <c r="F63" s="430"/>
    </row>
    <row r="64" spans="1:6" ht="18.75" customHeight="1">
      <c r="B64" s="428"/>
      <c r="C64" s="429"/>
      <c r="D64" s="429"/>
      <c r="E64" s="429"/>
      <c r="F64" s="430"/>
    </row>
    <row r="65" spans="2:6" ht="18.75" customHeight="1">
      <c r="B65" s="428"/>
      <c r="C65" s="429"/>
      <c r="D65" s="429"/>
      <c r="E65" s="429"/>
      <c r="F65" s="430"/>
    </row>
    <row r="66" spans="2:6" ht="18.75" customHeight="1">
      <c r="B66" s="428"/>
      <c r="C66" s="429"/>
      <c r="D66" s="429"/>
      <c r="E66" s="429"/>
      <c r="F66" s="430"/>
    </row>
    <row r="67" spans="2:6" ht="18.75" customHeight="1">
      <c r="B67" s="428"/>
      <c r="C67" s="429"/>
      <c r="D67" s="429"/>
      <c r="E67" s="429"/>
      <c r="F67" s="430"/>
    </row>
    <row r="68" spans="2:6" ht="18.75" customHeight="1">
      <c r="B68" s="428"/>
      <c r="C68" s="429"/>
      <c r="D68" s="429"/>
      <c r="E68" s="429"/>
      <c r="F68" s="430"/>
    </row>
    <row r="69" spans="2:6" ht="18.75" customHeight="1">
      <c r="B69" s="431"/>
      <c r="C69" s="432"/>
      <c r="D69" s="432"/>
      <c r="E69" s="432"/>
      <c r="F69" s="433"/>
    </row>
    <row r="70" spans="2:6" ht="18.75" customHeight="1"/>
    <row r="71" spans="2:6" ht="18.75" customHeight="1"/>
    <row r="72" spans="2:6" ht="18.75" customHeight="1"/>
    <row r="73" spans="2:6" ht="18.75" customHeight="1"/>
    <row r="74" spans="2:6" ht="18.75" customHeight="1"/>
    <row r="75" spans="2:6" ht="18.75" customHeight="1"/>
    <row r="76" spans="2:6" ht="18.75" customHeight="1"/>
    <row r="77" spans="2:6" ht="18.75" customHeight="1"/>
    <row r="78" spans="2:6" ht="18.75" customHeight="1"/>
    <row r="79" spans="2:6" ht="18.75" customHeight="1"/>
    <row r="80" spans="2:6"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sheetData>
  <mergeCells count="39">
    <mergeCell ref="C23:E23"/>
    <mergeCell ref="B11:C11"/>
    <mergeCell ref="D10:F10"/>
    <mergeCell ref="B61:F62"/>
    <mergeCell ref="B63:F69"/>
    <mergeCell ref="B13:C13"/>
    <mergeCell ref="D13:F13"/>
    <mergeCell ref="B52:F58"/>
    <mergeCell ref="C22:E22"/>
    <mergeCell ref="D17:F17"/>
    <mergeCell ref="B27:F28"/>
    <mergeCell ref="B17:C17"/>
    <mergeCell ref="B50:F51"/>
    <mergeCell ref="C43:E43"/>
    <mergeCell ref="C44:E44"/>
    <mergeCell ref="C46:E46"/>
    <mergeCell ref="C45:E45"/>
    <mergeCell ref="D9:F9"/>
    <mergeCell ref="B10:C10"/>
    <mergeCell ref="B6:C6"/>
    <mergeCell ref="B8:C8"/>
    <mergeCell ref="D6:F6"/>
    <mergeCell ref="D8:F8"/>
    <mergeCell ref="C24:E24"/>
    <mergeCell ref="B29:F39"/>
    <mergeCell ref="B2:F2"/>
    <mergeCell ref="D5:F5"/>
    <mergeCell ref="D7:F7"/>
    <mergeCell ref="D12:F12"/>
    <mergeCell ref="D16:F16"/>
    <mergeCell ref="B14:C14"/>
    <mergeCell ref="D14:F14"/>
    <mergeCell ref="D15:F15"/>
    <mergeCell ref="B12:C12"/>
    <mergeCell ref="B5:C5"/>
    <mergeCell ref="B7:C7"/>
    <mergeCell ref="B15:C15"/>
    <mergeCell ref="B16:C16"/>
    <mergeCell ref="B9:C9"/>
  </mergeCells>
  <phoneticPr fontId="2"/>
  <dataValidations count="4">
    <dataValidation type="list" allowBlank="1" showInputMessage="1" showErrorMessage="1" sqref="F22:F24 F43:F46" xr:uid="{A9AC11AE-2F24-414D-8525-93841FC83F10}">
      <formula1>$I$22:$I$23</formula1>
    </dataValidation>
    <dataValidation type="list" allowBlank="1" showInputMessage="1" showErrorMessage="1" sqref="D13:F13" xr:uid="{7D9AED55-4C68-45E5-B6D5-53F33EA3D224}">
      <formula1>"承継,開業"</formula1>
    </dataValidation>
    <dataValidation type="list" allowBlank="1" showInputMessage="1" showErrorMessage="1" sqref="D11" xr:uid="{AB2C3F62-F542-4E3A-81CF-737C5DE5A14E}">
      <formula1>"無床診療所,有床診療所"</formula1>
    </dataValidation>
    <dataValidation type="whole" allowBlank="1" showInputMessage="1" showErrorMessage="1" sqref="F11" xr:uid="{7C84C60D-7B54-475C-8E95-EB76631BA342}">
      <formula1>0</formula1>
      <formula2>19</formula2>
    </dataValidation>
  </dataValidations>
  <printOptions horizontalCentered="1"/>
  <pageMargins left="0.59055118110236227" right="0.59055118110236227" top="0.59055118110236227" bottom="0.59055118110236227" header="0.51181102362204722" footer="0.51181102362204722"/>
  <pageSetup paperSize="9" scale="96" fitToHeight="0" orientation="portrait" r:id="rId1"/>
  <headerFooter alignWithMargins="0"/>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B00B0-2DBE-4796-8331-4FD15AD11690}">
  <sheetPr>
    <tabColor theme="7"/>
    <pageSetUpPr fitToPage="1"/>
  </sheetPr>
  <dimension ref="A1:X10"/>
  <sheetViews>
    <sheetView showGridLines="0" view="pageBreakPreview" zoomScaleSheetLayoutView="100" workbookViewId="0">
      <selection activeCell="K13" sqref="K13"/>
    </sheetView>
  </sheetViews>
  <sheetFormatPr defaultColWidth="9" defaultRowHeight="18"/>
  <cols>
    <col min="1" max="1" width="2.5" style="366" customWidth="1"/>
    <col min="2" max="2" width="11" style="367" customWidth="1"/>
    <col min="3" max="3" width="14.8984375" style="409" hidden="1" customWidth="1"/>
    <col min="4" max="4" width="11" style="367" bestFit="1" customWidth="1"/>
    <col min="5" max="5" width="13" style="367" bestFit="1" customWidth="1"/>
    <col min="6" max="6" width="11" style="410" bestFit="1" customWidth="1"/>
    <col min="7" max="7" width="15.09765625" style="411" bestFit="1" customWidth="1"/>
    <col min="8" max="8" width="20.59765625" style="367" customWidth="1"/>
    <col min="9" max="9" width="18.3984375" style="367" bestFit="1" customWidth="1"/>
    <col min="10" max="11" width="16.59765625" style="367" customWidth="1"/>
    <col min="12" max="12" width="11.3984375" style="412" bestFit="1" customWidth="1"/>
    <col min="13" max="15" width="11" style="365" bestFit="1" customWidth="1"/>
    <col min="16" max="16" width="11" style="366" bestFit="1" customWidth="1"/>
    <col min="17" max="17" width="13" style="366" bestFit="1" customWidth="1"/>
    <col min="18" max="20" width="10.3984375" style="365" bestFit="1" customWidth="1"/>
    <col min="21" max="22" width="10.59765625" style="365" customWidth="1"/>
    <col min="23" max="23" width="15.09765625" style="365" bestFit="1" customWidth="1"/>
    <col min="24" max="24" width="13" style="365" bestFit="1" customWidth="1"/>
    <col min="25" max="16384" width="9" style="366"/>
  </cols>
  <sheetData>
    <row r="1" spans="1:24">
      <c r="A1" s="357"/>
      <c r="B1" s="358" t="s">
        <v>344</v>
      </c>
      <c r="C1" s="359"/>
      <c r="D1" s="360" t="s">
        <v>302</v>
      </c>
      <c r="E1" s="416" t="s">
        <v>332</v>
      </c>
      <c r="F1" s="361"/>
      <c r="G1" s="362"/>
      <c r="H1" s="358"/>
      <c r="I1" s="358"/>
      <c r="J1" s="358"/>
      <c r="K1" s="358"/>
      <c r="L1" s="363"/>
      <c r="M1" s="364"/>
    </row>
    <row r="2" spans="1:24">
      <c r="A2" s="357"/>
      <c r="B2" s="358"/>
      <c r="C2" s="359"/>
      <c r="D2" s="358"/>
      <c r="E2" s="358"/>
      <c r="F2" s="361"/>
      <c r="G2" s="362"/>
      <c r="H2" s="358"/>
      <c r="I2" s="358"/>
      <c r="J2" s="358"/>
      <c r="K2" s="358"/>
      <c r="L2" s="363"/>
      <c r="M2" s="364"/>
    </row>
    <row r="3" spans="1:24">
      <c r="A3" s="357"/>
      <c r="C3" s="359"/>
      <c r="D3" s="358"/>
      <c r="E3" s="358"/>
      <c r="F3" s="361"/>
      <c r="G3" s="362"/>
      <c r="H3" s="358"/>
      <c r="I3" s="358"/>
      <c r="J3" s="358"/>
      <c r="K3" s="358"/>
      <c r="L3" s="363"/>
      <c r="M3" s="364"/>
      <c r="P3" s="368" t="s">
        <v>303</v>
      </c>
    </row>
    <row r="4" spans="1:24" s="381" customFormat="1" ht="43.5" customHeight="1">
      <c r="A4" s="369"/>
      <c r="B4" s="370"/>
      <c r="C4" s="371" t="s">
        <v>304</v>
      </c>
      <c r="D4" s="360" t="s">
        <v>305</v>
      </c>
      <c r="E4" s="360" t="s">
        <v>306</v>
      </c>
      <c r="F4" s="372" t="s">
        <v>307</v>
      </c>
      <c r="G4" s="373" t="s">
        <v>308</v>
      </c>
      <c r="H4" s="360" t="s">
        <v>309</v>
      </c>
      <c r="I4" s="374" t="s">
        <v>310</v>
      </c>
      <c r="J4" s="375" t="s">
        <v>311</v>
      </c>
      <c r="K4" s="375" t="s">
        <v>312</v>
      </c>
      <c r="L4" s="376" t="s">
        <v>313</v>
      </c>
      <c r="M4" s="377" t="s">
        <v>314</v>
      </c>
      <c r="N4" s="378" t="s">
        <v>315</v>
      </c>
      <c r="O4" s="377" t="s">
        <v>316</v>
      </c>
      <c r="P4" s="379" t="s">
        <v>317</v>
      </c>
      <c r="Q4" s="379" t="s">
        <v>318</v>
      </c>
      <c r="R4" s="378" t="s">
        <v>319</v>
      </c>
      <c r="S4" s="378" t="s">
        <v>320</v>
      </c>
      <c r="T4" s="380" t="s">
        <v>321</v>
      </c>
      <c r="U4" s="377" t="s">
        <v>322</v>
      </c>
      <c r="V4" s="377" t="s">
        <v>323</v>
      </c>
      <c r="W4" s="377" t="s">
        <v>324</v>
      </c>
      <c r="X4" s="377" t="s">
        <v>325</v>
      </c>
    </row>
    <row r="5" spans="1:24" ht="9.75" customHeight="1">
      <c r="A5" s="357"/>
      <c r="C5" s="371"/>
      <c r="D5" s="360"/>
      <c r="E5" s="382"/>
      <c r="F5" s="372"/>
      <c r="G5" s="373"/>
      <c r="H5" s="360"/>
      <c r="I5" s="360"/>
      <c r="J5" s="360"/>
      <c r="K5" s="360"/>
      <c r="L5" s="383" t="s">
        <v>294</v>
      </c>
      <c r="M5" s="383" t="s">
        <v>294</v>
      </c>
      <c r="N5" s="383" t="s">
        <v>294</v>
      </c>
      <c r="O5" s="383" t="s">
        <v>294</v>
      </c>
      <c r="P5" s="384" t="s">
        <v>326</v>
      </c>
      <c r="Q5" s="384" t="s">
        <v>326</v>
      </c>
      <c r="R5" s="383" t="s">
        <v>294</v>
      </c>
      <c r="S5" s="383" t="s">
        <v>294</v>
      </c>
      <c r="T5" s="383" t="s">
        <v>294</v>
      </c>
      <c r="U5" s="383" t="s">
        <v>294</v>
      </c>
      <c r="V5" s="383" t="s">
        <v>294</v>
      </c>
      <c r="W5" s="383"/>
      <c r="X5" s="383"/>
    </row>
    <row r="6" spans="1:24" ht="13.5" customHeight="1">
      <c r="A6" s="357"/>
      <c r="C6" s="385"/>
      <c r="D6" s="386"/>
      <c r="E6" s="386"/>
      <c r="F6" s="387"/>
      <c r="G6" s="388"/>
      <c r="H6" s="386"/>
      <c r="I6" s="386"/>
      <c r="J6" s="389"/>
      <c r="K6" s="389"/>
      <c r="L6" s="390"/>
      <c r="M6" s="391"/>
      <c r="N6" s="392"/>
      <c r="O6" s="392"/>
      <c r="P6" s="393"/>
      <c r="Q6" s="393"/>
      <c r="R6" s="392"/>
      <c r="S6" s="392"/>
      <c r="T6" s="392"/>
      <c r="U6" s="392"/>
      <c r="V6" s="392"/>
      <c r="W6" s="392"/>
      <c r="X6" s="392"/>
    </row>
    <row r="7" spans="1:24" s="368" customFormat="1">
      <c r="A7" s="568" t="s">
        <v>345</v>
      </c>
      <c r="B7" s="569"/>
      <c r="C7" s="421"/>
      <c r="D7" s="394">
        <v>1</v>
      </c>
      <c r="E7" s="394" t="s">
        <v>333</v>
      </c>
      <c r="F7" s="395" t="s">
        <v>334</v>
      </c>
      <c r="G7" s="396" t="s">
        <v>335</v>
      </c>
      <c r="H7" s="414" t="s">
        <v>327</v>
      </c>
      <c r="I7" s="414" t="s">
        <v>328</v>
      </c>
      <c r="J7" s="414" t="s">
        <v>341</v>
      </c>
      <c r="K7" s="414" t="s">
        <v>342</v>
      </c>
      <c r="L7" s="397">
        <f>'【地域への定着支援】 別紙３－２【記入例】'!B28</f>
        <v>100000000</v>
      </c>
      <c r="M7" s="397">
        <f>'【地域への定着支援】 別紙３－２【記入例】'!B35</f>
        <v>85000000</v>
      </c>
      <c r="N7" s="398">
        <f>L7-M7</f>
        <v>15000000</v>
      </c>
      <c r="O7" s="398">
        <f>'【地域への定着支援】 別紙３－２【記入例】'!B25</f>
        <v>98000000</v>
      </c>
      <c r="P7" s="417">
        <v>200.5</v>
      </c>
      <c r="Q7" s="417">
        <v>36</v>
      </c>
      <c r="R7" s="398">
        <f>Q7*25000+IF(AND(0&lt;P7,P7&lt;130),6200000+P7*71000,IF(AND(129&lt;P7,P7&lt;260),6200000+P7*77000,IF(AND(259&lt;P7,P7&lt;366),6200000+87000*P7,IF(P7=0,P7*0))))</f>
        <v>22538500</v>
      </c>
      <c r="S7" s="398">
        <f>MIN(O7,R7)</f>
        <v>22538500</v>
      </c>
      <c r="T7" s="398">
        <f>ROUNDDOWN(MIN(N7,S7)*2/3,)</f>
        <v>10000000</v>
      </c>
      <c r="U7" s="398" t="str">
        <f>IFERROR(_xlfn.IFS(F7="_１_",4/9*MIN(N7,S7,T7),F7="_２_",2/3*MIN(2/3*MIN(N7,S7),T7)),"")</f>
        <v/>
      </c>
      <c r="V7" s="398" t="str">
        <f>IFERROR(ROUNDDOWN(U7,-3),"")</f>
        <v/>
      </c>
      <c r="W7" s="419"/>
      <c r="X7" s="398" t="str">
        <f>IF(V7="","",V7-W7)</f>
        <v/>
      </c>
    </row>
    <row r="8" spans="1:24" s="367" customFormat="1" ht="50.1" customHeight="1">
      <c r="A8" s="358"/>
      <c r="B8" s="399"/>
      <c r="C8" s="422"/>
      <c r="D8" s="400">
        <v>1</v>
      </c>
      <c r="E8" s="400" t="s">
        <v>333</v>
      </c>
      <c r="F8" s="401" t="s">
        <v>334</v>
      </c>
      <c r="G8" s="402" t="s">
        <v>335</v>
      </c>
      <c r="H8" s="415"/>
      <c r="I8" s="416"/>
      <c r="J8" s="416"/>
      <c r="K8" s="416"/>
      <c r="L8" s="403">
        <f>'【地域への定着支援】別紙３－２'!B28</f>
        <v>0</v>
      </c>
      <c r="M8" s="403">
        <f>'【地域への定着支援】別紙３－２'!B35</f>
        <v>0</v>
      </c>
      <c r="N8" s="404">
        <f>L8-M8</f>
        <v>0</v>
      </c>
      <c r="O8" s="404">
        <f>'【地域への定着支援】別紙３－２'!B25</f>
        <v>0</v>
      </c>
      <c r="P8" s="418"/>
      <c r="Q8" s="418">
        <v>0</v>
      </c>
      <c r="R8" s="404">
        <f>Q8*25000+IF(AND(0&lt;P8,P8&lt;130),6200000+P8*71000,IF(AND(129&lt;P8,P8&lt;260),6200000+P8*77000,IF(AND(259&lt;P8,P8&lt;366),6200000+87000*P8,IF(P8=0,P8*0))))</f>
        <v>0</v>
      </c>
      <c r="S8" s="404">
        <f>MIN(O8,R8)</f>
        <v>0</v>
      </c>
      <c r="T8" s="404">
        <f>ROUNDUP(MIN(N8,S8)*2/3,)</f>
        <v>0</v>
      </c>
      <c r="U8" s="404" t="str">
        <f>IFERROR(_xlfn.IFS(F8="_１_",4/9*MIN(N8,S8,T8),F8="_２_",2/3*MIN(2/3*MIN(N8,S8),T8)),"")</f>
        <v/>
      </c>
      <c r="V8" s="404" t="str">
        <f>IFERROR(ROUNDDOWN(U8,-3),"")</f>
        <v/>
      </c>
      <c r="W8" s="420"/>
      <c r="X8" s="404" t="str">
        <f>IF(V8="","",V8-W8)</f>
        <v/>
      </c>
    </row>
    <row r="9" spans="1:24" s="381" customFormat="1">
      <c r="B9" s="405"/>
      <c r="C9" s="406"/>
      <c r="D9" s="405" t="s">
        <v>329</v>
      </c>
      <c r="E9" s="405" t="s">
        <v>329</v>
      </c>
      <c r="F9" s="405" t="s">
        <v>329</v>
      </c>
      <c r="G9" s="405" t="s">
        <v>329</v>
      </c>
      <c r="H9" s="405"/>
      <c r="I9" s="405"/>
      <c r="J9" s="405"/>
      <c r="K9" s="405"/>
      <c r="L9" s="407" t="s">
        <v>329</v>
      </c>
      <c r="M9" s="408" t="s">
        <v>329</v>
      </c>
      <c r="N9" s="408" t="s">
        <v>329</v>
      </c>
      <c r="O9" s="408" t="s">
        <v>329</v>
      </c>
      <c r="R9" s="408" t="s">
        <v>329</v>
      </c>
      <c r="S9" s="408" t="s">
        <v>329</v>
      </c>
      <c r="T9" s="408" t="s">
        <v>329</v>
      </c>
      <c r="U9" s="408" t="s">
        <v>329</v>
      </c>
      <c r="V9" s="408" t="s">
        <v>329</v>
      </c>
      <c r="W9" s="408"/>
      <c r="X9" s="408" t="s">
        <v>329</v>
      </c>
    </row>
    <row r="10" spans="1:24" s="381" customFormat="1">
      <c r="B10" s="405"/>
      <c r="C10" s="406"/>
      <c r="D10" s="405" t="s">
        <v>330</v>
      </c>
      <c r="E10" s="405" t="s">
        <v>330</v>
      </c>
      <c r="F10" s="405" t="s">
        <v>330</v>
      </c>
      <c r="G10" s="405" t="s">
        <v>330</v>
      </c>
      <c r="H10" s="405"/>
      <c r="I10" s="405"/>
      <c r="J10" s="405"/>
      <c r="K10" s="405"/>
      <c r="L10" s="407" t="s">
        <v>331</v>
      </c>
      <c r="M10" s="407" t="s">
        <v>331</v>
      </c>
      <c r="N10" s="407" t="s">
        <v>331</v>
      </c>
      <c r="O10" s="407" t="s">
        <v>331</v>
      </c>
      <c r="R10" s="407" t="s">
        <v>331</v>
      </c>
      <c r="S10" s="407" t="s">
        <v>331</v>
      </c>
      <c r="T10" s="407" t="s">
        <v>331</v>
      </c>
      <c r="U10" s="407" t="s">
        <v>331</v>
      </c>
      <c r="V10" s="407" t="s">
        <v>331</v>
      </c>
      <c r="W10" s="408"/>
      <c r="X10" s="407" t="s">
        <v>331</v>
      </c>
    </row>
  </sheetData>
  <mergeCells count="1">
    <mergeCell ref="A7:B7"/>
  </mergeCells>
  <phoneticPr fontId="2"/>
  <dataValidations count="4">
    <dataValidation type="custom" allowBlank="1" showInputMessage="1" showErrorMessage="1" sqref="G11:G1048548" xr:uid="{01280003-8393-423A-A4CB-F10DA1B4F36B}">
      <formula1>INDIRECT(F11)</formula1>
    </dataValidation>
    <dataValidation type="list" allowBlank="1" showInputMessage="1" showErrorMessage="1" sqref="F11:F1048548" xr:uid="{368C42A6-2168-46D3-9744-B8C9412A5355}">
      <formula1>"_１_,_２_"</formula1>
    </dataValidation>
    <dataValidation type="list" allowBlank="1" showInputMessage="1" showErrorMessage="1" sqref="F7:F8" xr:uid="{8B2E5FB6-6253-4C43-89A3-152403BD46D5}">
      <formula1>"（１）,（２）"</formula1>
    </dataValidation>
    <dataValidation type="list" allowBlank="1" showInputMessage="1" showErrorMessage="1" sqref="G7:G8" xr:uid="{7DB652B1-0F80-4615-8045-1EF267B442B6}">
      <formula1>"都道府県,診療所の開設者"</formula1>
    </dataValidation>
  </dataValidations>
  <pageMargins left="0.70866141732283472" right="0.70866141732283472" top="0.74803149606299213" bottom="0.74803149606299213" header="0.31496062992125984" footer="0.31496062992125984"/>
  <pageSetup paperSize="9" scale="41"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84C40-0462-46C9-9702-766202BF1289}">
  <sheetPr>
    <tabColor theme="9"/>
  </sheetPr>
  <dimension ref="A1:AD45"/>
  <sheetViews>
    <sheetView showGridLines="0" view="pageBreakPreview" zoomScale="80" zoomScaleNormal="75" zoomScaleSheetLayoutView="80" workbookViewId="0">
      <pane ySplit="6" topLeftCell="A7" activePane="bottomLeft" state="frozen"/>
      <selection activeCell="S8" sqref="S8"/>
      <selection pane="bottomLeft" activeCell="P7" sqref="P7"/>
    </sheetView>
  </sheetViews>
  <sheetFormatPr defaultColWidth="8.09765625" defaultRowHeight="13.2"/>
  <cols>
    <col min="1" max="2" width="2.8984375" style="32" customWidth="1"/>
    <col min="3" max="3" width="0" style="31" hidden="1" customWidth="1"/>
    <col min="4" max="4" width="12.19921875" style="31" hidden="1" customWidth="1"/>
    <col min="5" max="5" width="10.69921875" style="31" customWidth="1"/>
    <col min="6" max="6" width="8.5" style="31" customWidth="1"/>
    <col min="7" max="7" width="15" style="31" customWidth="1"/>
    <col min="8" max="8" width="10.8984375" style="31" customWidth="1"/>
    <col min="9" max="9" width="11.3984375" style="31" customWidth="1"/>
    <col min="10" max="10" width="7.69921875" style="31" customWidth="1"/>
    <col min="11" max="11" width="11.3984375" style="31" customWidth="1"/>
    <col min="12" max="12" width="8.69921875" style="31" customWidth="1"/>
    <col min="13" max="13" width="7.69921875" style="31" customWidth="1"/>
    <col min="14" max="14" width="11.3984375" style="31" customWidth="1"/>
    <col min="15" max="15" width="8.69921875" style="31" customWidth="1"/>
    <col min="16" max="16" width="7.69921875" style="31" customWidth="1"/>
    <col min="17" max="18" width="11.3984375" style="31" customWidth="1"/>
    <col min="19" max="19" width="11.8984375" style="31" customWidth="1"/>
    <col min="20" max="22" width="11.3984375" style="31" customWidth="1"/>
    <col min="23" max="28" width="8.09765625" style="31"/>
    <col min="29" max="30" width="12.3984375" style="31" customWidth="1"/>
    <col min="31" max="16384" width="8.09765625" style="31"/>
  </cols>
  <sheetData>
    <row r="1" spans="1:30" ht="28.2">
      <c r="A1" s="137" t="s">
        <v>205</v>
      </c>
    </row>
    <row r="2" spans="1:30" s="131" customFormat="1" ht="30" customHeight="1" thickBot="1">
      <c r="A2" s="136" t="s">
        <v>300</v>
      </c>
      <c r="B2" s="130"/>
      <c r="D2" s="135"/>
      <c r="E2" s="134"/>
      <c r="F2" s="134"/>
      <c r="G2" s="133"/>
      <c r="H2" s="133"/>
      <c r="I2" s="133"/>
      <c r="J2" s="133"/>
      <c r="K2" s="133"/>
      <c r="L2" s="133"/>
      <c r="M2" s="133"/>
      <c r="N2" s="133"/>
      <c r="O2" s="133"/>
      <c r="P2" s="133"/>
      <c r="Q2" s="133"/>
      <c r="R2" s="133"/>
      <c r="S2" s="133"/>
      <c r="T2" s="132"/>
      <c r="U2" s="132"/>
      <c r="V2" s="132"/>
    </row>
    <row r="3" spans="1:30" s="111" customFormat="1" ht="14.1" customHeight="1">
      <c r="A3" s="130"/>
      <c r="B3" s="130"/>
      <c r="C3" s="129"/>
      <c r="D3" s="128"/>
      <c r="E3" s="122"/>
      <c r="F3" s="122"/>
      <c r="G3" s="123"/>
      <c r="H3" s="127"/>
      <c r="I3" s="124" t="s">
        <v>115</v>
      </c>
      <c r="J3" s="124" t="s">
        <v>114</v>
      </c>
      <c r="K3" s="124" t="s">
        <v>113</v>
      </c>
      <c r="L3" s="126"/>
      <c r="M3" s="125"/>
      <c r="N3" s="125" t="s">
        <v>112</v>
      </c>
      <c r="O3" s="126"/>
      <c r="P3" s="125"/>
      <c r="Q3" s="125" t="s">
        <v>111</v>
      </c>
      <c r="R3" s="124" t="s">
        <v>110</v>
      </c>
      <c r="S3" s="124" t="s">
        <v>109</v>
      </c>
      <c r="T3" s="123"/>
      <c r="U3" s="122"/>
      <c r="V3" s="121"/>
    </row>
    <row r="4" spans="1:30" s="111" customFormat="1" ht="50.1" customHeight="1">
      <c r="A4" s="120" t="s">
        <v>108</v>
      </c>
      <c r="B4" s="120" t="s">
        <v>107</v>
      </c>
      <c r="C4" s="119" t="s">
        <v>106</v>
      </c>
      <c r="D4" s="118" t="s">
        <v>105</v>
      </c>
      <c r="E4" s="113" t="s">
        <v>104</v>
      </c>
      <c r="F4" s="117" t="s">
        <v>103</v>
      </c>
      <c r="G4" s="113" t="s">
        <v>102</v>
      </c>
      <c r="H4" s="116" t="s">
        <v>101</v>
      </c>
      <c r="I4" s="115" t="s">
        <v>100</v>
      </c>
      <c r="J4" s="114" t="s">
        <v>99</v>
      </c>
      <c r="K4" s="115" t="s">
        <v>98</v>
      </c>
      <c r="L4" s="456" t="s">
        <v>97</v>
      </c>
      <c r="M4" s="457"/>
      <c r="N4" s="458"/>
      <c r="O4" s="456" t="s">
        <v>96</v>
      </c>
      <c r="P4" s="457"/>
      <c r="Q4" s="458"/>
      <c r="R4" s="115" t="s">
        <v>95</v>
      </c>
      <c r="S4" s="114" t="s">
        <v>261</v>
      </c>
      <c r="T4" s="113" t="s">
        <v>94</v>
      </c>
      <c r="U4" s="113" t="s">
        <v>93</v>
      </c>
      <c r="V4" s="112" t="s">
        <v>92</v>
      </c>
    </row>
    <row r="5" spans="1:30" s="100" customFormat="1" ht="14.1" customHeight="1">
      <c r="A5" s="110"/>
      <c r="B5" s="110"/>
      <c r="C5" s="109"/>
      <c r="D5" s="108"/>
      <c r="E5" s="107"/>
      <c r="F5" s="106"/>
      <c r="G5" s="103"/>
      <c r="H5" s="106"/>
      <c r="I5" s="103"/>
      <c r="J5" s="103"/>
      <c r="K5" s="105"/>
      <c r="L5" s="104" t="s">
        <v>91</v>
      </c>
      <c r="M5" s="104" t="s">
        <v>90</v>
      </c>
      <c r="N5" s="104" t="s">
        <v>89</v>
      </c>
      <c r="O5" s="104" t="s">
        <v>91</v>
      </c>
      <c r="P5" s="104" t="s">
        <v>90</v>
      </c>
      <c r="Q5" s="104" t="s">
        <v>89</v>
      </c>
      <c r="R5" s="103"/>
      <c r="S5" s="103"/>
      <c r="T5" s="102" t="s">
        <v>88</v>
      </c>
      <c r="U5" s="102"/>
      <c r="V5" s="101"/>
    </row>
    <row r="6" spans="1:30" s="89" customFormat="1" ht="19.5" customHeight="1">
      <c r="A6" s="99"/>
      <c r="B6" s="99"/>
      <c r="C6" s="98"/>
      <c r="D6" s="97"/>
      <c r="E6" s="96"/>
      <c r="F6" s="96"/>
      <c r="G6" s="95"/>
      <c r="H6" s="94"/>
      <c r="I6" s="93" t="s">
        <v>87</v>
      </c>
      <c r="J6" s="93" t="s">
        <v>87</v>
      </c>
      <c r="K6" s="93" t="s">
        <v>87</v>
      </c>
      <c r="L6" s="93" t="s">
        <v>51</v>
      </c>
      <c r="M6" s="93" t="s">
        <v>87</v>
      </c>
      <c r="N6" s="93" t="s">
        <v>87</v>
      </c>
      <c r="O6" s="93" t="s">
        <v>51</v>
      </c>
      <c r="P6" s="93" t="s">
        <v>87</v>
      </c>
      <c r="Q6" s="93" t="s">
        <v>87</v>
      </c>
      <c r="R6" s="93" t="s">
        <v>87</v>
      </c>
      <c r="S6" s="93" t="s">
        <v>87</v>
      </c>
      <c r="T6" s="92"/>
      <c r="U6" s="91"/>
      <c r="V6" s="90"/>
    </row>
    <row r="7" spans="1:30" s="36" customFormat="1" ht="39.75" customHeight="1">
      <c r="A7" s="47"/>
      <c r="B7" s="47"/>
      <c r="C7" s="88"/>
      <c r="D7" s="87"/>
      <c r="E7" s="86" t="s">
        <v>206</v>
      </c>
      <c r="F7" s="85" t="s">
        <v>120</v>
      </c>
      <c r="G7" s="84"/>
      <c r="H7" s="83"/>
      <c r="I7" s="81"/>
      <c r="J7" s="81"/>
      <c r="K7" s="80" t="str">
        <f t="shared" ref="K7:K26" si="0">IF(I7="","",I7-J7)</f>
        <v/>
      </c>
      <c r="L7" s="82"/>
      <c r="M7" s="80" t="str">
        <f t="shared" ref="M7:M26" si="1">IF(N7="","",IF(L7="","",N7/L7))</f>
        <v/>
      </c>
      <c r="N7" s="81"/>
      <c r="O7" s="82"/>
      <c r="P7" s="81"/>
      <c r="Q7" s="80" t="str">
        <f t="shared" ref="Q7:Q26" si="2">IF(P7="","",IF(O7="","",O7*P7))</f>
        <v/>
      </c>
      <c r="R7" s="79" t="str">
        <f>IF(Q7="","",IF(N7&gt;Q7,Q7,N7))</f>
        <v/>
      </c>
      <c r="S7" s="326" t="str">
        <f>IF(R7="","",R7/2)</f>
        <v/>
      </c>
      <c r="T7" s="78"/>
      <c r="U7" s="77"/>
      <c r="V7" s="76"/>
      <c r="X7" s="36" t="str">
        <f>VLOOKUP(E7,'[5]管理用（このシートは削除しないでください）'!$H$25:$M$39,2,FALSE)</f>
        <v>b</v>
      </c>
      <c r="Y7" s="37">
        <f>VLOOKUP(E7,'[5]管理用（このシートは削除しないでください）'!$H$25:$M$39,3,FALSE)</f>
        <v>0.5</v>
      </c>
      <c r="Z7" s="36" t="str">
        <f>VLOOKUP(E7,'[5]管理用（このシートは削除しないでください）'!$H$25:$M$39,4,FALSE)</f>
        <v>A</v>
      </c>
      <c r="AA7" s="37">
        <f>VLOOKUP(E7,'[5]管理用（このシートは削除しないでください）'!$H$25:$M$39,5,FALSE)</f>
        <v>0.33333333333333331</v>
      </c>
      <c r="AB7" s="37">
        <f>VLOOKUP(E7,'[5]管理用（このシートは削除しないでください）'!$H$25:$M$39,6,FALSE)</f>
        <v>0.66666666666666663</v>
      </c>
      <c r="AC7" s="36" t="str">
        <f t="shared" ref="AC7:AC26" si="3">IF(I7="","",IF(S7="-",MIN(K7,R7),IF(X7="a",MIN(K7,R7,S7),IF(X7="b",MIN(K7,R7)*Y7))))</f>
        <v/>
      </c>
      <c r="AD7" s="36" t="str">
        <f t="shared" ref="AD7:AD26" si="4">IF(I7="","",IF(S7="-",MIN(K7,R7),IF(X7="a",MIN(K7,R7,S7),IF(X7="b",MIN(K7,R7)))))</f>
        <v/>
      </c>
    </row>
    <row r="8" spans="1:30" s="36" customFormat="1" ht="39.75" customHeight="1">
      <c r="A8" s="47"/>
      <c r="B8" s="47"/>
      <c r="C8" s="75"/>
      <c r="D8" s="74"/>
      <c r="E8" s="73" t="s">
        <v>116</v>
      </c>
      <c r="F8" s="72" t="s">
        <v>119</v>
      </c>
      <c r="G8" s="71"/>
      <c r="H8" s="70"/>
      <c r="I8" s="68"/>
      <c r="J8" s="68"/>
      <c r="K8" s="67" t="str">
        <f t="shared" si="0"/>
        <v/>
      </c>
      <c r="L8" s="69"/>
      <c r="M8" s="67" t="str">
        <f t="shared" si="1"/>
        <v/>
      </c>
      <c r="N8" s="68"/>
      <c r="O8" s="69"/>
      <c r="P8" s="68"/>
      <c r="Q8" s="67" t="str">
        <f t="shared" si="2"/>
        <v/>
      </c>
      <c r="R8" s="67" t="str">
        <f t="shared" ref="R8:R26" si="5">IF(Q8="","",IF(N8&gt;Q8,Q8,N8))</f>
        <v/>
      </c>
      <c r="S8" s="65" t="str">
        <f t="shared" ref="S8:S9" si="6">IF(R8="","",R8/2)</f>
        <v/>
      </c>
      <c r="T8" s="64"/>
      <c r="U8" s="63"/>
      <c r="V8" s="62"/>
      <c r="X8" s="36" t="str">
        <f>VLOOKUP(E8,'[5]管理用（このシートは削除しないでください）'!$H$25:$M$39,2,FALSE)</f>
        <v>b</v>
      </c>
      <c r="Y8" s="37">
        <f>VLOOKUP(E8,'[5]管理用（このシートは削除しないでください）'!$H$25:$M$39,3,FALSE)</f>
        <v>0.5</v>
      </c>
      <c r="Z8" s="36" t="str">
        <f>VLOOKUP(E8,'[5]管理用（このシートは削除しないでください）'!$H$25:$M$39,4,FALSE)</f>
        <v>A</v>
      </c>
      <c r="AA8" s="37">
        <f>VLOOKUP(E8,'[5]管理用（このシートは削除しないでください）'!$H$25:$M$39,5,FALSE)</f>
        <v>0.33333333333333331</v>
      </c>
      <c r="AB8" s="37">
        <f>VLOOKUP(E8,'[5]管理用（このシートは削除しないでください）'!$H$25:$M$39,6,FALSE)</f>
        <v>0.66666666666666663</v>
      </c>
      <c r="AC8" s="36" t="str">
        <f t="shared" si="3"/>
        <v/>
      </c>
      <c r="AD8" s="36" t="str">
        <f t="shared" si="4"/>
        <v/>
      </c>
    </row>
    <row r="9" spans="1:30" s="36" customFormat="1" ht="39.75" customHeight="1" thickBot="1">
      <c r="A9" s="47"/>
      <c r="B9" s="47"/>
      <c r="C9" s="75"/>
      <c r="D9" s="74"/>
      <c r="E9" s="73" t="s">
        <v>116</v>
      </c>
      <c r="F9" s="72" t="s">
        <v>118</v>
      </c>
      <c r="G9" s="71"/>
      <c r="H9" s="70"/>
      <c r="I9" s="68"/>
      <c r="J9" s="68"/>
      <c r="K9" s="67" t="str">
        <f t="shared" si="0"/>
        <v/>
      </c>
      <c r="L9" s="69"/>
      <c r="M9" s="67" t="str">
        <f t="shared" si="1"/>
        <v/>
      </c>
      <c r="N9" s="68"/>
      <c r="O9" s="69"/>
      <c r="P9" s="68"/>
      <c r="Q9" s="67" t="str">
        <f t="shared" si="2"/>
        <v/>
      </c>
      <c r="R9" s="65" t="str">
        <f t="shared" si="5"/>
        <v/>
      </c>
      <c r="S9" s="65" t="str">
        <f t="shared" si="6"/>
        <v/>
      </c>
      <c r="T9" s="64"/>
      <c r="U9" s="63"/>
      <c r="V9" s="62"/>
      <c r="X9" s="36" t="str">
        <f>VLOOKUP(E9,'[5]管理用（このシートは削除しないでください）'!$H$25:$M$39,2,FALSE)</f>
        <v>b</v>
      </c>
      <c r="Y9" s="37">
        <f>VLOOKUP(E9,'[5]管理用（このシートは削除しないでください）'!$H$25:$M$39,3,FALSE)</f>
        <v>0.5</v>
      </c>
      <c r="Z9" s="36" t="str">
        <f>VLOOKUP(E9,'[5]管理用（このシートは削除しないでください）'!$H$25:$M$39,4,FALSE)</f>
        <v>A</v>
      </c>
      <c r="AA9" s="37">
        <f>VLOOKUP(E9,'[5]管理用（このシートは削除しないでください）'!$H$25:$M$39,5,FALSE)</f>
        <v>0.33333333333333331</v>
      </c>
      <c r="AB9" s="37">
        <f>VLOOKUP(E9,'[5]管理用（このシートは削除しないでください）'!$H$25:$M$39,6,FALSE)</f>
        <v>0.66666666666666663</v>
      </c>
      <c r="AC9" s="36" t="str">
        <f t="shared" si="3"/>
        <v/>
      </c>
      <c r="AD9" s="36" t="str">
        <f t="shared" si="4"/>
        <v/>
      </c>
    </row>
    <row r="10" spans="1:30" s="36" customFormat="1" ht="39.75" hidden="1" customHeight="1">
      <c r="A10" s="47"/>
      <c r="B10" s="47"/>
      <c r="C10" s="75"/>
      <c r="D10" s="74"/>
      <c r="E10" s="73"/>
      <c r="F10" s="72"/>
      <c r="G10" s="71"/>
      <c r="H10" s="70"/>
      <c r="I10" s="68"/>
      <c r="J10" s="68"/>
      <c r="K10" s="67" t="str">
        <f t="shared" si="0"/>
        <v/>
      </c>
      <c r="L10" s="69"/>
      <c r="M10" s="67" t="str">
        <f t="shared" si="1"/>
        <v/>
      </c>
      <c r="N10" s="68"/>
      <c r="O10" s="69"/>
      <c r="P10" s="68"/>
      <c r="Q10" s="67" t="str">
        <f t="shared" si="2"/>
        <v/>
      </c>
      <c r="R10" s="65" t="str">
        <f t="shared" si="5"/>
        <v/>
      </c>
      <c r="S10" s="66"/>
      <c r="T10" s="64"/>
      <c r="U10" s="63"/>
      <c r="V10" s="62"/>
      <c r="X10" s="36" t="e">
        <f>VLOOKUP(E10,'[5]管理用（このシートは削除しないでください）'!$H$25:$M$39,2,FALSE)</f>
        <v>#N/A</v>
      </c>
      <c r="Y10" s="37" t="e">
        <f>VLOOKUP(E10,'[5]管理用（このシートは削除しないでください）'!$H$25:$M$39,3,FALSE)</f>
        <v>#N/A</v>
      </c>
      <c r="Z10" s="36" t="e">
        <f>VLOOKUP(E10,'[5]管理用（このシートは削除しないでください）'!$H$25:$M$39,4,FALSE)</f>
        <v>#N/A</v>
      </c>
      <c r="AA10" s="37" t="e">
        <f>VLOOKUP(E10,'[5]管理用（このシートは削除しないでください）'!$H$25:$M$39,5,FALSE)</f>
        <v>#N/A</v>
      </c>
      <c r="AB10" s="37" t="e">
        <f>VLOOKUP(E10,'[5]管理用（このシートは削除しないでください）'!$H$25:$M$39,6,FALSE)</f>
        <v>#N/A</v>
      </c>
      <c r="AC10" s="36" t="str">
        <f t="shared" si="3"/>
        <v/>
      </c>
      <c r="AD10" s="36" t="str">
        <f t="shared" si="4"/>
        <v/>
      </c>
    </row>
    <row r="11" spans="1:30" s="36" customFormat="1" ht="39.75" hidden="1" customHeight="1">
      <c r="A11" s="47"/>
      <c r="B11" s="47"/>
      <c r="C11" s="75"/>
      <c r="D11" s="74"/>
      <c r="E11" s="73"/>
      <c r="F11" s="72"/>
      <c r="G11" s="71"/>
      <c r="H11" s="70"/>
      <c r="I11" s="68"/>
      <c r="J11" s="68"/>
      <c r="K11" s="67" t="str">
        <f t="shared" si="0"/>
        <v/>
      </c>
      <c r="L11" s="69"/>
      <c r="M11" s="67" t="str">
        <f t="shared" si="1"/>
        <v/>
      </c>
      <c r="N11" s="68"/>
      <c r="O11" s="69"/>
      <c r="P11" s="68"/>
      <c r="Q11" s="67" t="str">
        <f t="shared" si="2"/>
        <v/>
      </c>
      <c r="R11" s="65" t="str">
        <f t="shared" si="5"/>
        <v/>
      </c>
      <c r="S11" s="66"/>
      <c r="T11" s="64"/>
      <c r="U11" s="63"/>
      <c r="V11" s="62"/>
      <c r="X11" s="36" t="e">
        <f>VLOOKUP(E11,'[5]管理用（このシートは削除しないでください）'!$H$25:$M$39,2,FALSE)</f>
        <v>#N/A</v>
      </c>
      <c r="Y11" s="37" t="e">
        <f>VLOOKUP(E11,'[5]管理用（このシートは削除しないでください）'!$H$25:$M$39,3,FALSE)</f>
        <v>#N/A</v>
      </c>
      <c r="Z11" s="36" t="e">
        <f>VLOOKUP(E11,'[5]管理用（このシートは削除しないでください）'!$H$25:$M$39,4,FALSE)</f>
        <v>#N/A</v>
      </c>
      <c r="AA11" s="37" t="e">
        <f>VLOOKUP(E11,'[5]管理用（このシートは削除しないでください）'!$H$25:$M$39,5,FALSE)</f>
        <v>#N/A</v>
      </c>
      <c r="AB11" s="37" t="e">
        <f>VLOOKUP(E11,'[5]管理用（このシートは削除しないでください）'!$H$25:$M$39,6,FALSE)</f>
        <v>#N/A</v>
      </c>
      <c r="AC11" s="36" t="str">
        <f t="shared" si="3"/>
        <v/>
      </c>
      <c r="AD11" s="36" t="str">
        <f t="shared" si="4"/>
        <v/>
      </c>
    </row>
    <row r="12" spans="1:30" s="36" customFormat="1" ht="39.75" hidden="1" customHeight="1">
      <c r="A12" s="47"/>
      <c r="B12" s="47"/>
      <c r="C12" s="75"/>
      <c r="D12" s="74"/>
      <c r="E12" s="73"/>
      <c r="F12" s="72"/>
      <c r="G12" s="71"/>
      <c r="H12" s="70"/>
      <c r="I12" s="68"/>
      <c r="J12" s="68"/>
      <c r="K12" s="67" t="str">
        <f t="shared" si="0"/>
        <v/>
      </c>
      <c r="L12" s="69"/>
      <c r="M12" s="67" t="str">
        <f t="shared" si="1"/>
        <v/>
      </c>
      <c r="N12" s="68"/>
      <c r="O12" s="69"/>
      <c r="P12" s="68"/>
      <c r="Q12" s="67" t="str">
        <f t="shared" si="2"/>
        <v/>
      </c>
      <c r="R12" s="65" t="str">
        <f t="shared" si="5"/>
        <v/>
      </c>
      <c r="S12" s="66"/>
      <c r="T12" s="64"/>
      <c r="U12" s="63"/>
      <c r="V12" s="62"/>
      <c r="X12" s="36" t="e">
        <f>VLOOKUP(E12,'[5]管理用（このシートは削除しないでください）'!$H$25:$M$39,2,FALSE)</f>
        <v>#N/A</v>
      </c>
      <c r="Y12" s="37" t="e">
        <f>VLOOKUP(E12,'[5]管理用（このシートは削除しないでください）'!$H$25:$M$39,3,FALSE)</f>
        <v>#N/A</v>
      </c>
      <c r="Z12" s="36" t="e">
        <f>VLOOKUP(E12,'[5]管理用（このシートは削除しないでください）'!$H$25:$M$39,4,FALSE)</f>
        <v>#N/A</v>
      </c>
      <c r="AA12" s="37" t="e">
        <f>VLOOKUP(E12,'[5]管理用（このシートは削除しないでください）'!$H$25:$M$39,5,FALSE)</f>
        <v>#N/A</v>
      </c>
      <c r="AB12" s="37" t="e">
        <f>VLOOKUP(E12,'[5]管理用（このシートは削除しないでください）'!$H$25:$M$39,6,FALSE)</f>
        <v>#N/A</v>
      </c>
      <c r="AC12" s="36" t="str">
        <f t="shared" si="3"/>
        <v/>
      </c>
      <c r="AD12" s="36" t="str">
        <f t="shared" si="4"/>
        <v/>
      </c>
    </row>
    <row r="13" spans="1:30" s="36" customFormat="1" ht="39.75" hidden="1" customHeight="1">
      <c r="A13" s="47"/>
      <c r="B13" s="47"/>
      <c r="C13" s="75"/>
      <c r="D13" s="74"/>
      <c r="E13" s="73"/>
      <c r="F13" s="72"/>
      <c r="G13" s="71"/>
      <c r="H13" s="70"/>
      <c r="I13" s="68"/>
      <c r="J13" s="68"/>
      <c r="K13" s="67" t="str">
        <f t="shared" si="0"/>
        <v/>
      </c>
      <c r="L13" s="69"/>
      <c r="M13" s="67" t="str">
        <f t="shared" si="1"/>
        <v/>
      </c>
      <c r="N13" s="68"/>
      <c r="O13" s="69"/>
      <c r="P13" s="68"/>
      <c r="Q13" s="67" t="str">
        <f t="shared" si="2"/>
        <v/>
      </c>
      <c r="R13" s="65" t="str">
        <f t="shared" si="5"/>
        <v/>
      </c>
      <c r="S13" s="66"/>
      <c r="T13" s="64"/>
      <c r="U13" s="63"/>
      <c r="V13" s="62"/>
      <c r="X13" s="36" t="e">
        <f>VLOOKUP(E13,'[5]管理用（このシートは削除しないでください）'!$H$25:$M$39,2,FALSE)</f>
        <v>#N/A</v>
      </c>
      <c r="Y13" s="37" t="e">
        <f>VLOOKUP(E13,'[5]管理用（このシートは削除しないでください）'!$H$25:$M$39,3,FALSE)</f>
        <v>#N/A</v>
      </c>
      <c r="Z13" s="36" t="e">
        <f>VLOOKUP(E13,'[5]管理用（このシートは削除しないでください）'!$H$25:$M$39,4,FALSE)</f>
        <v>#N/A</v>
      </c>
      <c r="AA13" s="37" t="e">
        <f>VLOOKUP(E13,'[5]管理用（このシートは削除しないでください）'!$H$25:$M$39,5,FALSE)</f>
        <v>#N/A</v>
      </c>
      <c r="AB13" s="37" t="e">
        <f>VLOOKUP(E13,'[5]管理用（このシートは削除しないでください）'!$H$25:$M$39,6,FALSE)</f>
        <v>#N/A</v>
      </c>
      <c r="AC13" s="36" t="str">
        <f t="shared" si="3"/>
        <v/>
      </c>
      <c r="AD13" s="36" t="str">
        <f t="shared" si="4"/>
        <v/>
      </c>
    </row>
    <row r="14" spans="1:30" s="36" customFormat="1" ht="39.75" hidden="1" customHeight="1">
      <c r="A14" s="47"/>
      <c r="B14" s="47"/>
      <c r="C14" s="75"/>
      <c r="D14" s="74"/>
      <c r="E14" s="73"/>
      <c r="F14" s="72"/>
      <c r="G14" s="71"/>
      <c r="H14" s="70"/>
      <c r="I14" s="68"/>
      <c r="J14" s="68"/>
      <c r="K14" s="67" t="str">
        <f t="shared" si="0"/>
        <v/>
      </c>
      <c r="L14" s="69"/>
      <c r="M14" s="67" t="str">
        <f t="shared" si="1"/>
        <v/>
      </c>
      <c r="N14" s="68"/>
      <c r="O14" s="69"/>
      <c r="P14" s="68"/>
      <c r="Q14" s="67" t="str">
        <f t="shared" si="2"/>
        <v/>
      </c>
      <c r="R14" s="65" t="str">
        <f t="shared" si="5"/>
        <v/>
      </c>
      <c r="S14" s="66"/>
      <c r="T14" s="64"/>
      <c r="U14" s="63"/>
      <c r="V14" s="62"/>
      <c r="X14" s="36" t="e">
        <f>VLOOKUP(E14,'[5]管理用（このシートは削除しないでください）'!$H$25:$M$39,2,FALSE)</f>
        <v>#N/A</v>
      </c>
      <c r="Y14" s="37" t="e">
        <f>VLOOKUP(E14,'[5]管理用（このシートは削除しないでください）'!$H$25:$M$39,3,FALSE)</f>
        <v>#N/A</v>
      </c>
      <c r="Z14" s="36" t="e">
        <f>VLOOKUP(E14,'[5]管理用（このシートは削除しないでください）'!$H$25:$M$39,4,FALSE)</f>
        <v>#N/A</v>
      </c>
      <c r="AA14" s="37" t="e">
        <f>VLOOKUP(E14,'[5]管理用（このシートは削除しないでください）'!$H$25:$M$39,5,FALSE)</f>
        <v>#N/A</v>
      </c>
      <c r="AB14" s="37" t="e">
        <f>VLOOKUP(E14,'[5]管理用（このシートは削除しないでください）'!$H$25:$M$39,6,FALSE)</f>
        <v>#N/A</v>
      </c>
      <c r="AC14" s="36" t="str">
        <f t="shared" si="3"/>
        <v/>
      </c>
      <c r="AD14" s="36" t="str">
        <f t="shared" si="4"/>
        <v/>
      </c>
    </row>
    <row r="15" spans="1:30" s="36" customFormat="1" ht="39.75" hidden="1" customHeight="1">
      <c r="A15" s="47"/>
      <c r="B15" s="47"/>
      <c r="C15" s="75"/>
      <c r="D15" s="74"/>
      <c r="E15" s="73"/>
      <c r="F15" s="72"/>
      <c r="G15" s="71"/>
      <c r="H15" s="70"/>
      <c r="I15" s="68"/>
      <c r="J15" s="68"/>
      <c r="K15" s="67" t="str">
        <f t="shared" si="0"/>
        <v/>
      </c>
      <c r="L15" s="69"/>
      <c r="M15" s="67" t="str">
        <f t="shared" si="1"/>
        <v/>
      </c>
      <c r="N15" s="68"/>
      <c r="O15" s="69"/>
      <c r="P15" s="68"/>
      <c r="Q15" s="67" t="str">
        <f t="shared" si="2"/>
        <v/>
      </c>
      <c r="R15" s="65" t="str">
        <f t="shared" si="5"/>
        <v/>
      </c>
      <c r="S15" s="66"/>
      <c r="T15" s="64"/>
      <c r="U15" s="63"/>
      <c r="V15" s="62"/>
      <c r="X15" s="36" t="e">
        <f>VLOOKUP(E15,'[5]管理用（このシートは削除しないでください）'!$H$25:$M$39,2,FALSE)</f>
        <v>#N/A</v>
      </c>
      <c r="Y15" s="37" t="e">
        <f>VLOOKUP(E15,'[5]管理用（このシートは削除しないでください）'!$H$25:$M$39,3,FALSE)</f>
        <v>#N/A</v>
      </c>
      <c r="Z15" s="36" t="e">
        <f>VLOOKUP(E15,'[5]管理用（このシートは削除しないでください）'!$H$25:$M$39,4,FALSE)</f>
        <v>#N/A</v>
      </c>
      <c r="AA15" s="37" t="e">
        <f>VLOOKUP(E15,'[5]管理用（このシートは削除しないでください）'!$H$25:$M$39,5,FALSE)</f>
        <v>#N/A</v>
      </c>
      <c r="AB15" s="37" t="e">
        <f>VLOOKUP(E15,'[5]管理用（このシートは削除しないでください）'!$H$25:$M$39,6,FALSE)</f>
        <v>#N/A</v>
      </c>
      <c r="AC15" s="36" t="str">
        <f t="shared" si="3"/>
        <v/>
      </c>
      <c r="AD15" s="36" t="str">
        <f t="shared" si="4"/>
        <v/>
      </c>
    </row>
    <row r="16" spans="1:30" s="36" customFormat="1" ht="39.75" hidden="1" customHeight="1">
      <c r="A16" s="47"/>
      <c r="B16" s="47"/>
      <c r="C16" s="75"/>
      <c r="D16" s="74"/>
      <c r="E16" s="73"/>
      <c r="F16" s="72"/>
      <c r="G16" s="71"/>
      <c r="H16" s="70"/>
      <c r="I16" s="68"/>
      <c r="J16" s="68"/>
      <c r="K16" s="67" t="str">
        <f t="shared" si="0"/>
        <v/>
      </c>
      <c r="L16" s="69"/>
      <c r="M16" s="67" t="str">
        <f t="shared" si="1"/>
        <v/>
      </c>
      <c r="N16" s="68"/>
      <c r="O16" s="69"/>
      <c r="P16" s="68"/>
      <c r="Q16" s="67" t="str">
        <f t="shared" si="2"/>
        <v/>
      </c>
      <c r="R16" s="65" t="str">
        <f t="shared" si="5"/>
        <v/>
      </c>
      <c r="S16" s="66"/>
      <c r="T16" s="64"/>
      <c r="U16" s="63"/>
      <c r="V16" s="62"/>
      <c r="X16" s="36" t="e">
        <f>VLOOKUP(E16,'[5]管理用（このシートは削除しないでください）'!$H$25:$M$39,2,FALSE)</f>
        <v>#N/A</v>
      </c>
      <c r="Y16" s="37" t="e">
        <f>VLOOKUP(E16,'[5]管理用（このシートは削除しないでください）'!$H$25:$M$39,3,FALSE)</f>
        <v>#N/A</v>
      </c>
      <c r="Z16" s="36" t="e">
        <f>VLOOKUP(E16,'[5]管理用（このシートは削除しないでください）'!$H$25:$M$39,4,FALSE)</f>
        <v>#N/A</v>
      </c>
      <c r="AA16" s="37" t="e">
        <f>VLOOKUP(E16,'[5]管理用（このシートは削除しないでください）'!$H$25:$M$39,5,FALSE)</f>
        <v>#N/A</v>
      </c>
      <c r="AB16" s="37" t="e">
        <f>VLOOKUP(E16,'[5]管理用（このシートは削除しないでください）'!$H$25:$M$39,6,FALSE)</f>
        <v>#N/A</v>
      </c>
      <c r="AC16" s="36" t="str">
        <f t="shared" si="3"/>
        <v/>
      </c>
      <c r="AD16" s="36" t="str">
        <f t="shared" si="4"/>
        <v/>
      </c>
    </row>
    <row r="17" spans="1:30" s="36" customFormat="1" ht="39.75" hidden="1" customHeight="1">
      <c r="A17" s="47"/>
      <c r="B17" s="47"/>
      <c r="C17" s="75"/>
      <c r="D17" s="74"/>
      <c r="E17" s="73"/>
      <c r="F17" s="72"/>
      <c r="G17" s="71"/>
      <c r="H17" s="70"/>
      <c r="I17" s="68"/>
      <c r="J17" s="68"/>
      <c r="K17" s="67" t="str">
        <f t="shared" si="0"/>
        <v/>
      </c>
      <c r="L17" s="69"/>
      <c r="M17" s="67" t="str">
        <f t="shared" si="1"/>
        <v/>
      </c>
      <c r="N17" s="68"/>
      <c r="O17" s="69"/>
      <c r="P17" s="68"/>
      <c r="Q17" s="67" t="str">
        <f t="shared" si="2"/>
        <v/>
      </c>
      <c r="R17" s="65" t="str">
        <f t="shared" si="5"/>
        <v/>
      </c>
      <c r="S17" s="66"/>
      <c r="T17" s="64"/>
      <c r="U17" s="63"/>
      <c r="V17" s="62"/>
      <c r="X17" s="36" t="e">
        <f>VLOOKUP(E17,'[5]管理用（このシートは削除しないでください）'!$H$25:$M$39,2,FALSE)</f>
        <v>#N/A</v>
      </c>
      <c r="Y17" s="37" t="e">
        <f>VLOOKUP(E17,'[5]管理用（このシートは削除しないでください）'!$H$25:$M$39,3,FALSE)</f>
        <v>#N/A</v>
      </c>
      <c r="Z17" s="36" t="e">
        <f>VLOOKUP(E17,'[5]管理用（このシートは削除しないでください）'!$H$25:$M$39,4,FALSE)</f>
        <v>#N/A</v>
      </c>
      <c r="AA17" s="37" t="e">
        <f>VLOOKUP(E17,'[5]管理用（このシートは削除しないでください）'!$H$25:$M$39,5,FALSE)</f>
        <v>#N/A</v>
      </c>
      <c r="AB17" s="37" t="e">
        <f>VLOOKUP(E17,'[5]管理用（このシートは削除しないでください）'!$H$25:$M$39,6,FALSE)</f>
        <v>#N/A</v>
      </c>
      <c r="AC17" s="36" t="str">
        <f t="shared" si="3"/>
        <v/>
      </c>
      <c r="AD17" s="36" t="str">
        <f t="shared" si="4"/>
        <v/>
      </c>
    </row>
    <row r="18" spans="1:30" s="36" customFormat="1" ht="39.75" hidden="1" customHeight="1">
      <c r="A18" s="47"/>
      <c r="B18" s="47"/>
      <c r="C18" s="75"/>
      <c r="D18" s="74"/>
      <c r="E18" s="73"/>
      <c r="F18" s="72"/>
      <c r="G18" s="71"/>
      <c r="H18" s="70"/>
      <c r="I18" s="68"/>
      <c r="J18" s="68"/>
      <c r="K18" s="67" t="str">
        <f t="shared" si="0"/>
        <v/>
      </c>
      <c r="L18" s="69"/>
      <c r="M18" s="67" t="str">
        <f t="shared" si="1"/>
        <v/>
      </c>
      <c r="N18" s="68"/>
      <c r="O18" s="69"/>
      <c r="P18" s="68"/>
      <c r="Q18" s="67" t="str">
        <f t="shared" si="2"/>
        <v/>
      </c>
      <c r="R18" s="65" t="str">
        <f t="shared" si="5"/>
        <v/>
      </c>
      <c r="S18" s="66"/>
      <c r="T18" s="64"/>
      <c r="U18" s="63"/>
      <c r="V18" s="62"/>
      <c r="X18" s="36" t="e">
        <f>VLOOKUP(E18,'[5]管理用（このシートは削除しないでください）'!$H$25:$M$39,2,FALSE)</f>
        <v>#N/A</v>
      </c>
      <c r="Y18" s="37" t="e">
        <f>VLOOKUP(E18,'[5]管理用（このシートは削除しないでください）'!$H$25:$M$39,3,FALSE)</f>
        <v>#N/A</v>
      </c>
      <c r="Z18" s="36" t="e">
        <f>VLOOKUP(E18,'[5]管理用（このシートは削除しないでください）'!$H$25:$M$39,4,FALSE)</f>
        <v>#N/A</v>
      </c>
      <c r="AA18" s="37" t="e">
        <f>VLOOKUP(E18,'[5]管理用（このシートは削除しないでください）'!$H$25:$M$39,5,FALSE)</f>
        <v>#N/A</v>
      </c>
      <c r="AB18" s="37" t="e">
        <f>VLOOKUP(E18,'[5]管理用（このシートは削除しないでください）'!$H$25:$M$39,6,FALSE)</f>
        <v>#N/A</v>
      </c>
      <c r="AC18" s="36" t="str">
        <f t="shared" si="3"/>
        <v/>
      </c>
      <c r="AD18" s="36" t="str">
        <f t="shared" si="4"/>
        <v/>
      </c>
    </row>
    <row r="19" spans="1:30" s="36" customFormat="1" ht="39.75" hidden="1" customHeight="1">
      <c r="A19" s="47"/>
      <c r="B19" s="47"/>
      <c r="C19" s="75"/>
      <c r="D19" s="74"/>
      <c r="E19" s="73"/>
      <c r="F19" s="72"/>
      <c r="G19" s="71"/>
      <c r="H19" s="70"/>
      <c r="I19" s="68"/>
      <c r="J19" s="68"/>
      <c r="K19" s="67" t="str">
        <f t="shared" si="0"/>
        <v/>
      </c>
      <c r="L19" s="69"/>
      <c r="M19" s="67" t="str">
        <f t="shared" si="1"/>
        <v/>
      </c>
      <c r="N19" s="68"/>
      <c r="O19" s="69"/>
      <c r="P19" s="68"/>
      <c r="Q19" s="67" t="str">
        <f t="shared" si="2"/>
        <v/>
      </c>
      <c r="R19" s="65" t="str">
        <f t="shared" si="5"/>
        <v/>
      </c>
      <c r="S19" s="66"/>
      <c r="T19" s="64"/>
      <c r="U19" s="63"/>
      <c r="V19" s="62"/>
      <c r="X19" s="36" t="e">
        <f>VLOOKUP(E19,'[5]管理用（このシートは削除しないでください）'!$H$25:$M$39,2,FALSE)</f>
        <v>#N/A</v>
      </c>
      <c r="Y19" s="37" t="e">
        <f>VLOOKUP(E19,'[5]管理用（このシートは削除しないでください）'!$H$25:$M$39,3,FALSE)</f>
        <v>#N/A</v>
      </c>
      <c r="Z19" s="36" t="e">
        <f>VLOOKUP(E19,'[5]管理用（このシートは削除しないでください）'!$H$25:$M$39,4,FALSE)</f>
        <v>#N/A</v>
      </c>
      <c r="AA19" s="37" t="e">
        <f>VLOOKUP(E19,'[5]管理用（このシートは削除しないでください）'!$H$25:$M$39,5,FALSE)</f>
        <v>#N/A</v>
      </c>
      <c r="AB19" s="37" t="e">
        <f>VLOOKUP(E19,'[5]管理用（このシートは削除しないでください）'!$H$25:$M$39,6,FALSE)</f>
        <v>#N/A</v>
      </c>
      <c r="AC19" s="36" t="str">
        <f t="shared" si="3"/>
        <v/>
      </c>
      <c r="AD19" s="36" t="str">
        <f t="shared" si="4"/>
        <v/>
      </c>
    </row>
    <row r="20" spans="1:30" s="36" customFormat="1" ht="39.75" hidden="1" customHeight="1">
      <c r="A20" s="47"/>
      <c r="B20" s="47"/>
      <c r="C20" s="75"/>
      <c r="D20" s="74"/>
      <c r="E20" s="73"/>
      <c r="F20" s="72"/>
      <c r="G20" s="71"/>
      <c r="H20" s="70"/>
      <c r="I20" s="68"/>
      <c r="J20" s="68"/>
      <c r="K20" s="67" t="str">
        <f t="shared" si="0"/>
        <v/>
      </c>
      <c r="L20" s="69"/>
      <c r="M20" s="67" t="str">
        <f t="shared" si="1"/>
        <v/>
      </c>
      <c r="N20" s="68"/>
      <c r="O20" s="69"/>
      <c r="P20" s="68"/>
      <c r="Q20" s="67" t="str">
        <f t="shared" si="2"/>
        <v/>
      </c>
      <c r="R20" s="65" t="str">
        <f t="shared" si="5"/>
        <v/>
      </c>
      <c r="S20" s="66"/>
      <c r="T20" s="64"/>
      <c r="U20" s="63"/>
      <c r="V20" s="62"/>
      <c r="X20" s="36" t="e">
        <f>VLOOKUP(E20,'[5]管理用（このシートは削除しないでください）'!$H$25:$M$39,2,FALSE)</f>
        <v>#N/A</v>
      </c>
      <c r="Y20" s="37" t="e">
        <f>VLOOKUP(E20,'[5]管理用（このシートは削除しないでください）'!$H$25:$M$39,3,FALSE)</f>
        <v>#N/A</v>
      </c>
      <c r="Z20" s="36" t="e">
        <f>VLOOKUP(E20,'[5]管理用（このシートは削除しないでください）'!$H$25:$M$39,4,FALSE)</f>
        <v>#N/A</v>
      </c>
      <c r="AA20" s="37" t="e">
        <f>VLOOKUP(E20,'[5]管理用（このシートは削除しないでください）'!$H$25:$M$39,5,FALSE)</f>
        <v>#N/A</v>
      </c>
      <c r="AB20" s="37" t="e">
        <f>VLOOKUP(E20,'[5]管理用（このシートは削除しないでください）'!$H$25:$M$39,6,FALSE)</f>
        <v>#N/A</v>
      </c>
      <c r="AC20" s="36" t="str">
        <f t="shared" si="3"/>
        <v/>
      </c>
      <c r="AD20" s="36" t="str">
        <f t="shared" si="4"/>
        <v/>
      </c>
    </row>
    <row r="21" spans="1:30" s="36" customFormat="1" ht="39.75" hidden="1" customHeight="1">
      <c r="A21" s="47"/>
      <c r="B21" s="47"/>
      <c r="C21" s="75"/>
      <c r="D21" s="74"/>
      <c r="E21" s="73"/>
      <c r="F21" s="72"/>
      <c r="G21" s="71"/>
      <c r="H21" s="70"/>
      <c r="I21" s="68"/>
      <c r="J21" s="68"/>
      <c r="K21" s="67" t="str">
        <f t="shared" si="0"/>
        <v/>
      </c>
      <c r="L21" s="69"/>
      <c r="M21" s="67" t="str">
        <f t="shared" si="1"/>
        <v/>
      </c>
      <c r="N21" s="68"/>
      <c r="O21" s="69"/>
      <c r="P21" s="68"/>
      <c r="Q21" s="67" t="str">
        <f t="shared" si="2"/>
        <v/>
      </c>
      <c r="R21" s="65" t="str">
        <f t="shared" si="5"/>
        <v/>
      </c>
      <c r="S21" s="66"/>
      <c r="T21" s="64"/>
      <c r="U21" s="63"/>
      <c r="V21" s="62"/>
      <c r="X21" s="36" t="e">
        <f>VLOOKUP(E21,'[5]管理用（このシートは削除しないでください）'!$H$25:$M$39,2,FALSE)</f>
        <v>#N/A</v>
      </c>
      <c r="Y21" s="37" t="e">
        <f>VLOOKUP(E21,'[5]管理用（このシートは削除しないでください）'!$H$25:$M$39,3,FALSE)</f>
        <v>#N/A</v>
      </c>
      <c r="Z21" s="36" t="e">
        <f>VLOOKUP(E21,'[5]管理用（このシートは削除しないでください）'!$H$25:$M$39,4,FALSE)</f>
        <v>#N/A</v>
      </c>
      <c r="AA21" s="37" t="e">
        <f>VLOOKUP(E21,'[5]管理用（このシートは削除しないでください）'!$H$25:$M$39,5,FALSE)</f>
        <v>#N/A</v>
      </c>
      <c r="AB21" s="37" t="e">
        <f>VLOOKUP(E21,'[5]管理用（このシートは削除しないでください）'!$H$25:$M$39,6,FALSE)</f>
        <v>#N/A</v>
      </c>
      <c r="AC21" s="36" t="str">
        <f t="shared" si="3"/>
        <v/>
      </c>
      <c r="AD21" s="36" t="str">
        <f t="shared" si="4"/>
        <v/>
      </c>
    </row>
    <row r="22" spans="1:30" s="36" customFormat="1" ht="39.75" hidden="1" customHeight="1">
      <c r="A22" s="47"/>
      <c r="B22" s="47"/>
      <c r="C22" s="75"/>
      <c r="D22" s="74"/>
      <c r="E22" s="73"/>
      <c r="F22" s="72"/>
      <c r="G22" s="71"/>
      <c r="H22" s="70"/>
      <c r="I22" s="68"/>
      <c r="J22" s="68"/>
      <c r="K22" s="67" t="str">
        <f t="shared" si="0"/>
        <v/>
      </c>
      <c r="L22" s="69"/>
      <c r="M22" s="67" t="str">
        <f t="shared" si="1"/>
        <v/>
      </c>
      <c r="N22" s="68"/>
      <c r="O22" s="69"/>
      <c r="P22" s="68"/>
      <c r="Q22" s="67" t="str">
        <f t="shared" si="2"/>
        <v/>
      </c>
      <c r="R22" s="65" t="str">
        <f t="shared" si="5"/>
        <v/>
      </c>
      <c r="S22" s="66"/>
      <c r="T22" s="64"/>
      <c r="U22" s="63"/>
      <c r="V22" s="62"/>
      <c r="X22" s="36" t="e">
        <f>VLOOKUP(E22,'[5]管理用（このシートは削除しないでください）'!$H$25:$M$39,2,FALSE)</f>
        <v>#N/A</v>
      </c>
      <c r="Y22" s="37" t="e">
        <f>VLOOKUP(E22,'[5]管理用（このシートは削除しないでください）'!$H$25:$M$39,3,FALSE)</f>
        <v>#N/A</v>
      </c>
      <c r="Z22" s="36" t="e">
        <f>VLOOKUP(E22,'[5]管理用（このシートは削除しないでください）'!$H$25:$M$39,4,FALSE)</f>
        <v>#N/A</v>
      </c>
      <c r="AA22" s="37" t="e">
        <f>VLOOKUP(E22,'[5]管理用（このシートは削除しないでください）'!$H$25:$M$39,5,FALSE)</f>
        <v>#N/A</v>
      </c>
      <c r="AB22" s="37" t="e">
        <f>VLOOKUP(E22,'[5]管理用（このシートは削除しないでください）'!$H$25:$M$39,6,FALSE)</f>
        <v>#N/A</v>
      </c>
      <c r="AC22" s="36" t="str">
        <f t="shared" si="3"/>
        <v/>
      </c>
      <c r="AD22" s="36" t="str">
        <f t="shared" si="4"/>
        <v/>
      </c>
    </row>
    <row r="23" spans="1:30" s="36" customFormat="1" ht="39.75" hidden="1" customHeight="1">
      <c r="A23" s="47"/>
      <c r="B23" s="47"/>
      <c r="C23" s="75"/>
      <c r="D23" s="74"/>
      <c r="E23" s="73"/>
      <c r="F23" s="72"/>
      <c r="G23" s="71"/>
      <c r="H23" s="70"/>
      <c r="I23" s="68"/>
      <c r="J23" s="68"/>
      <c r="K23" s="67" t="str">
        <f t="shared" si="0"/>
        <v/>
      </c>
      <c r="L23" s="69"/>
      <c r="M23" s="67" t="str">
        <f t="shared" si="1"/>
        <v/>
      </c>
      <c r="N23" s="68"/>
      <c r="O23" s="69"/>
      <c r="P23" s="68"/>
      <c r="Q23" s="67" t="str">
        <f t="shared" si="2"/>
        <v/>
      </c>
      <c r="R23" s="65" t="str">
        <f t="shared" si="5"/>
        <v/>
      </c>
      <c r="S23" s="66"/>
      <c r="T23" s="64"/>
      <c r="U23" s="63"/>
      <c r="V23" s="62"/>
      <c r="X23" s="36" t="e">
        <f>VLOOKUP(E23,'[5]管理用（このシートは削除しないでください）'!$H$25:$M$39,2,FALSE)</f>
        <v>#N/A</v>
      </c>
      <c r="Y23" s="37" t="e">
        <f>VLOOKUP(E23,'[5]管理用（このシートは削除しないでください）'!$H$25:$M$39,3,FALSE)</f>
        <v>#N/A</v>
      </c>
      <c r="Z23" s="36" t="e">
        <f>VLOOKUP(E23,'[5]管理用（このシートは削除しないでください）'!$H$25:$M$39,4,FALSE)</f>
        <v>#N/A</v>
      </c>
      <c r="AA23" s="37" t="e">
        <f>VLOOKUP(E23,'[5]管理用（このシートは削除しないでください）'!$H$25:$M$39,5,FALSE)</f>
        <v>#N/A</v>
      </c>
      <c r="AB23" s="37" t="e">
        <f>VLOOKUP(E23,'[5]管理用（このシートは削除しないでください）'!$H$25:$M$39,6,FALSE)</f>
        <v>#N/A</v>
      </c>
      <c r="AC23" s="36" t="str">
        <f t="shared" si="3"/>
        <v/>
      </c>
      <c r="AD23" s="36" t="str">
        <f t="shared" si="4"/>
        <v/>
      </c>
    </row>
    <row r="24" spans="1:30" s="36" customFormat="1" ht="39.75" hidden="1" customHeight="1">
      <c r="A24" s="47"/>
      <c r="B24" s="47"/>
      <c r="C24" s="75"/>
      <c r="D24" s="74"/>
      <c r="E24" s="73"/>
      <c r="F24" s="72"/>
      <c r="G24" s="71"/>
      <c r="H24" s="70"/>
      <c r="I24" s="68"/>
      <c r="J24" s="68"/>
      <c r="K24" s="67" t="str">
        <f t="shared" si="0"/>
        <v/>
      </c>
      <c r="L24" s="69"/>
      <c r="M24" s="67" t="str">
        <f t="shared" si="1"/>
        <v/>
      </c>
      <c r="N24" s="68"/>
      <c r="O24" s="69"/>
      <c r="P24" s="68"/>
      <c r="Q24" s="67" t="str">
        <f t="shared" si="2"/>
        <v/>
      </c>
      <c r="R24" s="65" t="str">
        <f t="shared" si="5"/>
        <v/>
      </c>
      <c r="S24" s="66"/>
      <c r="T24" s="64"/>
      <c r="U24" s="63"/>
      <c r="V24" s="62"/>
      <c r="X24" s="36" t="e">
        <f>VLOOKUP(E24,'[5]管理用（このシートは削除しないでください）'!$H$25:$M$39,2,FALSE)</f>
        <v>#N/A</v>
      </c>
      <c r="Y24" s="37" t="e">
        <f>VLOOKUP(E24,'[5]管理用（このシートは削除しないでください）'!$H$25:$M$39,3,FALSE)</f>
        <v>#N/A</v>
      </c>
      <c r="Z24" s="36" t="e">
        <f>VLOOKUP(E24,'[5]管理用（このシートは削除しないでください）'!$H$25:$M$39,4,FALSE)</f>
        <v>#N/A</v>
      </c>
      <c r="AA24" s="37" t="e">
        <f>VLOOKUP(E24,'[5]管理用（このシートは削除しないでください）'!$H$25:$M$39,5,FALSE)</f>
        <v>#N/A</v>
      </c>
      <c r="AB24" s="37" t="e">
        <f>VLOOKUP(E24,'[5]管理用（このシートは削除しないでください）'!$H$25:$M$39,6,FALSE)</f>
        <v>#N/A</v>
      </c>
      <c r="AC24" s="36" t="str">
        <f t="shared" si="3"/>
        <v/>
      </c>
      <c r="AD24" s="36" t="str">
        <f t="shared" si="4"/>
        <v/>
      </c>
    </row>
    <row r="25" spans="1:30" s="36" customFormat="1" ht="39.75" hidden="1" customHeight="1">
      <c r="A25" s="47"/>
      <c r="B25" s="47"/>
      <c r="C25" s="75"/>
      <c r="D25" s="74"/>
      <c r="E25" s="73"/>
      <c r="F25" s="72"/>
      <c r="G25" s="71"/>
      <c r="H25" s="70"/>
      <c r="I25" s="68"/>
      <c r="J25" s="68"/>
      <c r="K25" s="67" t="str">
        <f t="shared" si="0"/>
        <v/>
      </c>
      <c r="L25" s="69"/>
      <c r="M25" s="67" t="str">
        <f t="shared" si="1"/>
        <v/>
      </c>
      <c r="N25" s="68"/>
      <c r="O25" s="69"/>
      <c r="P25" s="68"/>
      <c r="Q25" s="67" t="str">
        <f t="shared" si="2"/>
        <v/>
      </c>
      <c r="R25" s="65" t="str">
        <f t="shared" si="5"/>
        <v/>
      </c>
      <c r="S25" s="66"/>
      <c r="T25" s="64"/>
      <c r="U25" s="63"/>
      <c r="V25" s="62"/>
      <c r="X25" s="36" t="e">
        <f>VLOOKUP(E25,'[5]管理用（このシートは削除しないでください）'!$H$25:$M$39,2,FALSE)</f>
        <v>#N/A</v>
      </c>
      <c r="Y25" s="37" t="e">
        <f>VLOOKUP(E25,'[5]管理用（このシートは削除しないでください）'!$H$25:$M$39,3,FALSE)</f>
        <v>#N/A</v>
      </c>
      <c r="Z25" s="36" t="e">
        <f>VLOOKUP(E25,'[5]管理用（このシートは削除しないでください）'!$H$25:$M$39,4,FALSE)</f>
        <v>#N/A</v>
      </c>
      <c r="AA25" s="37" t="e">
        <f>VLOOKUP(E25,'[5]管理用（このシートは削除しないでください）'!$H$25:$M$39,5,FALSE)</f>
        <v>#N/A</v>
      </c>
      <c r="AB25" s="37" t="e">
        <f>VLOOKUP(E25,'[5]管理用（このシートは削除しないでください）'!$H$25:$M$39,6,FALSE)</f>
        <v>#N/A</v>
      </c>
      <c r="AC25" s="36" t="str">
        <f t="shared" si="3"/>
        <v/>
      </c>
      <c r="AD25" s="36" t="str">
        <f t="shared" si="4"/>
        <v/>
      </c>
    </row>
    <row r="26" spans="1:30" s="36" customFormat="1" ht="39.75" hidden="1" customHeight="1" thickBot="1">
      <c r="A26" s="47"/>
      <c r="B26" s="47"/>
      <c r="C26" s="61"/>
      <c r="D26" s="60"/>
      <c r="E26" s="59"/>
      <c r="F26" s="58"/>
      <c r="G26" s="57"/>
      <c r="H26" s="56"/>
      <c r="I26" s="54"/>
      <c r="J26" s="54"/>
      <c r="K26" s="53" t="str">
        <f t="shared" si="0"/>
        <v/>
      </c>
      <c r="L26" s="55"/>
      <c r="M26" s="53" t="str">
        <f t="shared" si="1"/>
        <v/>
      </c>
      <c r="N26" s="54"/>
      <c r="O26" s="55"/>
      <c r="P26" s="54"/>
      <c r="Q26" s="53" t="str">
        <f t="shared" si="2"/>
        <v/>
      </c>
      <c r="R26" s="51" t="str">
        <f t="shared" si="5"/>
        <v/>
      </c>
      <c r="S26" s="52"/>
      <c r="T26" s="50"/>
      <c r="U26" s="49"/>
      <c r="V26" s="48"/>
      <c r="X26" s="36" t="e">
        <f>VLOOKUP(E26,'[5]管理用（このシートは削除しないでください）'!$H$25:$M$39,2,FALSE)</f>
        <v>#N/A</v>
      </c>
      <c r="Y26" s="37" t="e">
        <f>VLOOKUP(E26,'[5]管理用（このシートは削除しないでください）'!$H$25:$M$39,3,FALSE)</f>
        <v>#N/A</v>
      </c>
      <c r="Z26" s="36" t="e">
        <f>VLOOKUP(E26,'[5]管理用（このシートは削除しないでください）'!$H$25:$M$39,4,FALSE)</f>
        <v>#N/A</v>
      </c>
      <c r="AA26" s="37" t="e">
        <f>VLOOKUP(E26,'[5]管理用（このシートは削除しないでください）'!$H$25:$M$39,5,FALSE)</f>
        <v>#N/A</v>
      </c>
      <c r="AB26" s="37" t="e">
        <f>VLOOKUP(E26,'[5]管理用（このシートは削除しないでください）'!$H$25:$M$39,6,FALSE)</f>
        <v>#N/A</v>
      </c>
      <c r="AC26" s="36" t="str">
        <f t="shared" si="3"/>
        <v/>
      </c>
      <c r="AD26" s="36" t="str">
        <f t="shared" si="4"/>
        <v/>
      </c>
    </row>
    <row r="27" spans="1:30" s="36" customFormat="1" ht="39.75" customHeight="1" thickTop="1" thickBot="1">
      <c r="A27" s="47"/>
      <c r="B27" s="47"/>
      <c r="C27" s="46"/>
      <c r="D27" s="46"/>
      <c r="F27" s="45"/>
      <c r="G27" s="44"/>
      <c r="H27" s="43" t="s">
        <v>86</v>
      </c>
      <c r="I27" s="40" t="str">
        <f>IF(I7="","",SUM(I7:I26))</f>
        <v/>
      </c>
      <c r="J27" s="40" t="str">
        <f>IF(J7="","",SUM(J7:J26))</f>
        <v/>
      </c>
      <c r="K27" s="40" t="str">
        <f>IF(K7="","",SUM(K7:K26))</f>
        <v/>
      </c>
      <c r="L27" s="42" t="s">
        <v>85</v>
      </c>
      <c r="M27" s="41" t="s">
        <v>84</v>
      </c>
      <c r="N27" s="40" t="str">
        <f>IF(N7="","",SUM(N7:N26))</f>
        <v/>
      </c>
      <c r="O27" s="42" t="s">
        <v>85</v>
      </c>
      <c r="P27" s="41" t="s">
        <v>84</v>
      </c>
      <c r="Q27" s="41" t="str">
        <f>IF(Q7="","",SUM(Q7:Q26))</f>
        <v/>
      </c>
      <c r="R27" s="40" t="str">
        <f>IF(R7="","",SUM(R7:R26))</f>
        <v/>
      </c>
      <c r="S27" s="39" t="str">
        <f>IF(S7="","",SUM(S7:S26))</f>
        <v/>
      </c>
      <c r="T27" s="38"/>
      <c r="U27" s="38"/>
      <c r="V27" s="38"/>
      <c r="Y27" s="37"/>
      <c r="AA27" s="37"/>
      <c r="AB27" s="37"/>
    </row>
    <row r="28" spans="1:30" ht="17.25" hidden="1" customHeight="1">
      <c r="S28" s="35" t="s">
        <v>83</v>
      </c>
    </row>
    <row r="29" spans="1:30" ht="17.25" hidden="1" customHeight="1">
      <c r="S29" s="34" t="s">
        <v>82</v>
      </c>
    </row>
    <row r="31" spans="1:30" ht="16.2">
      <c r="C31" s="33" t="s">
        <v>81</v>
      </c>
    </row>
    <row r="33" spans="3:3">
      <c r="C33" s="31" t="s">
        <v>80</v>
      </c>
    </row>
    <row r="34" spans="3:3">
      <c r="C34" s="31" t="s">
        <v>79</v>
      </c>
    </row>
    <row r="35" spans="3:3">
      <c r="C35" s="31" t="s">
        <v>78</v>
      </c>
    </row>
    <row r="36" spans="3:3">
      <c r="C36" s="31" t="s">
        <v>77</v>
      </c>
    </row>
    <row r="37" spans="3:3">
      <c r="C37" s="31" t="s">
        <v>76</v>
      </c>
    </row>
    <row r="38" spans="3:3">
      <c r="C38" s="31" t="s">
        <v>75</v>
      </c>
    </row>
    <row r="39" spans="3:3">
      <c r="C39" s="31" t="s">
        <v>74</v>
      </c>
    </row>
    <row r="40" spans="3:3">
      <c r="C40" s="31" t="s">
        <v>73</v>
      </c>
    </row>
    <row r="41" spans="3:3">
      <c r="C41" s="31" t="s">
        <v>72</v>
      </c>
    </row>
    <row r="42" spans="3:3">
      <c r="C42" s="31" t="s">
        <v>71</v>
      </c>
    </row>
    <row r="43" spans="3:3">
      <c r="C43" s="31" t="s">
        <v>70</v>
      </c>
    </row>
    <row r="44" spans="3:3">
      <c r="C44" s="31" t="s">
        <v>69</v>
      </c>
    </row>
    <row r="45" spans="3:3">
      <c r="C45" s="31" t="s">
        <v>68</v>
      </c>
    </row>
  </sheetData>
  <mergeCells count="2">
    <mergeCell ref="L4:N4"/>
    <mergeCell ref="O4:Q4"/>
  </mergeCells>
  <phoneticPr fontId="2"/>
  <conditionalFormatting sqref="S7:S26">
    <cfRule type="expression" dxfId="3" priority="1">
      <formula>AND(0&lt;S7,AD7&lt;S7)</formula>
    </cfRule>
    <cfRule type="expression" dxfId="2" priority="2">
      <formula>AND(0&lt;S7,S7&lt;AC7)</formula>
    </cfRule>
  </conditionalFormatting>
  <dataValidations count="10">
    <dataValidation type="list" allowBlank="1" showInputMessage="1" showErrorMessage="1" sqref="E27" xr:uid="{E69C3D58-2564-4F9D-ACCC-BFC2DA69E7A6}">
      <formula1>補助事業名</formula1>
    </dataValidation>
    <dataValidation type="list" allowBlank="1" showInputMessage="1" showErrorMessage="1" sqref="F27" xr:uid="{BAB19120-C49F-4254-86AC-845A98C77C5B}">
      <formula1>INDIRECT(E27)</formula1>
    </dataValidation>
    <dataValidation type="list" allowBlank="1" showInputMessage="1" showErrorMessage="1" sqref="V7:V26" xr:uid="{E2985F7B-3CA6-425F-AEC1-038034929243}">
      <formula1>"単年,複数年"</formula1>
    </dataValidation>
    <dataValidation type="list" allowBlank="1" showInputMessage="1" showErrorMessage="1" sqref="U7:U26" xr:uid="{F896A170-1B5D-42ED-915D-F95514313FBE}">
      <formula1>"無,有"</formula1>
    </dataValidation>
    <dataValidation type="list" allowBlank="1" showInputMessage="1" showErrorMessage="1" sqref="P10:P26" xr:uid="{0996A5AF-26EF-46CA-8CBF-1A6E9BE3D728}">
      <formula1>"484000,214000,355000"</formula1>
    </dataValidation>
    <dataValidation type="list" allowBlank="1" showInputMessage="1" showErrorMessage="1" sqref="E7:E26" xr:uid="{59643E7C-882C-4A15-8032-1AFB1065C3AB}">
      <formula1>"重点医師偏在対策支援区域における診療所の承継・開業支援事業"</formula1>
    </dataValidation>
    <dataValidation type="list" allowBlank="1" showInputMessage="1" showErrorMessage="1" sqref="F7:F26" xr:uid="{32EF9B69-435A-4035-8BEF-E695B589FA81}">
      <formula1>重点医師偏在対策支援区域における診療所の承継・開業支援事業</formula1>
    </dataValidation>
    <dataValidation type="list" errorStyle="warning" allowBlank="1" showInputMessage="1" showErrorMessage="1" sqref="P7:P9" xr:uid="{57CA224D-636F-468D-9133-C4EE4EFAF41D}">
      <formula1>"484000,214000,355000"</formula1>
    </dataValidation>
    <dataValidation type="list" errorStyle="warning" allowBlank="1" showInputMessage="1" showErrorMessage="1" sqref="O8:O9" xr:uid="{21481DE6-FF88-4DD7-8E42-E1502648EB64}">
      <formula1>"80"</formula1>
    </dataValidation>
    <dataValidation type="list" errorStyle="warning" allowBlank="1" showInputMessage="1" showErrorMessage="1" sqref="O7" xr:uid="{36B9AD21-4BEE-4A0B-B255-3AECD2FC6310}">
      <formula1>"160,240,760"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9633B-4A9B-4058-BF45-9D6B5C26D1FA}">
  <sheetPr>
    <tabColor theme="9"/>
  </sheetPr>
  <dimension ref="A1:AD29"/>
  <sheetViews>
    <sheetView showGridLines="0" view="pageBreakPreview" zoomScale="80" zoomScaleNormal="75" zoomScaleSheetLayoutView="80" workbookViewId="0">
      <pane ySplit="6" topLeftCell="A7" activePane="bottomLeft" state="frozen"/>
      <selection activeCell="S8" sqref="S8"/>
      <selection pane="bottomLeft" activeCell="O20" sqref="O20"/>
    </sheetView>
  </sheetViews>
  <sheetFormatPr defaultColWidth="8.09765625" defaultRowHeight="13.2"/>
  <cols>
    <col min="1" max="1" width="2.5" style="32" customWidth="1"/>
    <col min="2" max="2" width="3.3984375" style="248" bestFit="1" customWidth="1"/>
    <col min="3" max="3" width="0" style="31" hidden="1" customWidth="1"/>
    <col min="4" max="4" width="12.19921875" style="31" hidden="1" customWidth="1"/>
    <col min="5" max="5" width="10.69921875" style="31" customWidth="1"/>
    <col min="6" max="6" width="8.5" style="31" customWidth="1"/>
    <col min="7" max="7" width="15" style="31" customWidth="1"/>
    <col min="8" max="8" width="10.8984375" style="31" customWidth="1"/>
    <col min="9" max="9" width="11.3984375" style="31" customWidth="1"/>
    <col min="10" max="10" width="7.69921875" style="31" customWidth="1"/>
    <col min="11" max="11" width="11.3984375" style="31" customWidth="1"/>
    <col min="12" max="12" width="8.69921875" style="31" customWidth="1"/>
    <col min="13" max="13" width="7.69921875" style="31" customWidth="1"/>
    <col min="14" max="14" width="11.3984375" style="31" customWidth="1"/>
    <col min="15" max="15" width="8.69921875" style="31" customWidth="1"/>
    <col min="16" max="16" width="7.69921875" style="31" customWidth="1"/>
    <col min="17" max="18" width="11.3984375" style="31" customWidth="1"/>
    <col min="19" max="19" width="11.8984375" style="31" customWidth="1"/>
    <col min="20" max="22" width="11.3984375" style="31" customWidth="1"/>
    <col min="23" max="27" width="8.09765625" style="31"/>
    <col min="28" max="28" width="8.09765625" style="31" customWidth="1"/>
    <col min="29" max="30" width="8.19921875" style="31" customWidth="1"/>
    <col min="31" max="16384" width="8.09765625" style="31"/>
  </cols>
  <sheetData>
    <row r="1" spans="1:30" ht="28.2">
      <c r="A1" s="137" t="s">
        <v>343</v>
      </c>
    </row>
    <row r="2" spans="1:30" s="131" customFormat="1" ht="30" customHeight="1" thickBot="1">
      <c r="A2" s="136" t="s">
        <v>300</v>
      </c>
      <c r="B2" s="249"/>
      <c r="D2" s="135"/>
      <c r="E2" s="134"/>
      <c r="F2" s="134"/>
      <c r="G2" s="133"/>
      <c r="H2" s="133"/>
      <c r="I2" s="133"/>
      <c r="J2" s="133"/>
      <c r="K2" s="133"/>
      <c r="L2" s="133"/>
      <c r="M2" s="133"/>
      <c r="N2" s="133"/>
      <c r="O2" s="133"/>
      <c r="P2" s="133"/>
      <c r="Q2" s="133"/>
      <c r="R2" s="133"/>
      <c r="S2" s="133"/>
      <c r="T2" s="132"/>
      <c r="U2" s="132"/>
      <c r="V2" s="132"/>
    </row>
    <row r="3" spans="1:30" s="111" customFormat="1" ht="14.1" customHeight="1">
      <c r="A3" s="130"/>
      <c r="B3" s="249"/>
      <c r="C3" s="129"/>
      <c r="D3" s="128"/>
      <c r="E3" s="122"/>
      <c r="F3" s="122"/>
      <c r="G3" s="123"/>
      <c r="H3" s="127"/>
      <c r="I3" s="124" t="s">
        <v>115</v>
      </c>
      <c r="J3" s="124" t="s">
        <v>114</v>
      </c>
      <c r="K3" s="124" t="s">
        <v>113</v>
      </c>
      <c r="L3" s="126"/>
      <c r="M3" s="125"/>
      <c r="N3" s="125" t="s">
        <v>112</v>
      </c>
      <c r="O3" s="126"/>
      <c r="P3" s="125"/>
      <c r="Q3" s="125" t="s">
        <v>111</v>
      </c>
      <c r="R3" s="124" t="s">
        <v>110</v>
      </c>
      <c r="S3" s="124" t="s">
        <v>109</v>
      </c>
      <c r="T3" s="123"/>
      <c r="U3" s="122"/>
      <c r="V3" s="121"/>
    </row>
    <row r="4" spans="1:30" s="111" customFormat="1" ht="50.1" customHeight="1">
      <c r="A4" s="120" t="s">
        <v>108</v>
      </c>
      <c r="B4" s="250" t="s">
        <v>107</v>
      </c>
      <c r="C4" s="119" t="s">
        <v>106</v>
      </c>
      <c r="D4" s="118" t="s">
        <v>105</v>
      </c>
      <c r="E4" s="113" t="s">
        <v>104</v>
      </c>
      <c r="F4" s="117" t="s">
        <v>103</v>
      </c>
      <c r="G4" s="113" t="s">
        <v>102</v>
      </c>
      <c r="H4" s="116" t="s">
        <v>101</v>
      </c>
      <c r="I4" s="115" t="s">
        <v>100</v>
      </c>
      <c r="J4" s="114" t="s">
        <v>99</v>
      </c>
      <c r="K4" s="115" t="s">
        <v>98</v>
      </c>
      <c r="L4" s="456" t="s">
        <v>97</v>
      </c>
      <c r="M4" s="457"/>
      <c r="N4" s="458"/>
      <c r="O4" s="456" t="s">
        <v>96</v>
      </c>
      <c r="P4" s="457"/>
      <c r="Q4" s="458"/>
      <c r="R4" s="115" t="s">
        <v>95</v>
      </c>
      <c r="S4" s="114" t="s">
        <v>261</v>
      </c>
      <c r="T4" s="113" t="s">
        <v>94</v>
      </c>
      <c r="U4" s="113" t="s">
        <v>93</v>
      </c>
      <c r="V4" s="112" t="s">
        <v>92</v>
      </c>
    </row>
    <row r="5" spans="1:30" s="100" customFormat="1" ht="14.1" customHeight="1">
      <c r="A5" s="110"/>
      <c r="B5" s="251"/>
      <c r="C5" s="109"/>
      <c r="D5" s="108"/>
      <c r="E5" s="107"/>
      <c r="F5" s="106"/>
      <c r="G5" s="103"/>
      <c r="H5" s="106"/>
      <c r="I5" s="103"/>
      <c r="J5" s="103"/>
      <c r="K5" s="105"/>
      <c r="L5" s="104" t="s">
        <v>91</v>
      </c>
      <c r="M5" s="104" t="s">
        <v>90</v>
      </c>
      <c r="N5" s="104" t="s">
        <v>89</v>
      </c>
      <c r="O5" s="104" t="s">
        <v>91</v>
      </c>
      <c r="P5" s="104" t="s">
        <v>90</v>
      </c>
      <c r="Q5" s="104" t="s">
        <v>89</v>
      </c>
      <c r="R5" s="103"/>
      <c r="S5" s="103"/>
      <c r="T5" s="102" t="s">
        <v>88</v>
      </c>
      <c r="U5" s="102"/>
      <c r="V5" s="101"/>
    </row>
    <row r="6" spans="1:30" s="89" customFormat="1" ht="19.5" customHeight="1">
      <c r="A6" s="99"/>
      <c r="B6" s="252"/>
      <c r="C6" s="98"/>
      <c r="D6" s="97"/>
      <c r="E6" s="96"/>
      <c r="F6" s="96"/>
      <c r="G6" s="95"/>
      <c r="H6" s="94"/>
      <c r="I6" s="93" t="s">
        <v>87</v>
      </c>
      <c r="J6" s="93" t="s">
        <v>87</v>
      </c>
      <c r="K6" s="93" t="s">
        <v>87</v>
      </c>
      <c r="L6" s="93" t="s">
        <v>51</v>
      </c>
      <c r="M6" s="93" t="s">
        <v>87</v>
      </c>
      <c r="N6" s="93" t="s">
        <v>87</v>
      </c>
      <c r="O6" s="93" t="s">
        <v>51</v>
      </c>
      <c r="P6" s="93" t="s">
        <v>87</v>
      </c>
      <c r="Q6" s="93" t="s">
        <v>87</v>
      </c>
      <c r="R6" s="93" t="s">
        <v>87</v>
      </c>
      <c r="S6" s="93" t="s">
        <v>87</v>
      </c>
      <c r="T6" s="92"/>
      <c r="U6" s="91"/>
      <c r="V6" s="90"/>
    </row>
    <row r="7" spans="1:30" s="36" customFormat="1" ht="39.75" customHeight="1">
      <c r="A7" s="47" t="s">
        <v>245</v>
      </c>
      <c r="B7" s="253">
        <v>1</v>
      </c>
      <c r="C7" s="254" t="s">
        <v>246</v>
      </c>
      <c r="D7" s="255" t="s">
        <v>246</v>
      </c>
      <c r="E7" s="86" t="s">
        <v>116</v>
      </c>
      <c r="F7" s="85" t="s">
        <v>120</v>
      </c>
      <c r="G7" s="84" t="s">
        <v>247</v>
      </c>
      <c r="H7" s="84" t="s">
        <v>248</v>
      </c>
      <c r="I7" s="256">
        <v>77440000</v>
      </c>
      <c r="J7" s="256">
        <v>0</v>
      </c>
      <c r="K7" s="79">
        <f>IF(I7="","",I7-J7)</f>
        <v>77440000</v>
      </c>
      <c r="L7" s="257">
        <v>180</v>
      </c>
      <c r="M7" s="79">
        <f>IF(N7="","",IF(L7="","",N7/L7))</f>
        <v>484000</v>
      </c>
      <c r="N7" s="256">
        <v>87120000</v>
      </c>
      <c r="O7" s="257">
        <v>160</v>
      </c>
      <c r="P7" s="256">
        <v>484000</v>
      </c>
      <c r="Q7" s="79">
        <f>IF(P7="","",IF(O7="","",O7*P7))</f>
        <v>77440000</v>
      </c>
      <c r="R7" s="79">
        <f>IF(Q7="","",IF(N7&gt;Q7,Q7,N7))</f>
        <v>77440000</v>
      </c>
      <c r="S7" s="326">
        <f>IF(R7="","",R7/2)</f>
        <v>38720000</v>
      </c>
      <c r="T7" s="78" t="s">
        <v>249</v>
      </c>
      <c r="U7" s="77" t="s">
        <v>250</v>
      </c>
      <c r="V7" s="76" t="s">
        <v>251</v>
      </c>
      <c r="X7" s="36" t="str">
        <f>VLOOKUP(E7,'[2]管理用（このシートは削除しないでください）'!$H$25:$M$39,2,FALSE)</f>
        <v>b</v>
      </c>
      <c r="Y7" s="37">
        <f>VLOOKUP(E7,'[2]管理用（このシートは削除しないでください）'!$H$25:$M$39,3,FALSE)</f>
        <v>0.5</v>
      </c>
      <c r="Z7" s="36" t="str">
        <f>VLOOKUP(E7,'[2]管理用（このシートは削除しないでください）'!$H$25:$M$39,4,FALSE)</f>
        <v>A</v>
      </c>
      <c r="AA7" s="37">
        <f>VLOOKUP(E7,'[2]管理用（このシートは削除しないでください）'!$H$25:$M$39,5,FALSE)</f>
        <v>0.33333333333333331</v>
      </c>
      <c r="AB7" s="37">
        <f>VLOOKUP(E7,'[2]管理用（このシートは削除しないでください）'!$H$25:$M$39,6,FALSE)</f>
        <v>0.66666666666666663</v>
      </c>
      <c r="AC7" s="36">
        <f>IF(I7="","",IF(S7="-",MIN(K7,R7),IF(X7="a",MIN(K7,R7,S7),IF(X7="b",MIN(K7,R7)*Y7))))</f>
        <v>38720000</v>
      </c>
      <c r="AD7" s="36">
        <f>IF(I7="","",IF(S7="-",MIN(K7,R7),IF(X7="a",MIN(K7,R7,S7),IF(X7="b",MIN(K7,R7)))))</f>
        <v>77440000</v>
      </c>
    </row>
    <row r="8" spans="1:30" s="36" customFormat="1" ht="39.75" customHeight="1">
      <c r="A8" s="47" t="s">
        <v>245</v>
      </c>
      <c r="B8" s="253" t="s">
        <v>252</v>
      </c>
      <c r="C8" s="258" t="s">
        <v>246</v>
      </c>
      <c r="D8" s="259" t="s">
        <v>246</v>
      </c>
      <c r="E8" s="73" t="s">
        <v>116</v>
      </c>
      <c r="F8" s="72" t="s">
        <v>120</v>
      </c>
      <c r="G8" s="71" t="s">
        <v>253</v>
      </c>
      <c r="H8" s="71" t="s">
        <v>254</v>
      </c>
      <c r="I8" s="66">
        <v>100000000</v>
      </c>
      <c r="J8" s="66">
        <v>3200000</v>
      </c>
      <c r="K8" s="65">
        <f t="shared" ref="K8:K10" si="0">IF(I8="","",I8-J8)</f>
        <v>96800000</v>
      </c>
      <c r="L8" s="260">
        <v>200</v>
      </c>
      <c r="M8" s="65">
        <f t="shared" ref="M8:M10" si="1">IF(N8="","",IF(L8="","",N8/L8))</f>
        <v>484000</v>
      </c>
      <c r="N8" s="66">
        <v>96800000</v>
      </c>
      <c r="O8" s="260">
        <v>200</v>
      </c>
      <c r="P8" s="66">
        <v>484000</v>
      </c>
      <c r="Q8" s="65">
        <f t="shared" ref="Q8:Q10" si="2">IF(P8="","",IF(O8="","",O8*P8))</f>
        <v>96800000</v>
      </c>
      <c r="R8" s="65">
        <f t="shared" ref="R8:R10" si="3">IF(Q8="","",IF(N8&gt;Q8,Q8,N8))</f>
        <v>96800000</v>
      </c>
      <c r="S8" s="327">
        <f t="shared" ref="S8:S10" si="4">IF(R8="","",R8/2)</f>
        <v>48400000</v>
      </c>
      <c r="T8" s="64" t="s">
        <v>255</v>
      </c>
      <c r="U8" s="63" t="s">
        <v>256</v>
      </c>
      <c r="V8" s="62" t="s">
        <v>257</v>
      </c>
      <c r="X8" s="36" t="str">
        <f>VLOOKUP(E8,'[2]管理用（このシートは削除しないでください）'!$H$25:$M$39,2,FALSE)</f>
        <v>b</v>
      </c>
      <c r="Y8" s="37">
        <f>VLOOKUP(E8,'[2]管理用（このシートは削除しないでください）'!$H$25:$M$39,3,FALSE)</f>
        <v>0.5</v>
      </c>
      <c r="Z8" s="36" t="str">
        <f>VLOOKUP(E8,'[2]管理用（このシートは削除しないでください）'!$H$25:$M$39,4,FALSE)</f>
        <v>A</v>
      </c>
      <c r="AA8" s="37">
        <f>VLOOKUP(E8,'[2]管理用（このシートは削除しないでください）'!$H$25:$M$39,5,FALSE)</f>
        <v>0.33333333333333331</v>
      </c>
      <c r="AB8" s="37">
        <f>VLOOKUP(E8,'[2]管理用（このシートは削除しないでください）'!$H$25:$M$39,6,FALSE)</f>
        <v>0.66666666666666663</v>
      </c>
      <c r="AC8" s="36">
        <f>IF(I8="","",IF(S8="-",MIN(K8,R8),IF(X8="a",MIN(K8,R8,S8),IF(X8="b",MIN(K8,R8)*Y8))))</f>
        <v>48400000</v>
      </c>
      <c r="AD8" s="36">
        <f>IF(I8="","",IF(S8="-",MIN(K8,R8),IF(X8="a",MIN(K8,R8,S8),IF(X8="b",MIN(K8,R8)))))</f>
        <v>96800000</v>
      </c>
    </row>
    <row r="9" spans="1:30" s="36" customFormat="1" ht="39.75" customHeight="1">
      <c r="A9" s="47" t="s">
        <v>245</v>
      </c>
      <c r="B9" s="253" t="s">
        <v>258</v>
      </c>
      <c r="C9" s="258" t="s">
        <v>246</v>
      </c>
      <c r="D9" s="259" t="s">
        <v>246</v>
      </c>
      <c r="E9" s="73" t="s">
        <v>116</v>
      </c>
      <c r="F9" s="72" t="s">
        <v>119</v>
      </c>
      <c r="G9" s="71" t="s">
        <v>253</v>
      </c>
      <c r="H9" s="71" t="s">
        <v>254</v>
      </c>
      <c r="I9" s="66">
        <v>9680000</v>
      </c>
      <c r="J9" s="66">
        <v>320000</v>
      </c>
      <c r="K9" s="65">
        <f t="shared" si="0"/>
        <v>9360000</v>
      </c>
      <c r="L9" s="260">
        <v>20</v>
      </c>
      <c r="M9" s="65">
        <f t="shared" si="1"/>
        <v>484000</v>
      </c>
      <c r="N9" s="66">
        <v>9680000</v>
      </c>
      <c r="O9" s="260">
        <v>20</v>
      </c>
      <c r="P9" s="66">
        <v>484000</v>
      </c>
      <c r="Q9" s="65">
        <f t="shared" si="2"/>
        <v>9680000</v>
      </c>
      <c r="R9" s="65">
        <f t="shared" si="3"/>
        <v>9680000</v>
      </c>
      <c r="S9" s="327">
        <f t="shared" si="4"/>
        <v>4840000</v>
      </c>
      <c r="T9" s="64" t="s">
        <v>255</v>
      </c>
      <c r="U9" s="63" t="s">
        <v>250</v>
      </c>
      <c r="V9" s="62" t="s">
        <v>257</v>
      </c>
      <c r="X9" s="36" t="str">
        <f>VLOOKUP(E9,'[2]管理用（このシートは削除しないでください）'!$H$25:$M$39,2,FALSE)</f>
        <v>b</v>
      </c>
      <c r="Y9" s="37">
        <f>VLOOKUP(E9,'[2]管理用（このシートは削除しないでください）'!$H$25:$M$39,3,FALSE)</f>
        <v>0.5</v>
      </c>
      <c r="Z9" s="36" t="str">
        <f>VLOOKUP(E9,'[2]管理用（このシートは削除しないでください）'!$H$25:$M$39,4,FALSE)</f>
        <v>A</v>
      </c>
      <c r="AA9" s="37">
        <f>VLOOKUP(E9,'[2]管理用（このシートは削除しないでください）'!$H$25:$M$39,5,FALSE)</f>
        <v>0.33333333333333331</v>
      </c>
      <c r="AB9" s="37">
        <f>VLOOKUP(E9,'[2]管理用（このシートは削除しないでください）'!$H$25:$M$39,6,FALSE)</f>
        <v>0.66666666666666663</v>
      </c>
      <c r="AC9" s="36">
        <f>IF(I9="","",IF(S9="-",MIN(K9,R9),IF(X9="a",MIN(K9,R9,S9),IF(X9="b",MIN(K9,R9)*Y9))))</f>
        <v>4680000</v>
      </c>
      <c r="AD9" s="36">
        <f>IF(I9="","",IF(S9="-",MIN(K9,R9),IF(X9="a",MIN(K9,R9,S9),IF(X9="b",MIN(K9,R9)))))</f>
        <v>9360000</v>
      </c>
    </row>
    <row r="10" spans="1:30" s="36" customFormat="1" ht="39.75" customHeight="1" thickBot="1">
      <c r="A10" s="47" t="s">
        <v>245</v>
      </c>
      <c r="B10" s="253" t="s">
        <v>259</v>
      </c>
      <c r="C10" s="261" t="s">
        <v>246</v>
      </c>
      <c r="D10" s="262" t="s">
        <v>246</v>
      </c>
      <c r="E10" s="263" t="s">
        <v>116</v>
      </c>
      <c r="F10" s="264" t="s">
        <v>118</v>
      </c>
      <c r="G10" s="265" t="s">
        <v>253</v>
      </c>
      <c r="H10" s="265" t="s">
        <v>254</v>
      </c>
      <c r="I10" s="52">
        <v>14520000</v>
      </c>
      <c r="J10" s="52">
        <v>480000</v>
      </c>
      <c r="K10" s="51">
        <f t="shared" si="0"/>
        <v>14040000</v>
      </c>
      <c r="L10" s="266">
        <v>30</v>
      </c>
      <c r="M10" s="51">
        <f t="shared" si="1"/>
        <v>484000</v>
      </c>
      <c r="N10" s="52">
        <v>14520000</v>
      </c>
      <c r="O10" s="266">
        <v>30</v>
      </c>
      <c r="P10" s="52">
        <v>355000</v>
      </c>
      <c r="Q10" s="51">
        <f t="shared" si="2"/>
        <v>10650000</v>
      </c>
      <c r="R10" s="51">
        <f t="shared" si="3"/>
        <v>10650000</v>
      </c>
      <c r="S10" s="328">
        <f t="shared" si="4"/>
        <v>5325000</v>
      </c>
      <c r="T10" s="267" t="s">
        <v>255</v>
      </c>
      <c r="U10" s="268" t="s">
        <v>250</v>
      </c>
      <c r="V10" s="269" t="s">
        <v>257</v>
      </c>
      <c r="X10" s="36" t="str">
        <f>VLOOKUP(E10,'[2]管理用（このシートは削除しないでください）'!$H$25:$M$39,2,FALSE)</f>
        <v>b</v>
      </c>
      <c r="Y10" s="37">
        <f>VLOOKUP(E10,'[2]管理用（このシートは削除しないでください）'!$H$25:$M$39,3,FALSE)</f>
        <v>0.5</v>
      </c>
      <c r="Z10" s="36" t="str">
        <f>VLOOKUP(E10,'[2]管理用（このシートは削除しないでください）'!$H$25:$M$39,4,FALSE)</f>
        <v>A</v>
      </c>
      <c r="AA10" s="37">
        <f>VLOOKUP(E10,'[2]管理用（このシートは削除しないでください）'!$H$25:$M$39,5,FALSE)</f>
        <v>0.33333333333333331</v>
      </c>
      <c r="AB10" s="37">
        <f>VLOOKUP(E10,'[2]管理用（このシートは削除しないでください）'!$H$25:$M$39,6,FALSE)</f>
        <v>0.66666666666666663</v>
      </c>
      <c r="AC10" s="36">
        <f>IF(I10="","",IF(S10="-",MIN(K10,R10),IF(X10="a",MIN(K10,R10,S10),IF(X10="b",MIN(K10,R10)*Y10))))</f>
        <v>5325000</v>
      </c>
      <c r="AD10" s="36">
        <f>IF(I10="","",IF(S10="-",MIN(K10,R10),IF(X10="a",MIN(K10,R10,S10),IF(X10="b",MIN(K10,R10)))))</f>
        <v>10650000</v>
      </c>
    </row>
    <row r="11" spans="1:30" s="36" customFormat="1" ht="39.75" customHeight="1" thickTop="1" thickBot="1">
      <c r="A11" s="47"/>
      <c r="B11" s="253"/>
      <c r="C11" s="270"/>
      <c r="D11" s="270"/>
      <c r="E11" s="271"/>
      <c r="F11" s="272"/>
      <c r="G11" s="273"/>
      <c r="H11" s="43" t="s">
        <v>86</v>
      </c>
      <c r="I11" s="40">
        <f>IF(I7="","",SUM(I7:I10))</f>
        <v>201640000</v>
      </c>
      <c r="J11" s="40">
        <f t="shared" ref="J11:K11" si="5">IF(J7="","",SUM(J7:J10))</f>
        <v>4000000</v>
      </c>
      <c r="K11" s="40">
        <f t="shared" si="5"/>
        <v>197640000</v>
      </c>
      <c r="L11" s="42" t="s">
        <v>85</v>
      </c>
      <c r="M11" s="41" t="s">
        <v>84</v>
      </c>
      <c r="N11" s="40">
        <f>IF(N7="","",SUM(N7:N10))</f>
        <v>208120000</v>
      </c>
      <c r="O11" s="42" t="s">
        <v>85</v>
      </c>
      <c r="P11" s="41" t="s">
        <v>84</v>
      </c>
      <c r="Q11" s="41">
        <f t="shared" ref="Q11:S11" si="6">IF(Q7="","",SUM(Q7:Q10))</f>
        <v>194570000</v>
      </c>
      <c r="R11" s="40">
        <f t="shared" si="6"/>
        <v>194570000</v>
      </c>
      <c r="S11" s="40">
        <f t="shared" si="6"/>
        <v>97285000</v>
      </c>
      <c r="T11" s="274"/>
      <c r="U11" s="275"/>
      <c r="V11" s="275"/>
      <c r="Y11" s="37"/>
      <c r="AA11" s="37"/>
      <c r="AB11" s="37"/>
    </row>
    <row r="12" spans="1:30" ht="17.25" hidden="1" customHeight="1">
      <c r="S12" s="35" t="s">
        <v>83</v>
      </c>
    </row>
    <row r="13" spans="1:30" ht="17.25" hidden="1" customHeight="1">
      <c r="S13" s="34" t="s">
        <v>82</v>
      </c>
    </row>
    <row r="15" spans="1:30" ht="16.2">
      <c r="C15" s="33" t="s">
        <v>81</v>
      </c>
    </row>
    <row r="17" spans="3:3">
      <c r="C17" s="31" t="s">
        <v>80</v>
      </c>
    </row>
    <row r="18" spans="3:3">
      <c r="C18" s="31" t="s">
        <v>79</v>
      </c>
    </row>
    <row r="19" spans="3:3">
      <c r="C19" s="31" t="s">
        <v>78</v>
      </c>
    </row>
    <row r="20" spans="3:3">
      <c r="C20" s="31" t="s">
        <v>77</v>
      </c>
    </row>
    <row r="21" spans="3:3">
      <c r="C21" s="31" t="s">
        <v>76</v>
      </c>
    </row>
    <row r="22" spans="3:3">
      <c r="C22" s="31" t="s">
        <v>75</v>
      </c>
    </row>
    <row r="23" spans="3:3">
      <c r="C23" s="31" t="s">
        <v>74</v>
      </c>
    </row>
    <row r="24" spans="3:3">
      <c r="C24" s="31" t="s">
        <v>73</v>
      </c>
    </row>
    <row r="25" spans="3:3">
      <c r="C25" s="31" t="s">
        <v>72</v>
      </c>
    </row>
    <row r="26" spans="3:3">
      <c r="C26" s="31" t="s">
        <v>71</v>
      </c>
    </row>
    <row r="27" spans="3:3">
      <c r="C27" s="31" t="s">
        <v>70</v>
      </c>
    </row>
    <row r="28" spans="3:3">
      <c r="C28" s="31" t="s">
        <v>69</v>
      </c>
    </row>
    <row r="29" spans="3:3">
      <c r="C29" s="31" t="s">
        <v>68</v>
      </c>
    </row>
  </sheetData>
  <mergeCells count="2">
    <mergeCell ref="L4:N4"/>
    <mergeCell ref="O4:Q4"/>
  </mergeCells>
  <phoneticPr fontId="2"/>
  <conditionalFormatting sqref="S7:S10">
    <cfRule type="expression" dxfId="1" priority="1">
      <formula>AND(0&lt;S7,AD7&lt;S7)</formula>
    </cfRule>
    <cfRule type="expression" dxfId="0" priority="2">
      <formula>AND(0&lt;S7,S7&lt;AC7)</formula>
    </cfRule>
  </conditionalFormatting>
  <dataValidations count="7">
    <dataValidation type="list" allowBlank="1" showInputMessage="1" showErrorMessage="1" sqref="F7:F10" xr:uid="{705131BA-39E7-47A5-AD54-D98B2A27B255}">
      <formula1>重点医師偏在対策支援区域における診療所の承継・開業支援事業</formula1>
    </dataValidation>
    <dataValidation type="list" allowBlank="1" showInputMessage="1" showErrorMessage="1" sqref="E7:E10" xr:uid="{023B8B29-7E2F-4AE2-991A-691CF3D76BD8}">
      <formula1>"重点医師偏在対策支援区域における診療所の承継・開業支援事業"</formula1>
    </dataValidation>
    <dataValidation type="list" allowBlank="1" showInputMessage="1" showErrorMessage="1" sqref="P7:P10" xr:uid="{7FAE99CC-95DD-4A86-9BFF-117928907315}">
      <formula1>"484000,214000,355000"</formula1>
    </dataValidation>
    <dataValidation type="list" allowBlank="1" showInputMessage="1" showErrorMessage="1" sqref="U7:U10" xr:uid="{96D53022-104D-4199-B6C2-F6952E83B4BF}">
      <formula1>"無,有"</formula1>
    </dataValidation>
    <dataValidation type="list" allowBlank="1" showInputMessage="1" showErrorMessage="1" sqref="V7:V10" xr:uid="{4168CB7D-C00A-4EB9-9756-140F6852B883}">
      <formula1>"単年,複数年"</formula1>
    </dataValidation>
    <dataValidation type="list" allowBlank="1" showInputMessage="1" showErrorMessage="1" sqref="F11" xr:uid="{99C1AD44-B65A-458C-A298-194366009F87}">
      <formula1>INDIRECT(E11)</formula1>
    </dataValidation>
    <dataValidation type="list" allowBlank="1" showInputMessage="1" showErrorMessage="1" sqref="E11" xr:uid="{48D7C273-4F23-4728-B9DE-09A7A1DECD2C}">
      <formula1>補助事業名</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0C9E-8EE8-4094-9E39-B4B37E53EE40}">
  <sheetPr>
    <tabColor theme="9"/>
    <pageSetUpPr fitToPage="1"/>
  </sheetPr>
  <dimension ref="A1:Y81"/>
  <sheetViews>
    <sheetView view="pageBreakPreview" zoomScaleNormal="100" zoomScaleSheetLayoutView="100" workbookViewId="0">
      <selection activeCell="C11" sqref="C11"/>
    </sheetView>
  </sheetViews>
  <sheetFormatPr defaultColWidth="8.09765625" defaultRowHeight="18" outlineLevelCol="1"/>
  <cols>
    <col min="1" max="2" width="4.5" style="139" customWidth="1"/>
    <col min="3" max="3" width="22.3984375" style="139" customWidth="1"/>
    <col min="4" max="12" width="7.59765625" style="139" customWidth="1"/>
    <col min="13" max="21" width="7.59765625" style="139" hidden="1" customWidth="1" outlineLevel="1"/>
    <col min="22" max="22" width="8.09765625" style="139" collapsed="1"/>
    <col min="23" max="16384" width="8.09765625" style="139"/>
  </cols>
  <sheetData>
    <row r="1" spans="1:21" ht="19.5" customHeight="1">
      <c r="A1" s="212" t="s">
        <v>204</v>
      </c>
    </row>
    <row r="2" spans="1:21" ht="17.25" customHeight="1">
      <c r="A2" s="212"/>
      <c r="B2" s="212"/>
      <c r="C2" s="212"/>
      <c r="D2" s="464" t="s">
        <v>198</v>
      </c>
      <c r="E2" s="464"/>
      <c r="F2" s="464"/>
      <c r="G2" s="464"/>
      <c r="H2" s="464"/>
      <c r="I2" s="212"/>
      <c r="J2" s="212"/>
      <c r="K2" s="212"/>
      <c r="L2" s="212"/>
      <c r="M2" s="211"/>
      <c r="N2" s="211"/>
      <c r="O2" s="211"/>
      <c r="P2" s="211"/>
      <c r="Q2" s="211"/>
      <c r="R2" s="211"/>
      <c r="S2" s="211"/>
      <c r="T2" s="211"/>
      <c r="U2" s="211"/>
    </row>
    <row r="3" spans="1:21" ht="22.2">
      <c r="A3" s="212"/>
      <c r="B3" s="212"/>
      <c r="C3" s="212"/>
      <c r="D3" s="464"/>
      <c r="E3" s="464"/>
      <c r="F3" s="464"/>
      <c r="G3" s="464"/>
      <c r="H3" s="464"/>
      <c r="I3" s="212"/>
      <c r="J3" s="212"/>
      <c r="K3" s="212"/>
      <c r="L3" s="212"/>
      <c r="M3" s="211"/>
      <c r="N3" s="211"/>
      <c r="O3" s="211"/>
      <c r="P3" s="211"/>
      <c r="Q3" s="211"/>
      <c r="R3" s="211"/>
      <c r="S3" s="211"/>
      <c r="T3" s="211"/>
      <c r="U3" s="211"/>
    </row>
    <row r="4" spans="1:21" ht="18.600000000000001" thickBot="1">
      <c r="A4" s="210" t="s">
        <v>197</v>
      </c>
    </row>
    <row r="5" spans="1:21" s="146" customFormat="1" ht="19.5" customHeight="1" thickBot="1">
      <c r="A5" s="498" t="s">
        <v>196</v>
      </c>
      <c r="B5" s="499"/>
      <c r="C5" s="285"/>
      <c r="D5" s="209" t="s">
        <v>195</v>
      </c>
      <c r="E5" s="501" t="s">
        <v>206</v>
      </c>
      <c r="F5" s="502"/>
      <c r="G5" s="502"/>
      <c r="H5" s="502"/>
      <c r="I5" s="502"/>
      <c r="J5" s="503"/>
    </row>
    <row r="6" spans="1:21" s="146" customFormat="1" ht="16.8" thickBot="1">
      <c r="A6" s="208"/>
    </row>
    <row r="7" spans="1:21" s="146" customFormat="1" ht="18" customHeight="1">
      <c r="A7" s="465" t="s">
        <v>17</v>
      </c>
      <c r="B7" s="466" t="s">
        <v>194</v>
      </c>
      <c r="C7" s="467"/>
      <c r="D7" s="465" t="s">
        <v>193</v>
      </c>
      <c r="E7" s="466"/>
      <c r="F7" s="467"/>
      <c r="G7" s="465" t="s">
        <v>192</v>
      </c>
      <c r="H7" s="466"/>
      <c r="I7" s="466"/>
      <c r="J7" s="466"/>
      <c r="K7" s="466"/>
      <c r="L7" s="467"/>
      <c r="M7" s="465" t="s">
        <v>192</v>
      </c>
      <c r="N7" s="466"/>
      <c r="O7" s="466"/>
      <c r="P7" s="466"/>
      <c r="Q7" s="466"/>
      <c r="R7" s="466"/>
      <c r="S7" s="466"/>
      <c r="T7" s="466"/>
      <c r="U7" s="467"/>
    </row>
    <row r="8" spans="1:21" s="146" customFormat="1" ht="18" customHeight="1">
      <c r="A8" s="500"/>
      <c r="B8" s="477"/>
      <c r="C8" s="478"/>
      <c r="D8" s="500" t="s">
        <v>188</v>
      </c>
      <c r="E8" s="477" t="s">
        <v>187</v>
      </c>
      <c r="F8" s="478" t="s">
        <v>186</v>
      </c>
      <c r="G8" s="479" t="s">
        <v>191</v>
      </c>
      <c r="H8" s="480"/>
      <c r="I8" s="207" t="str">
        <f>IF(I28="","",ROUND(I28/F28*100,0))</f>
        <v/>
      </c>
      <c r="J8" s="481" t="s">
        <v>190</v>
      </c>
      <c r="K8" s="480"/>
      <c r="L8" s="206" t="str">
        <f>IF(I8="","",IF(I8=100,"",100-I8))</f>
        <v/>
      </c>
      <c r="M8" s="468" t="s">
        <v>189</v>
      </c>
      <c r="N8" s="469"/>
      <c r="O8" s="207" t="str">
        <f>IF(O28="","",ROUND(O28/L28*100,0))</f>
        <v/>
      </c>
      <c r="P8" s="468" t="s">
        <v>189</v>
      </c>
      <c r="Q8" s="469"/>
      <c r="R8" s="207" t="str">
        <f>IF(R28="","",ROUND(R28/O28*100,0))</f>
        <v/>
      </c>
      <c r="S8" s="470" t="s">
        <v>189</v>
      </c>
      <c r="T8" s="469"/>
      <c r="U8" s="206" t="str">
        <f>IF(O8="","",IF(O8=100,"",100-O8))</f>
        <v/>
      </c>
    </row>
    <row r="9" spans="1:21" s="146" customFormat="1" ht="18" customHeight="1" thickBot="1">
      <c r="A9" s="474"/>
      <c r="B9" s="475"/>
      <c r="C9" s="476"/>
      <c r="D9" s="474"/>
      <c r="E9" s="475"/>
      <c r="F9" s="476"/>
      <c r="G9" s="160" t="s">
        <v>188</v>
      </c>
      <c r="H9" s="159" t="s">
        <v>187</v>
      </c>
      <c r="I9" s="159" t="s">
        <v>186</v>
      </c>
      <c r="J9" s="159" t="s">
        <v>188</v>
      </c>
      <c r="K9" s="159" t="s">
        <v>187</v>
      </c>
      <c r="L9" s="158" t="s">
        <v>186</v>
      </c>
      <c r="M9" s="160" t="s">
        <v>188</v>
      </c>
      <c r="N9" s="159" t="s">
        <v>187</v>
      </c>
      <c r="O9" s="159" t="s">
        <v>186</v>
      </c>
      <c r="P9" s="160" t="s">
        <v>188</v>
      </c>
      <c r="Q9" s="159" t="s">
        <v>187</v>
      </c>
      <c r="R9" s="159" t="s">
        <v>186</v>
      </c>
      <c r="S9" s="159" t="s">
        <v>188</v>
      </c>
      <c r="T9" s="159" t="s">
        <v>187</v>
      </c>
      <c r="U9" s="158" t="s">
        <v>186</v>
      </c>
    </row>
    <row r="10" spans="1:21" s="146" customFormat="1" ht="18" customHeight="1">
      <c r="A10" s="484" t="s">
        <v>185</v>
      </c>
      <c r="B10" s="491" t="s">
        <v>184</v>
      </c>
      <c r="C10" s="205"/>
      <c r="D10" s="204" t="s">
        <v>181</v>
      </c>
      <c r="E10" s="203" t="s">
        <v>180</v>
      </c>
      <c r="F10" s="202" t="s">
        <v>183</v>
      </c>
      <c r="G10" s="204" t="s">
        <v>182</v>
      </c>
      <c r="H10" s="203" t="s">
        <v>180</v>
      </c>
      <c r="I10" s="203" t="s">
        <v>179</v>
      </c>
      <c r="J10" s="203" t="s">
        <v>181</v>
      </c>
      <c r="K10" s="203" t="s">
        <v>180</v>
      </c>
      <c r="L10" s="202" t="s">
        <v>179</v>
      </c>
      <c r="M10" s="204" t="s">
        <v>182</v>
      </c>
      <c r="N10" s="203" t="s">
        <v>180</v>
      </c>
      <c r="O10" s="203" t="s">
        <v>179</v>
      </c>
      <c r="P10" s="204" t="s">
        <v>182</v>
      </c>
      <c r="Q10" s="203" t="s">
        <v>180</v>
      </c>
      <c r="R10" s="203" t="s">
        <v>179</v>
      </c>
      <c r="S10" s="203" t="s">
        <v>181</v>
      </c>
      <c r="T10" s="203" t="s">
        <v>180</v>
      </c>
      <c r="U10" s="202" t="s">
        <v>179</v>
      </c>
    </row>
    <row r="11" spans="1:21" s="146" customFormat="1" ht="18" customHeight="1">
      <c r="A11" s="485"/>
      <c r="B11" s="492"/>
      <c r="C11" s="176" t="s">
        <v>178</v>
      </c>
      <c r="D11" s="200"/>
      <c r="E11" s="198" t="str">
        <f t="shared" ref="E11:E47" si="0">IF(D11="","",F11/D11)</f>
        <v/>
      </c>
      <c r="F11" s="201"/>
      <c r="G11" s="200"/>
      <c r="H11" s="198" t="str">
        <f t="shared" ref="H11:H47" si="1">IF(G11="","",I11/G11)</f>
        <v/>
      </c>
      <c r="I11" s="199"/>
      <c r="J11" s="198"/>
      <c r="K11" s="198" t="str">
        <f t="shared" ref="K11:K16" si="2">IF(J11="","",L11/J11)</f>
        <v/>
      </c>
      <c r="L11" s="197"/>
      <c r="M11" s="200"/>
      <c r="N11" s="198" t="str">
        <f t="shared" ref="N11:N47" si="3">IF(M11="","",O11/M11)</f>
        <v/>
      </c>
      <c r="O11" s="199"/>
      <c r="P11" s="200"/>
      <c r="Q11" s="198" t="str">
        <f t="shared" ref="Q11:Q47" si="4">IF(P11="","",R11/P11)</f>
        <v/>
      </c>
      <c r="R11" s="199"/>
      <c r="S11" s="198"/>
      <c r="T11" s="198" t="str">
        <f t="shared" ref="T11:T47" si="5">IF(S11="","",U11/S11)</f>
        <v/>
      </c>
      <c r="U11" s="197"/>
    </row>
    <row r="12" spans="1:21" s="146" customFormat="1" ht="18" customHeight="1">
      <c r="A12" s="485"/>
      <c r="B12" s="492"/>
      <c r="C12" s="286" t="s">
        <v>260</v>
      </c>
      <c r="D12" s="200"/>
      <c r="E12" s="198" t="str">
        <f t="shared" si="0"/>
        <v/>
      </c>
      <c r="F12" s="201"/>
      <c r="G12" s="200"/>
      <c r="H12" s="198" t="str">
        <f t="shared" si="1"/>
        <v/>
      </c>
      <c r="I12" s="199"/>
      <c r="J12" s="198"/>
      <c r="K12" s="198" t="str">
        <f t="shared" si="2"/>
        <v/>
      </c>
      <c r="L12" s="197"/>
      <c r="M12" s="200"/>
      <c r="N12" s="198" t="str">
        <f t="shared" si="3"/>
        <v/>
      </c>
      <c r="O12" s="199"/>
      <c r="P12" s="200"/>
      <c r="Q12" s="198" t="str">
        <f t="shared" si="4"/>
        <v/>
      </c>
      <c r="R12" s="199"/>
      <c r="S12" s="198"/>
      <c r="T12" s="198" t="str">
        <f t="shared" si="5"/>
        <v/>
      </c>
      <c r="U12" s="197"/>
    </row>
    <row r="13" spans="1:21" s="146" customFormat="1" ht="18" customHeight="1">
      <c r="A13" s="485"/>
      <c r="B13" s="492"/>
      <c r="C13" s="287" t="s">
        <v>177</v>
      </c>
      <c r="D13" s="289"/>
      <c r="E13" s="196" t="str">
        <f t="shared" si="0"/>
        <v/>
      </c>
      <c r="F13" s="290"/>
      <c r="G13" s="291"/>
      <c r="H13" s="189" t="str">
        <f t="shared" si="1"/>
        <v/>
      </c>
      <c r="I13" s="292"/>
      <c r="J13" s="293"/>
      <c r="K13" s="189" t="str">
        <f t="shared" si="2"/>
        <v/>
      </c>
      <c r="L13" s="290"/>
      <c r="M13" s="188"/>
      <c r="N13" s="189" t="str">
        <f t="shared" si="3"/>
        <v/>
      </c>
      <c r="O13" s="194"/>
      <c r="P13" s="188"/>
      <c r="Q13" s="189" t="str">
        <f t="shared" si="4"/>
        <v/>
      </c>
      <c r="R13" s="194"/>
      <c r="S13" s="194"/>
      <c r="T13" s="189" t="str">
        <f t="shared" si="5"/>
        <v/>
      </c>
      <c r="U13" s="184"/>
    </row>
    <row r="14" spans="1:21" s="146" customFormat="1" ht="18" customHeight="1">
      <c r="A14" s="485"/>
      <c r="B14" s="492"/>
      <c r="C14" s="176" t="s">
        <v>175</v>
      </c>
      <c r="D14" s="192"/>
      <c r="E14" s="189" t="str">
        <f t="shared" si="0"/>
        <v/>
      </c>
      <c r="F14" s="190"/>
      <c r="G14" s="192"/>
      <c r="H14" s="189" t="str">
        <f t="shared" si="1"/>
        <v/>
      </c>
      <c r="I14" s="185"/>
      <c r="J14" s="189"/>
      <c r="K14" s="189" t="str">
        <f t="shared" si="2"/>
        <v/>
      </c>
      <c r="L14" s="190"/>
      <c r="M14" s="192"/>
      <c r="N14" s="189" t="str">
        <f t="shared" si="3"/>
        <v/>
      </c>
      <c r="O14" s="185"/>
      <c r="P14" s="192"/>
      <c r="Q14" s="189" t="str">
        <f t="shared" si="4"/>
        <v/>
      </c>
      <c r="R14" s="185"/>
      <c r="S14" s="189"/>
      <c r="T14" s="189" t="str">
        <f t="shared" si="5"/>
        <v/>
      </c>
      <c r="U14" s="190"/>
    </row>
    <row r="15" spans="1:21" s="146" customFormat="1" ht="18" customHeight="1">
      <c r="A15" s="485"/>
      <c r="B15" s="492"/>
      <c r="C15" s="286"/>
      <c r="D15" s="296"/>
      <c r="E15" s="195" t="str">
        <f t="shared" si="0"/>
        <v/>
      </c>
      <c r="F15" s="292"/>
      <c r="G15" s="296"/>
      <c r="H15" s="193" t="str">
        <f t="shared" si="1"/>
        <v/>
      </c>
      <c r="I15" s="294"/>
      <c r="J15" s="292"/>
      <c r="K15" s="189" t="str">
        <f t="shared" si="2"/>
        <v/>
      </c>
      <c r="L15" s="290"/>
      <c r="M15" s="188"/>
      <c r="N15" s="189" t="str">
        <f t="shared" si="3"/>
        <v/>
      </c>
      <c r="O15" s="186"/>
      <c r="P15" s="188"/>
      <c r="Q15" s="189" t="str">
        <f t="shared" si="4"/>
        <v/>
      </c>
      <c r="R15" s="186"/>
      <c r="S15" s="194"/>
      <c r="T15" s="189" t="str">
        <f t="shared" si="5"/>
        <v/>
      </c>
      <c r="U15" s="184"/>
    </row>
    <row r="16" spans="1:21" s="146" customFormat="1" ht="18" customHeight="1">
      <c r="A16" s="485"/>
      <c r="B16" s="492"/>
      <c r="C16" s="286"/>
      <c r="D16" s="296"/>
      <c r="E16" s="193" t="str">
        <f t="shared" si="0"/>
        <v/>
      </c>
      <c r="F16" s="290"/>
      <c r="G16" s="296"/>
      <c r="H16" s="193" t="str">
        <f t="shared" si="1"/>
        <v/>
      </c>
      <c r="I16" s="294"/>
      <c r="J16" s="292"/>
      <c r="K16" s="189" t="str">
        <f t="shared" si="2"/>
        <v/>
      </c>
      <c r="L16" s="290"/>
      <c r="M16" s="188"/>
      <c r="N16" s="189" t="str">
        <f t="shared" si="3"/>
        <v/>
      </c>
      <c r="O16" s="186"/>
      <c r="P16" s="188"/>
      <c r="Q16" s="189" t="str">
        <f t="shared" si="4"/>
        <v/>
      </c>
      <c r="R16" s="186"/>
      <c r="S16" s="194"/>
      <c r="T16" s="189" t="str">
        <f t="shared" si="5"/>
        <v/>
      </c>
      <c r="U16" s="184"/>
    </row>
    <row r="17" spans="1:25" s="146" customFormat="1" ht="18" customHeight="1">
      <c r="A17" s="485"/>
      <c r="B17" s="492"/>
      <c r="C17" s="286"/>
      <c r="D17" s="297"/>
      <c r="E17" s="193" t="str">
        <f t="shared" si="0"/>
        <v/>
      </c>
      <c r="F17" s="290"/>
      <c r="G17" s="296"/>
      <c r="H17" s="193" t="str">
        <f t="shared" si="1"/>
        <v/>
      </c>
      <c r="I17" s="294"/>
      <c r="J17" s="295"/>
      <c r="K17" s="185"/>
      <c r="L17" s="290"/>
      <c r="M17" s="188"/>
      <c r="N17" s="189" t="str">
        <f t="shared" si="3"/>
        <v/>
      </c>
      <c r="O17" s="186"/>
      <c r="P17" s="188"/>
      <c r="Q17" s="189" t="str">
        <f t="shared" si="4"/>
        <v/>
      </c>
      <c r="R17" s="186"/>
      <c r="S17" s="186"/>
      <c r="T17" s="185" t="str">
        <f t="shared" si="5"/>
        <v/>
      </c>
      <c r="U17" s="184"/>
    </row>
    <row r="18" spans="1:25" s="146" customFormat="1" ht="18" customHeight="1">
      <c r="A18" s="485"/>
      <c r="B18" s="492"/>
      <c r="C18" s="176" t="s">
        <v>176</v>
      </c>
      <c r="D18" s="192"/>
      <c r="E18" s="189" t="str">
        <f t="shared" si="0"/>
        <v/>
      </c>
      <c r="F18" s="190"/>
      <c r="G18" s="192"/>
      <c r="H18" s="185" t="str">
        <f t="shared" si="1"/>
        <v/>
      </c>
      <c r="I18" s="185"/>
      <c r="J18" s="185"/>
      <c r="K18" s="185" t="str">
        <f t="shared" ref="K18:K47" si="6">IF(J18="","",L18/J18)</f>
        <v/>
      </c>
      <c r="L18" s="190"/>
      <c r="M18" s="192"/>
      <c r="N18" s="185" t="str">
        <f t="shared" si="3"/>
        <v/>
      </c>
      <c r="O18" s="185"/>
      <c r="P18" s="192"/>
      <c r="Q18" s="185" t="str">
        <f t="shared" si="4"/>
        <v/>
      </c>
      <c r="R18" s="185"/>
      <c r="S18" s="185"/>
      <c r="T18" s="185" t="str">
        <f t="shared" si="5"/>
        <v/>
      </c>
      <c r="U18" s="190"/>
    </row>
    <row r="19" spans="1:25" s="146" customFormat="1" ht="18" customHeight="1">
      <c r="A19" s="485"/>
      <c r="B19" s="492"/>
      <c r="C19" s="176" t="str">
        <f>C12</f>
        <v>&lt;建築工事&gt;</v>
      </c>
      <c r="D19" s="192"/>
      <c r="E19" s="189" t="str">
        <f t="shared" si="0"/>
        <v/>
      </c>
      <c r="F19" s="190"/>
      <c r="G19" s="191"/>
      <c r="H19" s="185" t="str">
        <f t="shared" si="1"/>
        <v/>
      </c>
      <c r="I19" s="185"/>
      <c r="J19" s="185"/>
      <c r="K19" s="185" t="str">
        <f t="shared" si="6"/>
        <v/>
      </c>
      <c r="L19" s="190"/>
      <c r="M19" s="191"/>
      <c r="N19" s="185" t="str">
        <f t="shared" si="3"/>
        <v/>
      </c>
      <c r="O19" s="185"/>
      <c r="P19" s="191"/>
      <c r="Q19" s="185" t="str">
        <f t="shared" si="4"/>
        <v/>
      </c>
      <c r="R19" s="185"/>
      <c r="S19" s="185"/>
      <c r="T19" s="185" t="str">
        <f t="shared" si="5"/>
        <v/>
      </c>
      <c r="U19" s="190"/>
    </row>
    <row r="20" spans="1:25" s="146" customFormat="1" ht="18" customHeight="1">
      <c r="A20" s="485"/>
      <c r="B20" s="492"/>
      <c r="C20" s="176" t="str">
        <f>IF(C13="","",C13)</f>
        <v>　（改築）</v>
      </c>
      <c r="D20" s="192"/>
      <c r="E20" s="189" t="str">
        <f t="shared" si="0"/>
        <v/>
      </c>
      <c r="F20" s="190"/>
      <c r="G20" s="191"/>
      <c r="H20" s="185" t="str">
        <f t="shared" si="1"/>
        <v/>
      </c>
      <c r="I20" s="185"/>
      <c r="J20" s="185"/>
      <c r="K20" s="185" t="str">
        <f t="shared" si="6"/>
        <v/>
      </c>
      <c r="L20" s="190"/>
      <c r="M20" s="191"/>
      <c r="N20" s="185" t="str">
        <f t="shared" si="3"/>
        <v/>
      </c>
      <c r="O20" s="185"/>
      <c r="P20" s="191"/>
      <c r="Q20" s="185" t="str">
        <f t="shared" si="4"/>
        <v/>
      </c>
      <c r="R20" s="185"/>
      <c r="S20" s="185"/>
      <c r="T20" s="185" t="str">
        <f t="shared" si="5"/>
        <v/>
      </c>
      <c r="U20" s="190"/>
    </row>
    <row r="21" spans="1:25" s="146" customFormat="1" ht="18" customHeight="1">
      <c r="A21" s="485"/>
      <c r="B21" s="492"/>
      <c r="C21" s="176" t="s">
        <v>175</v>
      </c>
      <c r="D21" s="192"/>
      <c r="E21" s="189" t="str">
        <f t="shared" si="0"/>
        <v/>
      </c>
      <c r="F21" s="190"/>
      <c r="G21" s="191"/>
      <c r="H21" s="185" t="str">
        <f t="shared" si="1"/>
        <v/>
      </c>
      <c r="I21" s="185"/>
      <c r="J21" s="185"/>
      <c r="K21" s="185" t="str">
        <f t="shared" si="6"/>
        <v/>
      </c>
      <c r="L21" s="190"/>
      <c r="M21" s="191"/>
      <c r="N21" s="185" t="str">
        <f t="shared" si="3"/>
        <v/>
      </c>
      <c r="O21" s="185"/>
      <c r="P21" s="191"/>
      <c r="Q21" s="185" t="str">
        <f t="shared" si="4"/>
        <v/>
      </c>
      <c r="R21" s="185"/>
      <c r="S21" s="185"/>
      <c r="T21" s="185" t="str">
        <f t="shared" si="5"/>
        <v/>
      </c>
      <c r="U21" s="190"/>
    </row>
    <row r="22" spans="1:25" s="146" customFormat="1" ht="18" customHeight="1">
      <c r="A22" s="485"/>
      <c r="B22" s="492"/>
      <c r="C22" s="286"/>
      <c r="D22" s="288"/>
      <c r="E22" s="189" t="str">
        <f t="shared" si="0"/>
        <v/>
      </c>
      <c r="F22" s="290"/>
      <c r="G22" s="298"/>
      <c r="H22" s="185" t="str">
        <f t="shared" si="1"/>
        <v/>
      </c>
      <c r="I22" s="294"/>
      <c r="J22" s="294"/>
      <c r="K22" s="185" t="str">
        <f t="shared" si="6"/>
        <v/>
      </c>
      <c r="L22" s="290"/>
      <c r="M22" s="187"/>
      <c r="N22" s="185" t="str">
        <f t="shared" si="3"/>
        <v/>
      </c>
      <c r="O22" s="186"/>
      <c r="P22" s="187"/>
      <c r="Q22" s="185" t="str">
        <f t="shared" si="4"/>
        <v/>
      </c>
      <c r="R22" s="186"/>
      <c r="S22" s="186"/>
      <c r="T22" s="185" t="str">
        <f t="shared" si="5"/>
        <v/>
      </c>
      <c r="U22" s="184"/>
    </row>
    <row r="23" spans="1:25" s="146" customFormat="1" ht="18" customHeight="1">
      <c r="A23" s="485"/>
      <c r="B23" s="492"/>
      <c r="C23" s="286"/>
      <c r="D23" s="288"/>
      <c r="E23" s="189" t="str">
        <f t="shared" si="0"/>
        <v/>
      </c>
      <c r="F23" s="290"/>
      <c r="G23" s="298"/>
      <c r="H23" s="185" t="str">
        <f t="shared" si="1"/>
        <v/>
      </c>
      <c r="I23" s="294"/>
      <c r="J23" s="294"/>
      <c r="K23" s="185" t="str">
        <f t="shared" si="6"/>
        <v/>
      </c>
      <c r="L23" s="290"/>
      <c r="M23" s="187"/>
      <c r="N23" s="185" t="str">
        <f t="shared" si="3"/>
        <v/>
      </c>
      <c r="O23" s="186"/>
      <c r="P23" s="187"/>
      <c r="Q23" s="185" t="str">
        <f t="shared" si="4"/>
        <v/>
      </c>
      <c r="R23" s="186"/>
      <c r="S23" s="186"/>
      <c r="T23" s="185" t="str">
        <f t="shared" si="5"/>
        <v/>
      </c>
      <c r="U23" s="184"/>
    </row>
    <row r="24" spans="1:25" s="146" customFormat="1" ht="18" customHeight="1">
      <c r="A24" s="485"/>
      <c r="B24" s="492"/>
      <c r="C24" s="286"/>
      <c r="D24" s="288"/>
      <c r="E24" s="189" t="str">
        <f t="shared" si="0"/>
        <v/>
      </c>
      <c r="F24" s="299"/>
      <c r="G24" s="298"/>
      <c r="H24" s="185" t="str">
        <f t="shared" si="1"/>
        <v/>
      </c>
      <c r="I24" s="294"/>
      <c r="J24" s="294"/>
      <c r="K24" s="185" t="str">
        <f t="shared" si="6"/>
        <v/>
      </c>
      <c r="L24" s="290"/>
      <c r="M24" s="187"/>
      <c r="N24" s="185" t="str">
        <f t="shared" si="3"/>
        <v/>
      </c>
      <c r="O24" s="186"/>
      <c r="P24" s="187"/>
      <c r="Q24" s="185" t="str">
        <f t="shared" si="4"/>
        <v/>
      </c>
      <c r="R24" s="186"/>
      <c r="S24" s="186"/>
      <c r="T24" s="185" t="str">
        <f t="shared" si="5"/>
        <v/>
      </c>
      <c r="U24" s="184"/>
    </row>
    <row r="25" spans="1:25" s="146" customFormat="1" ht="18" customHeight="1">
      <c r="A25" s="485"/>
      <c r="B25" s="492"/>
      <c r="C25" s="286"/>
      <c r="D25" s="288"/>
      <c r="E25" s="189" t="str">
        <f t="shared" si="0"/>
        <v/>
      </c>
      <c r="F25" s="299"/>
      <c r="G25" s="298"/>
      <c r="H25" s="185" t="str">
        <f t="shared" si="1"/>
        <v/>
      </c>
      <c r="I25" s="294"/>
      <c r="J25" s="294"/>
      <c r="K25" s="185" t="str">
        <f t="shared" si="6"/>
        <v/>
      </c>
      <c r="L25" s="290"/>
      <c r="M25" s="187"/>
      <c r="N25" s="185" t="str">
        <f t="shared" si="3"/>
        <v/>
      </c>
      <c r="O25" s="186"/>
      <c r="P25" s="187"/>
      <c r="Q25" s="185" t="str">
        <f t="shared" si="4"/>
        <v/>
      </c>
      <c r="R25" s="186"/>
      <c r="S25" s="186"/>
      <c r="T25" s="185" t="str">
        <f t="shared" si="5"/>
        <v/>
      </c>
      <c r="U25" s="184"/>
    </row>
    <row r="26" spans="1:25" s="146" customFormat="1" ht="18" customHeight="1">
      <c r="A26" s="485"/>
      <c r="B26" s="492"/>
      <c r="C26" s="286"/>
      <c r="D26" s="288"/>
      <c r="E26" s="189" t="str">
        <f t="shared" si="0"/>
        <v/>
      </c>
      <c r="F26" s="299"/>
      <c r="G26" s="298"/>
      <c r="H26" s="185" t="str">
        <f t="shared" si="1"/>
        <v/>
      </c>
      <c r="I26" s="294"/>
      <c r="J26" s="294"/>
      <c r="K26" s="185" t="str">
        <f t="shared" si="6"/>
        <v/>
      </c>
      <c r="L26" s="290"/>
      <c r="M26" s="187"/>
      <c r="N26" s="185" t="str">
        <f t="shared" si="3"/>
        <v/>
      </c>
      <c r="O26" s="186"/>
      <c r="P26" s="187"/>
      <c r="Q26" s="185" t="str">
        <f t="shared" si="4"/>
        <v/>
      </c>
      <c r="R26" s="186"/>
      <c r="S26" s="186"/>
      <c r="T26" s="185" t="str">
        <f t="shared" si="5"/>
        <v/>
      </c>
      <c r="U26" s="184"/>
    </row>
    <row r="27" spans="1:25" s="146" customFormat="1" ht="18" customHeight="1">
      <c r="A27" s="485"/>
      <c r="B27" s="492"/>
      <c r="C27" s="286"/>
      <c r="D27" s="288"/>
      <c r="E27" s="185" t="str">
        <f t="shared" si="0"/>
        <v/>
      </c>
      <c r="F27" s="299"/>
      <c r="G27" s="298"/>
      <c r="H27" s="185" t="str">
        <f t="shared" si="1"/>
        <v/>
      </c>
      <c r="I27" s="294"/>
      <c r="J27" s="294"/>
      <c r="K27" s="185" t="str">
        <f t="shared" si="6"/>
        <v/>
      </c>
      <c r="L27" s="290"/>
      <c r="M27" s="187"/>
      <c r="N27" s="185" t="str">
        <f t="shared" si="3"/>
        <v/>
      </c>
      <c r="O27" s="186"/>
      <c r="P27" s="187"/>
      <c r="Q27" s="185" t="str">
        <f t="shared" si="4"/>
        <v/>
      </c>
      <c r="R27" s="186"/>
      <c r="S27" s="186"/>
      <c r="T27" s="185" t="str">
        <f t="shared" si="5"/>
        <v/>
      </c>
      <c r="U27" s="184"/>
    </row>
    <row r="28" spans="1:25" s="146" customFormat="1" ht="18" customHeight="1">
      <c r="A28" s="485"/>
      <c r="B28" s="492"/>
      <c r="C28" s="180" t="s">
        <v>173</v>
      </c>
      <c r="D28" s="302"/>
      <c r="E28" s="162" t="str">
        <f t="shared" si="0"/>
        <v/>
      </c>
      <c r="F28" s="161" t="str">
        <f>IF(SUM(F12:F27)=0,"",SUM(F12:F27))</f>
        <v/>
      </c>
      <c r="G28" s="301"/>
      <c r="H28" s="162" t="str">
        <f t="shared" si="1"/>
        <v/>
      </c>
      <c r="I28" s="162" t="str">
        <f>IF(SUM(I12:I27)=0,"",SUM(I12:I27))</f>
        <v/>
      </c>
      <c r="J28" s="300"/>
      <c r="K28" s="162" t="str">
        <f t="shared" si="6"/>
        <v/>
      </c>
      <c r="L28" s="161" t="str">
        <f>IF(SUM(L12:L27)=0,"",SUM(L12:L27))</f>
        <v/>
      </c>
      <c r="M28" s="164"/>
      <c r="N28" s="162" t="str">
        <f t="shared" si="3"/>
        <v/>
      </c>
      <c r="O28" s="162" t="str">
        <f>IF(SUM(O12:O27)=0,"",SUM(O12:O27))</f>
        <v/>
      </c>
      <c r="P28" s="164"/>
      <c r="Q28" s="162" t="str">
        <f t="shared" si="4"/>
        <v/>
      </c>
      <c r="R28" s="162" t="str">
        <f>IF(SUM(R12:R27)=0,"",SUM(R12:R27))</f>
        <v/>
      </c>
      <c r="S28" s="163"/>
      <c r="T28" s="162" t="str">
        <f t="shared" si="5"/>
        <v/>
      </c>
      <c r="U28" s="161" t="str">
        <f>IF(SUM(U12:U27)=0,"",SUM(U12:U27))</f>
        <v/>
      </c>
    </row>
    <row r="29" spans="1:25" s="146" customFormat="1" ht="18" customHeight="1">
      <c r="A29" s="485"/>
      <c r="B29" s="492" t="s">
        <v>174</v>
      </c>
      <c r="C29" s="303"/>
      <c r="D29" s="304"/>
      <c r="E29" s="178" t="str">
        <f t="shared" si="0"/>
        <v/>
      </c>
      <c r="F29" s="309"/>
      <c r="G29" s="304"/>
      <c r="H29" s="178" t="str">
        <f t="shared" si="1"/>
        <v/>
      </c>
      <c r="I29" s="312"/>
      <c r="J29" s="312"/>
      <c r="K29" s="178" t="str">
        <f t="shared" si="6"/>
        <v/>
      </c>
      <c r="L29" s="309"/>
      <c r="M29" s="183"/>
      <c r="N29" s="178" t="str">
        <f t="shared" si="3"/>
        <v/>
      </c>
      <c r="O29" s="182"/>
      <c r="P29" s="183"/>
      <c r="Q29" s="178" t="str">
        <f t="shared" si="4"/>
        <v/>
      </c>
      <c r="R29" s="182"/>
      <c r="S29" s="182"/>
      <c r="T29" s="178" t="str">
        <f t="shared" si="5"/>
        <v/>
      </c>
      <c r="U29" s="181"/>
    </row>
    <row r="30" spans="1:25" s="146" customFormat="1" ht="18" customHeight="1">
      <c r="A30" s="485"/>
      <c r="B30" s="492"/>
      <c r="C30" s="305"/>
      <c r="D30" s="306"/>
      <c r="E30" s="170" t="str">
        <f t="shared" si="0"/>
        <v/>
      </c>
      <c r="F30" s="310"/>
      <c r="G30" s="306"/>
      <c r="H30" s="170" t="str">
        <f t="shared" si="1"/>
        <v/>
      </c>
      <c r="I30" s="313"/>
      <c r="J30" s="313"/>
      <c r="K30" s="170" t="str">
        <f t="shared" si="6"/>
        <v/>
      </c>
      <c r="L30" s="310"/>
      <c r="M30" s="171"/>
      <c r="N30" s="170" t="str">
        <f t="shared" si="3"/>
        <v/>
      </c>
      <c r="O30" s="153"/>
      <c r="P30" s="171"/>
      <c r="Q30" s="170" t="str">
        <f t="shared" si="4"/>
        <v/>
      </c>
      <c r="R30" s="153"/>
      <c r="S30" s="153"/>
      <c r="T30" s="170" t="str">
        <f t="shared" si="5"/>
        <v/>
      </c>
      <c r="U30" s="151"/>
    </row>
    <row r="31" spans="1:25" s="146" customFormat="1" ht="18" customHeight="1">
      <c r="A31" s="485"/>
      <c r="B31" s="492"/>
      <c r="C31" s="305"/>
      <c r="D31" s="306"/>
      <c r="E31" s="170" t="str">
        <f t="shared" si="0"/>
        <v/>
      </c>
      <c r="F31" s="310"/>
      <c r="G31" s="306"/>
      <c r="H31" s="170" t="str">
        <f t="shared" si="1"/>
        <v/>
      </c>
      <c r="I31" s="313"/>
      <c r="J31" s="313"/>
      <c r="K31" s="170" t="str">
        <f t="shared" si="6"/>
        <v/>
      </c>
      <c r="L31" s="310"/>
      <c r="M31" s="171"/>
      <c r="N31" s="170" t="str">
        <f t="shared" si="3"/>
        <v/>
      </c>
      <c r="O31" s="153"/>
      <c r="P31" s="171"/>
      <c r="Q31" s="170" t="str">
        <f t="shared" si="4"/>
        <v/>
      </c>
      <c r="R31" s="153"/>
      <c r="S31" s="153"/>
      <c r="T31" s="170" t="str">
        <f t="shared" si="5"/>
        <v/>
      </c>
      <c r="U31" s="151"/>
    </row>
    <row r="32" spans="1:25" s="146" customFormat="1" ht="18" customHeight="1">
      <c r="A32" s="485"/>
      <c r="B32" s="492"/>
      <c r="C32" s="305"/>
      <c r="D32" s="306"/>
      <c r="E32" s="170" t="str">
        <f t="shared" si="0"/>
        <v/>
      </c>
      <c r="F32" s="310"/>
      <c r="G32" s="306"/>
      <c r="H32" s="170" t="str">
        <f t="shared" si="1"/>
        <v/>
      </c>
      <c r="I32" s="313"/>
      <c r="J32" s="313"/>
      <c r="K32" s="170" t="str">
        <f t="shared" si="6"/>
        <v/>
      </c>
      <c r="L32" s="310"/>
      <c r="M32" s="171"/>
      <c r="N32" s="170" t="str">
        <f t="shared" si="3"/>
        <v/>
      </c>
      <c r="O32" s="153"/>
      <c r="P32" s="171"/>
      <c r="Q32" s="170" t="str">
        <f t="shared" si="4"/>
        <v/>
      </c>
      <c r="R32" s="153"/>
      <c r="S32" s="153"/>
      <c r="T32" s="170" t="str">
        <f t="shared" si="5"/>
        <v/>
      </c>
      <c r="U32" s="151"/>
      <c r="V32" s="482" t="s">
        <v>199</v>
      </c>
      <c r="W32" s="483"/>
      <c r="X32" s="483"/>
      <c r="Y32" s="483"/>
    </row>
    <row r="33" spans="1:25" s="146" customFormat="1" ht="18" customHeight="1">
      <c r="A33" s="485"/>
      <c r="B33" s="492"/>
      <c r="C33" s="307"/>
      <c r="D33" s="308"/>
      <c r="E33" s="167" t="str">
        <f t="shared" si="0"/>
        <v/>
      </c>
      <c r="F33" s="311"/>
      <c r="G33" s="308"/>
      <c r="H33" s="167" t="str">
        <f t="shared" si="1"/>
        <v/>
      </c>
      <c r="I33" s="314"/>
      <c r="J33" s="314"/>
      <c r="K33" s="167" t="str">
        <f t="shared" si="6"/>
        <v/>
      </c>
      <c r="L33" s="311"/>
      <c r="M33" s="168"/>
      <c r="N33" s="167" t="str">
        <f t="shared" si="3"/>
        <v/>
      </c>
      <c r="O33" s="152"/>
      <c r="P33" s="168"/>
      <c r="Q33" s="167" t="str">
        <f t="shared" si="4"/>
        <v/>
      </c>
      <c r="R33" s="152"/>
      <c r="S33" s="152"/>
      <c r="T33" s="167" t="str">
        <f t="shared" si="5"/>
        <v/>
      </c>
      <c r="U33" s="166"/>
      <c r="V33" s="482"/>
      <c r="W33" s="483"/>
      <c r="X33" s="483"/>
      <c r="Y33" s="483"/>
    </row>
    <row r="34" spans="1:25" s="146" customFormat="1" ht="18" customHeight="1">
      <c r="A34" s="485"/>
      <c r="B34" s="492"/>
      <c r="C34" s="165" t="s">
        <v>173</v>
      </c>
      <c r="D34" s="301"/>
      <c r="E34" s="162" t="str">
        <f t="shared" si="0"/>
        <v/>
      </c>
      <c r="F34" s="161" t="str">
        <f>IF(SUM(F29:F33)=0,"",(SUM(F29:F33)))</f>
        <v/>
      </c>
      <c r="G34" s="301"/>
      <c r="H34" s="162" t="str">
        <f t="shared" si="1"/>
        <v/>
      </c>
      <c r="I34" s="162" t="str">
        <f>IF(SUM(I29:I33)=0,"",(SUM(I29:I33)))</f>
        <v/>
      </c>
      <c r="J34" s="300"/>
      <c r="K34" s="162" t="str">
        <f t="shared" si="6"/>
        <v/>
      </c>
      <c r="L34" s="161" t="str">
        <f>IF(SUM(L29:L33)=0,"",(SUM(L29:L33)))</f>
        <v/>
      </c>
      <c r="M34" s="164"/>
      <c r="N34" s="162" t="str">
        <f t="shared" si="3"/>
        <v/>
      </c>
      <c r="O34" s="162" t="str">
        <f>IF(SUM(O29:O33)=0,"",(SUM(O29:O33)))</f>
        <v/>
      </c>
      <c r="P34" s="164"/>
      <c r="Q34" s="162" t="str">
        <f t="shared" si="4"/>
        <v/>
      </c>
      <c r="R34" s="162" t="str">
        <f>IF(SUM(R29:R33)=0,"",(SUM(R29:R33)))</f>
        <v/>
      </c>
      <c r="S34" s="163"/>
      <c r="T34" s="162" t="str">
        <f t="shared" si="5"/>
        <v/>
      </c>
      <c r="U34" s="161" t="str">
        <f>IF(SUM(U29:U33)=0,"",(SUM(U29:U33)))</f>
        <v/>
      </c>
    </row>
    <row r="35" spans="1:25" s="146" customFormat="1" ht="18" customHeight="1">
      <c r="A35" s="485"/>
      <c r="B35" s="477" t="s">
        <v>172</v>
      </c>
      <c r="C35" s="478"/>
      <c r="D35" s="301"/>
      <c r="E35" s="162" t="str">
        <f t="shared" si="0"/>
        <v/>
      </c>
      <c r="F35" s="161" t="str">
        <f>IF(F28="","",IF(F34="",F28,F28+F34))</f>
        <v/>
      </c>
      <c r="G35" s="301"/>
      <c r="H35" s="162" t="str">
        <f t="shared" si="1"/>
        <v/>
      </c>
      <c r="I35" s="162" t="str">
        <f>IF(I28="","",IF(I34="",I28,I28+I34))</f>
        <v/>
      </c>
      <c r="J35" s="300"/>
      <c r="K35" s="162" t="str">
        <f t="shared" si="6"/>
        <v/>
      </c>
      <c r="L35" s="161" t="str">
        <f>IF(L28="","",IF(L34="",L28,L28+L34))</f>
        <v/>
      </c>
      <c r="M35" s="164"/>
      <c r="N35" s="162" t="str">
        <f t="shared" si="3"/>
        <v/>
      </c>
      <c r="O35" s="162" t="str">
        <f>IF(O28="","",IF(O34="",O28,O28+O34))</f>
        <v/>
      </c>
      <c r="P35" s="164"/>
      <c r="Q35" s="162" t="str">
        <f t="shared" si="4"/>
        <v/>
      </c>
      <c r="R35" s="162" t="str">
        <f>IF(R28="","",IF(R34="",R28,R28+R34))</f>
        <v/>
      </c>
      <c r="S35" s="163"/>
      <c r="T35" s="162" t="str">
        <f t="shared" si="5"/>
        <v/>
      </c>
      <c r="U35" s="161" t="str">
        <f>IF(U28="","",IF(U34="",U28,U28+U34))</f>
        <v/>
      </c>
    </row>
    <row r="36" spans="1:25" s="146" customFormat="1" ht="18" customHeight="1">
      <c r="A36" s="485" t="s">
        <v>171</v>
      </c>
      <c r="B36" s="494" t="str">
        <f>C12</f>
        <v>&lt;建築工事&gt;</v>
      </c>
      <c r="C36" s="495"/>
      <c r="D36" s="179"/>
      <c r="E36" s="178" t="str">
        <f t="shared" si="0"/>
        <v/>
      </c>
      <c r="F36" s="177"/>
      <c r="G36" s="179"/>
      <c r="H36" s="312" t="str">
        <f t="shared" si="1"/>
        <v/>
      </c>
      <c r="I36" s="178"/>
      <c r="J36" s="178"/>
      <c r="K36" s="178" t="str">
        <f t="shared" si="6"/>
        <v/>
      </c>
      <c r="L36" s="177"/>
      <c r="M36" s="179"/>
      <c r="N36" s="178" t="str">
        <f t="shared" si="3"/>
        <v/>
      </c>
      <c r="O36" s="178"/>
      <c r="P36" s="179"/>
      <c r="Q36" s="178" t="str">
        <f t="shared" si="4"/>
        <v/>
      </c>
      <c r="R36" s="178"/>
      <c r="S36" s="178"/>
      <c r="T36" s="178" t="str">
        <f t="shared" si="5"/>
        <v/>
      </c>
      <c r="U36" s="177"/>
    </row>
    <row r="37" spans="1:25" s="146" customFormat="1" ht="18" customHeight="1">
      <c r="A37" s="485"/>
      <c r="B37" s="494" t="str">
        <f>C20</f>
        <v>　（改築）</v>
      </c>
      <c r="C37" s="495"/>
      <c r="D37" s="175"/>
      <c r="E37" s="170" t="str">
        <f t="shared" si="0"/>
        <v/>
      </c>
      <c r="F37" s="174"/>
      <c r="G37" s="175"/>
      <c r="H37" s="170" t="str">
        <f t="shared" si="1"/>
        <v/>
      </c>
      <c r="I37" s="170"/>
      <c r="J37" s="170"/>
      <c r="K37" s="170" t="str">
        <f t="shared" si="6"/>
        <v/>
      </c>
      <c r="L37" s="174"/>
      <c r="M37" s="175"/>
      <c r="N37" s="170" t="str">
        <f t="shared" si="3"/>
        <v/>
      </c>
      <c r="O37" s="170"/>
      <c r="P37" s="175"/>
      <c r="Q37" s="170" t="str">
        <f t="shared" si="4"/>
        <v/>
      </c>
      <c r="R37" s="170"/>
      <c r="S37" s="170"/>
      <c r="T37" s="170" t="str">
        <f t="shared" si="5"/>
        <v/>
      </c>
      <c r="U37" s="174"/>
    </row>
    <row r="38" spans="1:25" s="146" customFormat="1" ht="18" customHeight="1">
      <c r="A38" s="485"/>
      <c r="B38" s="172" t="s">
        <v>168</v>
      </c>
      <c r="C38" s="286"/>
      <c r="D38" s="306"/>
      <c r="E38" s="170" t="str">
        <f t="shared" si="0"/>
        <v/>
      </c>
      <c r="F38" s="310"/>
      <c r="G38" s="306"/>
      <c r="H38" s="170" t="str">
        <f t="shared" si="1"/>
        <v/>
      </c>
      <c r="I38" s="313"/>
      <c r="J38" s="313"/>
      <c r="K38" s="170" t="str">
        <f t="shared" si="6"/>
        <v/>
      </c>
      <c r="L38" s="310"/>
      <c r="M38" s="171"/>
      <c r="N38" s="170" t="str">
        <f t="shared" si="3"/>
        <v/>
      </c>
      <c r="O38" s="153"/>
      <c r="P38" s="171"/>
      <c r="Q38" s="170" t="str">
        <f t="shared" si="4"/>
        <v/>
      </c>
      <c r="R38" s="153"/>
      <c r="S38" s="153"/>
      <c r="T38" s="170" t="str">
        <f t="shared" si="5"/>
        <v/>
      </c>
      <c r="U38" s="151"/>
    </row>
    <row r="39" spans="1:25" s="146" customFormat="1" ht="18" customHeight="1">
      <c r="A39" s="485"/>
      <c r="B39" s="172" t="s">
        <v>168</v>
      </c>
      <c r="C39" s="286"/>
      <c r="D39" s="306"/>
      <c r="E39" s="170" t="str">
        <f t="shared" si="0"/>
        <v/>
      </c>
      <c r="F39" s="310"/>
      <c r="G39" s="306"/>
      <c r="H39" s="170" t="str">
        <f t="shared" si="1"/>
        <v/>
      </c>
      <c r="I39" s="313"/>
      <c r="J39" s="313"/>
      <c r="K39" s="170" t="str">
        <f t="shared" si="6"/>
        <v/>
      </c>
      <c r="L39" s="310"/>
      <c r="M39" s="171"/>
      <c r="N39" s="170" t="str">
        <f t="shared" si="3"/>
        <v/>
      </c>
      <c r="O39" s="153"/>
      <c r="P39" s="171"/>
      <c r="Q39" s="170" t="str">
        <f t="shared" si="4"/>
        <v/>
      </c>
      <c r="R39" s="153"/>
      <c r="S39" s="153"/>
      <c r="T39" s="170" t="str">
        <f t="shared" si="5"/>
        <v/>
      </c>
      <c r="U39" s="151"/>
    </row>
    <row r="40" spans="1:25" s="146" customFormat="1" ht="18" customHeight="1">
      <c r="A40" s="485"/>
      <c r="B40" s="173" t="s">
        <v>169</v>
      </c>
      <c r="C40" s="286"/>
      <c r="D40" s="306"/>
      <c r="E40" s="170" t="str">
        <f t="shared" si="0"/>
        <v/>
      </c>
      <c r="F40" s="310"/>
      <c r="G40" s="306"/>
      <c r="H40" s="170" t="str">
        <f t="shared" si="1"/>
        <v/>
      </c>
      <c r="I40" s="313"/>
      <c r="J40" s="313"/>
      <c r="K40" s="170" t="str">
        <f t="shared" si="6"/>
        <v/>
      </c>
      <c r="L40" s="310"/>
      <c r="M40" s="171"/>
      <c r="N40" s="170" t="str">
        <f t="shared" si="3"/>
        <v/>
      </c>
      <c r="O40" s="153"/>
      <c r="P40" s="171"/>
      <c r="Q40" s="170" t="str">
        <f t="shared" si="4"/>
        <v/>
      </c>
      <c r="R40" s="153"/>
      <c r="S40" s="153"/>
      <c r="T40" s="170" t="str">
        <f t="shared" si="5"/>
        <v/>
      </c>
      <c r="U40" s="151"/>
    </row>
    <row r="41" spans="1:25" s="146" customFormat="1" ht="18" customHeight="1">
      <c r="A41" s="485"/>
      <c r="B41" s="494" t="s">
        <v>170</v>
      </c>
      <c r="C41" s="495"/>
      <c r="D41" s="175"/>
      <c r="E41" s="170" t="str">
        <f t="shared" si="0"/>
        <v/>
      </c>
      <c r="F41" s="174"/>
      <c r="G41" s="175"/>
      <c r="H41" s="170" t="str">
        <f t="shared" si="1"/>
        <v/>
      </c>
      <c r="I41" s="170"/>
      <c r="J41" s="170"/>
      <c r="K41" s="170" t="str">
        <f t="shared" si="6"/>
        <v/>
      </c>
      <c r="L41" s="174"/>
      <c r="M41" s="175"/>
      <c r="N41" s="170" t="str">
        <f t="shared" si="3"/>
        <v/>
      </c>
      <c r="O41" s="170"/>
      <c r="P41" s="175"/>
      <c r="Q41" s="170" t="str">
        <f t="shared" si="4"/>
        <v/>
      </c>
      <c r="R41" s="170"/>
      <c r="S41" s="170"/>
      <c r="T41" s="170" t="str">
        <f t="shared" si="5"/>
        <v/>
      </c>
      <c r="U41" s="174"/>
    </row>
    <row r="42" spans="1:25" s="146" customFormat="1" ht="18" customHeight="1">
      <c r="A42" s="485"/>
      <c r="B42" s="494" t="str">
        <f>C20</f>
        <v>　（改築）</v>
      </c>
      <c r="C42" s="495"/>
      <c r="D42" s="175"/>
      <c r="E42" s="170" t="str">
        <f t="shared" si="0"/>
        <v/>
      </c>
      <c r="F42" s="174"/>
      <c r="G42" s="175"/>
      <c r="H42" s="170" t="str">
        <f t="shared" si="1"/>
        <v/>
      </c>
      <c r="I42" s="170"/>
      <c r="J42" s="170"/>
      <c r="K42" s="170" t="str">
        <f t="shared" si="6"/>
        <v/>
      </c>
      <c r="L42" s="174"/>
      <c r="M42" s="175"/>
      <c r="N42" s="170" t="str">
        <f t="shared" si="3"/>
        <v/>
      </c>
      <c r="O42" s="170"/>
      <c r="P42" s="175"/>
      <c r="Q42" s="170" t="str">
        <f t="shared" si="4"/>
        <v/>
      </c>
      <c r="R42" s="170"/>
      <c r="S42" s="170"/>
      <c r="T42" s="170" t="str">
        <f t="shared" si="5"/>
        <v/>
      </c>
      <c r="U42" s="174"/>
    </row>
    <row r="43" spans="1:25" s="146" customFormat="1" ht="18" customHeight="1">
      <c r="A43" s="485"/>
      <c r="B43" s="173" t="s">
        <v>169</v>
      </c>
      <c r="C43" s="286"/>
      <c r="D43" s="306"/>
      <c r="E43" s="170" t="str">
        <f t="shared" si="0"/>
        <v/>
      </c>
      <c r="F43" s="310"/>
      <c r="G43" s="306"/>
      <c r="H43" s="170" t="str">
        <f t="shared" si="1"/>
        <v/>
      </c>
      <c r="I43" s="313"/>
      <c r="J43" s="313"/>
      <c r="K43" s="170" t="str">
        <f t="shared" si="6"/>
        <v/>
      </c>
      <c r="L43" s="310"/>
      <c r="M43" s="171"/>
      <c r="N43" s="170" t="str">
        <f t="shared" si="3"/>
        <v/>
      </c>
      <c r="O43" s="153"/>
      <c r="P43" s="171"/>
      <c r="Q43" s="170" t="str">
        <f t="shared" si="4"/>
        <v/>
      </c>
      <c r="R43" s="153"/>
      <c r="S43" s="153"/>
      <c r="T43" s="170" t="str">
        <f t="shared" si="5"/>
        <v/>
      </c>
      <c r="U43" s="151"/>
    </row>
    <row r="44" spans="1:25" s="146" customFormat="1" ht="18" customHeight="1">
      <c r="A44" s="485"/>
      <c r="B44" s="172" t="s">
        <v>169</v>
      </c>
      <c r="C44" s="286"/>
      <c r="D44" s="306"/>
      <c r="E44" s="170" t="str">
        <f t="shared" si="0"/>
        <v/>
      </c>
      <c r="F44" s="310"/>
      <c r="G44" s="306"/>
      <c r="H44" s="170" t="str">
        <f t="shared" si="1"/>
        <v/>
      </c>
      <c r="I44" s="313"/>
      <c r="J44" s="313"/>
      <c r="K44" s="170" t="str">
        <f t="shared" si="6"/>
        <v/>
      </c>
      <c r="L44" s="310"/>
      <c r="M44" s="171"/>
      <c r="N44" s="170" t="str">
        <f t="shared" si="3"/>
        <v/>
      </c>
      <c r="O44" s="153"/>
      <c r="P44" s="171"/>
      <c r="Q44" s="170" t="str">
        <f t="shared" si="4"/>
        <v/>
      </c>
      <c r="R44" s="153"/>
      <c r="S44" s="153"/>
      <c r="T44" s="170" t="str">
        <f t="shared" si="5"/>
        <v/>
      </c>
      <c r="U44" s="151"/>
    </row>
    <row r="45" spans="1:25" s="146" customFormat="1" ht="18" customHeight="1">
      <c r="A45" s="485"/>
      <c r="B45" s="169" t="s">
        <v>168</v>
      </c>
      <c r="C45" s="317"/>
      <c r="D45" s="308"/>
      <c r="E45" s="167" t="str">
        <f t="shared" si="0"/>
        <v/>
      </c>
      <c r="F45" s="311"/>
      <c r="G45" s="308"/>
      <c r="H45" s="167" t="str">
        <f t="shared" si="1"/>
        <v/>
      </c>
      <c r="I45" s="314"/>
      <c r="J45" s="314"/>
      <c r="K45" s="167" t="str">
        <f t="shared" si="6"/>
        <v/>
      </c>
      <c r="L45" s="311"/>
      <c r="M45" s="168"/>
      <c r="N45" s="167" t="str">
        <f t="shared" si="3"/>
        <v/>
      </c>
      <c r="O45" s="152"/>
      <c r="P45" s="168"/>
      <c r="Q45" s="167" t="str">
        <f t="shared" si="4"/>
        <v/>
      </c>
      <c r="R45" s="152"/>
      <c r="S45" s="152"/>
      <c r="T45" s="167" t="str">
        <f t="shared" si="5"/>
        <v/>
      </c>
      <c r="U45" s="166"/>
    </row>
    <row r="46" spans="1:25" s="146" customFormat="1" ht="18" customHeight="1">
      <c r="A46" s="493"/>
      <c r="B46" s="496" t="s">
        <v>167</v>
      </c>
      <c r="C46" s="497"/>
      <c r="D46" s="301"/>
      <c r="E46" s="162" t="str">
        <f t="shared" si="0"/>
        <v/>
      </c>
      <c r="F46" s="161" t="str">
        <f>IF(SUM(F36:F45)=0,"",(SUM(F36:F45)))</f>
        <v/>
      </c>
      <c r="G46" s="301"/>
      <c r="H46" s="162" t="str">
        <f t="shared" si="1"/>
        <v/>
      </c>
      <c r="I46" s="162" t="str">
        <f>IF(SUM(I36:I45)=0,"",(SUM(I36:I45)))</f>
        <v/>
      </c>
      <c r="J46" s="300"/>
      <c r="K46" s="162" t="str">
        <f t="shared" si="6"/>
        <v/>
      </c>
      <c r="L46" s="161" t="str">
        <f>IF(SUM(L36:L45)=0,"",(SUM(L36:L45)))</f>
        <v/>
      </c>
      <c r="M46" s="164"/>
      <c r="N46" s="162" t="str">
        <f t="shared" si="3"/>
        <v/>
      </c>
      <c r="O46" s="162" t="str">
        <f>IF(SUM(O36:O45)=0,"",(SUM(O36:O45)))</f>
        <v/>
      </c>
      <c r="P46" s="164"/>
      <c r="Q46" s="162" t="str">
        <f t="shared" si="4"/>
        <v/>
      </c>
      <c r="R46" s="162" t="str">
        <f>IF(SUM(R36:R45)=0,"",(SUM(R36:R45)))</f>
        <v/>
      </c>
      <c r="S46" s="163"/>
      <c r="T46" s="162" t="str">
        <f t="shared" si="5"/>
        <v/>
      </c>
      <c r="U46" s="161" t="str">
        <f>IF(SUM(U36:U45)=0,"",(SUM(U36:U45)))</f>
        <v/>
      </c>
    </row>
    <row r="47" spans="1:25" s="146" customFormat="1" ht="18" customHeight="1" thickBot="1">
      <c r="A47" s="474" t="s">
        <v>166</v>
      </c>
      <c r="B47" s="475"/>
      <c r="C47" s="476"/>
      <c r="D47" s="316"/>
      <c r="E47" s="149" t="str">
        <f t="shared" si="0"/>
        <v/>
      </c>
      <c r="F47" s="147" t="str">
        <f>IF(F35="","",IF(F46="",F35,F35+F46))</f>
        <v/>
      </c>
      <c r="G47" s="316"/>
      <c r="H47" s="149" t="str">
        <f t="shared" si="1"/>
        <v/>
      </c>
      <c r="I47" s="149" t="str">
        <f>IF(I35="","",IF(I46="",I35,I35+I46))</f>
        <v/>
      </c>
      <c r="J47" s="315"/>
      <c r="K47" s="149" t="str">
        <f t="shared" si="6"/>
        <v/>
      </c>
      <c r="L47" s="147" t="str">
        <f>IF(L35="","",IF(L46="",L35,L35+L46))</f>
        <v/>
      </c>
      <c r="M47" s="157"/>
      <c r="N47" s="149" t="str">
        <f t="shared" si="3"/>
        <v/>
      </c>
      <c r="O47" s="149" t="str">
        <f>IF(O35="","",IF(O46="",O35,O35+O46))</f>
        <v/>
      </c>
      <c r="P47" s="157"/>
      <c r="Q47" s="149" t="str">
        <f t="shared" si="4"/>
        <v/>
      </c>
      <c r="R47" s="149" t="str">
        <f>IF(R35="","",IF(R46="",R35,R35+R46))</f>
        <v/>
      </c>
      <c r="S47" s="156"/>
      <c r="T47" s="149" t="str">
        <f t="shared" si="5"/>
        <v/>
      </c>
      <c r="U47" s="147" t="str">
        <f>IF(U35="","",IF(U46="",U35,U35+U46))</f>
        <v/>
      </c>
    </row>
    <row r="48" spans="1:25" s="146" customFormat="1" ht="18" customHeight="1">
      <c r="A48" s="484" t="s">
        <v>165</v>
      </c>
      <c r="B48" s="487" t="s">
        <v>164</v>
      </c>
      <c r="C48" s="488"/>
      <c r="D48" s="471" t="s">
        <v>156</v>
      </c>
      <c r="E48" s="461" t="s">
        <v>156</v>
      </c>
      <c r="F48" s="318"/>
      <c r="G48" s="471"/>
      <c r="H48" s="461"/>
      <c r="I48" s="319"/>
      <c r="J48" s="461"/>
      <c r="K48" s="461" t="s">
        <v>156</v>
      </c>
      <c r="L48" s="318"/>
      <c r="M48" s="471"/>
      <c r="N48" s="461"/>
      <c r="O48" s="155"/>
      <c r="P48" s="471"/>
      <c r="Q48" s="461"/>
      <c r="R48" s="155"/>
      <c r="S48" s="461"/>
      <c r="T48" s="461" t="s">
        <v>156</v>
      </c>
      <c r="U48" s="154" t="s">
        <v>156</v>
      </c>
    </row>
    <row r="49" spans="1:21" s="146" customFormat="1" ht="18" customHeight="1">
      <c r="A49" s="485"/>
      <c r="B49" s="459" t="s">
        <v>163</v>
      </c>
      <c r="C49" s="460"/>
      <c r="D49" s="472"/>
      <c r="E49" s="462"/>
      <c r="F49" s="310" t="s">
        <v>156</v>
      </c>
      <c r="G49" s="472"/>
      <c r="H49" s="462"/>
      <c r="I49" s="313"/>
      <c r="J49" s="462"/>
      <c r="K49" s="462"/>
      <c r="L49" s="310" t="s">
        <v>156</v>
      </c>
      <c r="M49" s="472"/>
      <c r="N49" s="462"/>
      <c r="O49" s="153"/>
      <c r="P49" s="472"/>
      <c r="Q49" s="462"/>
      <c r="R49" s="153"/>
      <c r="S49" s="462"/>
      <c r="T49" s="462"/>
      <c r="U49" s="151" t="s">
        <v>156</v>
      </c>
    </row>
    <row r="50" spans="1:21" s="146" customFormat="1" ht="18" customHeight="1">
      <c r="A50" s="485"/>
      <c r="B50" s="459" t="s">
        <v>162</v>
      </c>
      <c r="C50" s="460"/>
      <c r="D50" s="472"/>
      <c r="E50" s="462"/>
      <c r="F50" s="310" t="s">
        <v>156</v>
      </c>
      <c r="G50" s="472"/>
      <c r="H50" s="462"/>
      <c r="I50" s="313"/>
      <c r="J50" s="462"/>
      <c r="K50" s="462"/>
      <c r="L50" s="310" t="s">
        <v>156</v>
      </c>
      <c r="M50" s="472"/>
      <c r="N50" s="462"/>
      <c r="O50" s="153"/>
      <c r="P50" s="472"/>
      <c r="Q50" s="462"/>
      <c r="R50" s="153"/>
      <c r="S50" s="462"/>
      <c r="T50" s="462"/>
      <c r="U50" s="151" t="s">
        <v>156</v>
      </c>
    </row>
    <row r="51" spans="1:21" s="146" customFormat="1" ht="18" customHeight="1">
      <c r="A51" s="485"/>
      <c r="B51" s="459" t="s">
        <v>161</v>
      </c>
      <c r="C51" s="460"/>
      <c r="D51" s="472"/>
      <c r="E51" s="462"/>
      <c r="F51" s="310" t="s">
        <v>160</v>
      </c>
      <c r="G51" s="472"/>
      <c r="H51" s="462"/>
      <c r="I51" s="313"/>
      <c r="J51" s="462"/>
      <c r="K51" s="462"/>
      <c r="L51" s="310" t="s">
        <v>156</v>
      </c>
      <c r="M51" s="472"/>
      <c r="N51" s="462"/>
      <c r="O51" s="153"/>
      <c r="P51" s="472"/>
      <c r="Q51" s="462"/>
      <c r="R51" s="153"/>
      <c r="S51" s="462"/>
      <c r="T51" s="462"/>
      <c r="U51" s="151" t="s">
        <v>156</v>
      </c>
    </row>
    <row r="52" spans="1:21" s="146" customFormat="1" ht="18" customHeight="1">
      <c r="A52" s="485"/>
      <c r="B52" s="459" t="s">
        <v>159</v>
      </c>
      <c r="C52" s="460"/>
      <c r="D52" s="472"/>
      <c r="E52" s="462"/>
      <c r="F52" s="299"/>
      <c r="G52" s="472"/>
      <c r="H52" s="462"/>
      <c r="I52" s="313"/>
      <c r="J52" s="462"/>
      <c r="K52" s="462"/>
      <c r="L52" s="310" t="s">
        <v>156</v>
      </c>
      <c r="M52" s="472"/>
      <c r="N52" s="462"/>
      <c r="O52" s="153"/>
      <c r="P52" s="472"/>
      <c r="Q52" s="462"/>
      <c r="R52" s="153"/>
      <c r="S52" s="462"/>
      <c r="T52" s="462"/>
      <c r="U52" s="151" t="s">
        <v>156</v>
      </c>
    </row>
    <row r="53" spans="1:21" s="146" customFormat="1" ht="18" customHeight="1">
      <c r="A53" s="485"/>
      <c r="B53" s="459" t="s">
        <v>158</v>
      </c>
      <c r="C53" s="460"/>
      <c r="D53" s="472"/>
      <c r="E53" s="462"/>
      <c r="F53" s="299"/>
      <c r="G53" s="472"/>
      <c r="H53" s="462"/>
      <c r="I53" s="313"/>
      <c r="J53" s="462"/>
      <c r="K53" s="462"/>
      <c r="L53" s="310" t="s">
        <v>156</v>
      </c>
      <c r="M53" s="472"/>
      <c r="N53" s="462"/>
      <c r="O53" s="153"/>
      <c r="P53" s="472"/>
      <c r="Q53" s="462"/>
      <c r="R53" s="153"/>
      <c r="S53" s="462"/>
      <c r="T53" s="462"/>
      <c r="U53" s="151" t="s">
        <v>156</v>
      </c>
    </row>
    <row r="54" spans="1:21" s="146" customFormat="1" ht="18" customHeight="1">
      <c r="A54" s="485"/>
      <c r="B54" s="459" t="s">
        <v>157</v>
      </c>
      <c r="C54" s="460"/>
      <c r="D54" s="473"/>
      <c r="E54" s="463"/>
      <c r="F54" s="299"/>
      <c r="G54" s="473"/>
      <c r="H54" s="463"/>
      <c r="I54" s="314"/>
      <c r="J54" s="463"/>
      <c r="K54" s="463"/>
      <c r="L54" s="310"/>
      <c r="M54" s="473"/>
      <c r="N54" s="463"/>
      <c r="O54" s="152"/>
      <c r="P54" s="473"/>
      <c r="Q54" s="463"/>
      <c r="R54" s="152"/>
      <c r="S54" s="463"/>
      <c r="T54" s="463"/>
      <c r="U54" s="151" t="s">
        <v>156</v>
      </c>
    </row>
    <row r="55" spans="1:21" s="146" customFormat="1" ht="18" customHeight="1" thickBot="1">
      <c r="A55" s="486"/>
      <c r="B55" s="489" t="s">
        <v>155</v>
      </c>
      <c r="C55" s="490"/>
      <c r="D55" s="150" t="s">
        <v>154</v>
      </c>
      <c r="E55" s="148" t="s">
        <v>154</v>
      </c>
      <c r="F55" s="147" t="str">
        <f>IF(SUM(F48:F54)=0,"",SUM(F48:F54))</f>
        <v/>
      </c>
      <c r="G55" s="150" t="s">
        <v>153</v>
      </c>
      <c r="H55" s="148" t="s">
        <v>153</v>
      </c>
      <c r="I55" s="149" t="str">
        <f>IF(SUM(I48:I54)=0,"",SUM(I48:I54))</f>
        <v/>
      </c>
      <c r="J55" s="148" t="s">
        <v>153</v>
      </c>
      <c r="K55" s="148" t="s">
        <v>153</v>
      </c>
      <c r="L55" s="147" t="str">
        <f>IF(SUM(L48:L54)=0,"",SUM(L48:L54))</f>
        <v/>
      </c>
      <c r="M55" s="150" t="s">
        <v>153</v>
      </c>
      <c r="N55" s="148" t="s">
        <v>153</v>
      </c>
      <c r="O55" s="149" t="str">
        <f>IF(SUM(O48:O54)=0,"",SUM(O48:O54))</f>
        <v/>
      </c>
      <c r="P55" s="150" t="s">
        <v>153</v>
      </c>
      <c r="Q55" s="148" t="s">
        <v>153</v>
      </c>
      <c r="R55" s="149" t="str">
        <f>IF(SUM(R48:R54)=0,"",SUM(R48:R54))</f>
        <v/>
      </c>
      <c r="S55" s="148" t="s">
        <v>153</v>
      </c>
      <c r="T55" s="148" t="s">
        <v>153</v>
      </c>
      <c r="U55" s="147" t="str">
        <f>IF(SUM(U48:U54)=0,"",SUM(U48:U54))</f>
        <v/>
      </c>
    </row>
    <row r="56" spans="1:21">
      <c r="F56" s="145" t="str">
        <f>IF(F47=F55,"","↑【確認】「事業財源」の合計と「合計（総事業費）」が不一致")</f>
        <v/>
      </c>
    </row>
    <row r="57" spans="1:21">
      <c r="F57" s="145"/>
    </row>
    <row r="58" spans="1:21">
      <c r="A58" s="144" t="s">
        <v>152</v>
      </c>
    </row>
    <row r="59" spans="1:21">
      <c r="A59" s="144"/>
    </row>
    <row r="60" spans="1:21">
      <c r="A60" s="142" t="s">
        <v>151</v>
      </c>
      <c r="B60" s="141" t="s">
        <v>150</v>
      </c>
      <c r="C60" s="141"/>
      <c r="D60" s="141"/>
      <c r="E60" s="141"/>
      <c r="F60" s="141"/>
      <c r="G60" s="141"/>
      <c r="H60" s="141"/>
      <c r="I60" s="141"/>
      <c r="J60" s="141"/>
      <c r="K60" s="141"/>
      <c r="L60" s="141"/>
    </row>
    <row r="61" spans="1:21">
      <c r="A61" s="142"/>
      <c r="B61" s="141" t="s">
        <v>149</v>
      </c>
      <c r="C61" s="141"/>
      <c r="D61" s="141"/>
      <c r="E61" s="141"/>
      <c r="F61" s="141"/>
      <c r="G61" s="141"/>
      <c r="H61" s="141"/>
      <c r="I61" s="141"/>
      <c r="J61" s="141"/>
      <c r="K61" s="141"/>
      <c r="L61" s="141"/>
    </row>
    <row r="62" spans="1:21">
      <c r="A62" s="142" t="s">
        <v>148</v>
      </c>
      <c r="B62" s="141" t="s">
        <v>147</v>
      </c>
      <c r="C62" s="141"/>
      <c r="D62" s="141"/>
      <c r="E62" s="141"/>
      <c r="F62" s="141"/>
      <c r="G62" s="141"/>
      <c r="H62" s="141"/>
      <c r="I62" s="141"/>
      <c r="J62" s="141"/>
      <c r="K62" s="141"/>
      <c r="L62" s="141"/>
    </row>
    <row r="63" spans="1:21">
      <c r="A63" s="142"/>
      <c r="B63" s="141" t="s">
        <v>146</v>
      </c>
      <c r="C63" s="141"/>
      <c r="D63" s="141"/>
      <c r="E63" s="141"/>
      <c r="F63" s="141"/>
      <c r="G63" s="141"/>
      <c r="H63" s="141"/>
      <c r="I63" s="141"/>
      <c r="J63" s="141"/>
      <c r="K63" s="141"/>
      <c r="L63" s="141"/>
    </row>
    <row r="64" spans="1:21">
      <c r="A64" s="142" t="s">
        <v>145</v>
      </c>
      <c r="B64" s="141" t="s">
        <v>144</v>
      </c>
      <c r="C64" s="141"/>
      <c r="D64" s="141"/>
      <c r="E64" s="141"/>
      <c r="F64" s="141"/>
      <c r="G64" s="141"/>
      <c r="H64" s="141"/>
      <c r="I64" s="141"/>
      <c r="J64" s="141"/>
      <c r="K64" s="141"/>
      <c r="L64" s="141"/>
    </row>
    <row r="65" spans="1:12">
      <c r="A65" s="142" t="s">
        <v>143</v>
      </c>
      <c r="B65" s="141" t="s">
        <v>142</v>
      </c>
      <c r="C65" s="141"/>
      <c r="D65" s="141"/>
      <c r="E65" s="141"/>
      <c r="F65" s="141"/>
      <c r="G65" s="141"/>
      <c r="H65" s="141"/>
      <c r="I65" s="141"/>
      <c r="J65" s="141"/>
      <c r="K65" s="141"/>
      <c r="L65" s="141"/>
    </row>
    <row r="66" spans="1:12">
      <c r="A66" s="142"/>
      <c r="B66" s="141" t="s">
        <v>141</v>
      </c>
      <c r="C66" s="141"/>
      <c r="D66" s="141"/>
      <c r="E66" s="141"/>
      <c r="F66" s="141"/>
      <c r="G66" s="141"/>
      <c r="H66" s="141"/>
      <c r="I66" s="141"/>
      <c r="J66" s="141"/>
      <c r="K66" s="141"/>
      <c r="L66" s="141"/>
    </row>
    <row r="67" spans="1:12">
      <c r="A67" s="142"/>
      <c r="B67" s="141" t="s">
        <v>140</v>
      </c>
      <c r="C67" s="141"/>
      <c r="D67" s="141"/>
      <c r="E67" s="141"/>
      <c r="F67" s="141"/>
      <c r="G67" s="141"/>
      <c r="H67" s="141"/>
      <c r="I67" s="141"/>
      <c r="J67" s="141"/>
      <c r="K67" s="141"/>
      <c r="L67" s="141"/>
    </row>
    <row r="68" spans="1:12">
      <c r="A68" s="142"/>
      <c r="B68" s="141"/>
      <c r="C68" s="141"/>
      <c r="D68" s="141"/>
      <c r="E68" s="141"/>
      <c r="F68" s="141"/>
      <c r="G68" s="141"/>
      <c r="H68" s="141"/>
      <c r="I68" s="141"/>
      <c r="J68" s="141"/>
      <c r="K68" s="141"/>
      <c r="L68" s="141"/>
    </row>
    <row r="69" spans="1:12">
      <c r="A69" s="142" t="s">
        <v>139</v>
      </c>
      <c r="B69" s="141" t="s">
        <v>138</v>
      </c>
      <c r="C69" s="141"/>
      <c r="D69" s="141"/>
      <c r="E69" s="141"/>
      <c r="F69" s="141"/>
      <c r="G69" s="141"/>
      <c r="H69" s="141"/>
      <c r="I69" s="141"/>
      <c r="J69" s="141"/>
      <c r="K69" s="141"/>
      <c r="L69" s="141"/>
    </row>
    <row r="70" spans="1:12">
      <c r="A70" s="142"/>
      <c r="B70" s="141"/>
      <c r="C70" s="141"/>
      <c r="D70" s="141"/>
      <c r="E70" s="141"/>
      <c r="F70" s="141"/>
      <c r="G70" s="141"/>
      <c r="H70" s="141"/>
      <c r="I70" s="141"/>
      <c r="J70" s="141"/>
      <c r="K70" s="141"/>
      <c r="L70" s="141"/>
    </row>
    <row r="71" spans="1:12">
      <c r="A71" s="142" t="s">
        <v>137</v>
      </c>
      <c r="B71" s="141" t="s">
        <v>136</v>
      </c>
      <c r="C71" s="141"/>
      <c r="D71" s="141"/>
      <c r="E71" s="141"/>
      <c r="F71" s="141"/>
      <c r="G71" s="141"/>
      <c r="H71" s="141"/>
      <c r="I71" s="141"/>
      <c r="J71" s="141"/>
      <c r="K71" s="141"/>
      <c r="L71" s="141"/>
    </row>
    <row r="72" spans="1:12">
      <c r="A72" s="142" t="s">
        <v>128</v>
      </c>
      <c r="B72" s="141" t="s">
        <v>135</v>
      </c>
      <c r="C72" s="141"/>
      <c r="D72" s="141"/>
      <c r="E72" s="141"/>
      <c r="F72" s="141"/>
      <c r="G72" s="141"/>
      <c r="H72" s="141"/>
      <c r="I72" s="141"/>
      <c r="J72" s="141"/>
      <c r="K72" s="141"/>
      <c r="L72" s="141"/>
    </row>
    <row r="73" spans="1:12">
      <c r="A73" s="142" t="s">
        <v>128</v>
      </c>
      <c r="B73" s="141" t="s">
        <v>134</v>
      </c>
      <c r="C73" s="141"/>
      <c r="D73" s="141"/>
      <c r="E73" s="141"/>
      <c r="F73" s="141"/>
      <c r="G73" s="141"/>
      <c r="H73" s="141"/>
      <c r="I73" s="141"/>
      <c r="J73" s="141"/>
      <c r="K73" s="141"/>
      <c r="L73" s="141"/>
    </row>
    <row r="74" spans="1:12">
      <c r="A74" s="142" t="s">
        <v>133</v>
      </c>
      <c r="B74" s="143" t="s">
        <v>132</v>
      </c>
      <c r="C74" s="143"/>
      <c r="D74" s="141"/>
      <c r="E74" s="141"/>
      <c r="F74" s="141"/>
      <c r="G74" s="141"/>
      <c r="H74" s="141"/>
      <c r="I74" s="141"/>
      <c r="J74" s="141"/>
      <c r="K74" s="141"/>
      <c r="L74" s="141"/>
    </row>
    <row r="75" spans="1:12">
      <c r="A75" s="142" t="s">
        <v>131</v>
      </c>
      <c r="B75" s="143" t="s">
        <v>130</v>
      </c>
      <c r="C75" s="143"/>
      <c r="D75" s="141"/>
      <c r="E75" s="141"/>
      <c r="F75" s="141"/>
      <c r="G75" s="141"/>
      <c r="H75" s="141"/>
      <c r="I75" s="141"/>
      <c r="J75" s="141"/>
      <c r="K75" s="141"/>
      <c r="L75" s="141"/>
    </row>
    <row r="76" spans="1:12">
      <c r="A76" s="142" t="s">
        <v>128</v>
      </c>
      <c r="B76" s="143" t="s">
        <v>129</v>
      </c>
      <c r="C76" s="143"/>
      <c r="D76" s="141"/>
      <c r="E76" s="141"/>
      <c r="F76" s="141"/>
      <c r="G76" s="141"/>
      <c r="H76" s="141"/>
      <c r="I76" s="141"/>
      <c r="J76" s="141"/>
      <c r="K76" s="141"/>
      <c r="L76" s="141"/>
    </row>
    <row r="77" spans="1:12">
      <c r="A77" s="142" t="s">
        <v>128</v>
      </c>
      <c r="B77" s="143" t="s">
        <v>127</v>
      </c>
      <c r="C77" s="143"/>
      <c r="D77" s="141"/>
      <c r="E77" s="141"/>
      <c r="F77" s="141"/>
      <c r="G77" s="141"/>
      <c r="H77" s="141"/>
      <c r="I77" s="141"/>
      <c r="J77" s="141"/>
      <c r="K77" s="141"/>
      <c r="L77" s="141"/>
    </row>
    <row r="78" spans="1:12">
      <c r="A78" s="142" t="s">
        <v>126</v>
      </c>
      <c r="B78" s="141" t="s">
        <v>125</v>
      </c>
      <c r="C78" s="141"/>
      <c r="D78" s="141"/>
      <c r="E78" s="141"/>
      <c r="F78" s="141"/>
      <c r="G78" s="141"/>
      <c r="H78" s="141"/>
      <c r="I78" s="141"/>
      <c r="J78" s="141"/>
      <c r="K78" s="141"/>
      <c r="L78" s="141"/>
    </row>
    <row r="79" spans="1:12">
      <c r="A79" s="142" t="s">
        <v>124</v>
      </c>
      <c r="B79" s="141" t="s">
        <v>123</v>
      </c>
      <c r="C79" s="141"/>
      <c r="D79" s="141"/>
      <c r="E79" s="141"/>
      <c r="F79" s="141"/>
      <c r="G79" s="141"/>
      <c r="H79" s="141"/>
      <c r="I79" s="141"/>
      <c r="J79" s="141"/>
      <c r="K79" s="141"/>
      <c r="L79" s="141"/>
    </row>
    <row r="80" spans="1:12">
      <c r="A80" s="140"/>
      <c r="B80" s="141" t="s">
        <v>122</v>
      </c>
      <c r="C80" s="141"/>
      <c r="D80" s="141"/>
      <c r="E80" s="141"/>
      <c r="F80" s="141"/>
      <c r="G80" s="141"/>
      <c r="H80" s="141"/>
      <c r="I80" s="141"/>
      <c r="J80" s="141"/>
      <c r="K80" s="141"/>
      <c r="L80" s="141"/>
    </row>
    <row r="81" spans="1:1">
      <c r="A81" s="140"/>
    </row>
  </sheetData>
  <mergeCells count="49">
    <mergeCell ref="A5:B5"/>
    <mergeCell ref="A7:A9"/>
    <mergeCell ref="B7:C9"/>
    <mergeCell ref="D7:F7"/>
    <mergeCell ref="G7:L7"/>
    <mergeCell ref="D8:D9"/>
    <mergeCell ref="E5:J5"/>
    <mergeCell ref="A10:A35"/>
    <mergeCell ref="B10:B28"/>
    <mergeCell ref="B29:B34"/>
    <mergeCell ref="B35:C35"/>
    <mergeCell ref="A36:A46"/>
    <mergeCell ref="B36:C36"/>
    <mergeCell ref="B37:C37"/>
    <mergeCell ref="B41:C41"/>
    <mergeCell ref="B42:C42"/>
    <mergeCell ref="B46:C46"/>
    <mergeCell ref="V32:Y33"/>
    <mergeCell ref="A48:A55"/>
    <mergeCell ref="B48:C48"/>
    <mergeCell ref="D48:D54"/>
    <mergeCell ref="E48:E54"/>
    <mergeCell ref="B55:C55"/>
    <mergeCell ref="B49:C49"/>
    <mergeCell ref="B50:C50"/>
    <mergeCell ref="B51:C51"/>
    <mergeCell ref="B52:C52"/>
    <mergeCell ref="B53:C53"/>
    <mergeCell ref="P48:P54"/>
    <mergeCell ref="J48:J54"/>
    <mergeCell ref="K48:K54"/>
    <mergeCell ref="G48:G54"/>
    <mergeCell ref="H48:H54"/>
    <mergeCell ref="B54:C54"/>
    <mergeCell ref="Q48:Q54"/>
    <mergeCell ref="D2:H3"/>
    <mergeCell ref="M7:U7"/>
    <mergeCell ref="M8:N8"/>
    <mergeCell ref="S8:T8"/>
    <mergeCell ref="M48:M54"/>
    <mergeCell ref="N48:N54"/>
    <mergeCell ref="S48:S54"/>
    <mergeCell ref="T48:T54"/>
    <mergeCell ref="P8:Q8"/>
    <mergeCell ref="A47:C47"/>
    <mergeCell ref="E8:E9"/>
    <mergeCell ref="F8:F9"/>
    <mergeCell ref="G8:H8"/>
    <mergeCell ref="J8:K8"/>
  </mergeCells>
  <phoneticPr fontId="2"/>
  <dataValidations count="3">
    <dataValidation type="list" allowBlank="1" showInputMessage="1" showErrorMessage="1" sqref="C13" xr:uid="{00000000-0002-0000-0100-000002000000}">
      <formula1>"　（新築）,（移転新築）,　（増築）,　（改築）"</formula1>
    </dataValidation>
    <dataValidation type="list" showInputMessage="1" showErrorMessage="1" sqref="C12" xr:uid="{00000000-0002-0000-0100-000001000000}">
      <formula1>" &lt;建築工事&gt;, &lt;改修工事&gt;"</formula1>
    </dataValidation>
    <dataValidation showInputMessage="1" showErrorMessage="1" sqref="C19" xr:uid="{00000000-0002-0000-0100-000000000000}"/>
  </dataValidations>
  <printOptions horizontalCentered="1"/>
  <pageMargins left="0.51181102362204722" right="0.51181102362204722" top="0.74803149606299213" bottom="0.74803149606299213" header="0.31496062992125984" footer="0.31496062992125984"/>
  <pageSetup paperSize="9" scale="72" fitToWidth="0" orientation="portrait" blackAndWhite="1" r:id="rId1"/>
  <headerFooter>
    <oddFooter>&amp;P / &amp;N ページ</oddFooter>
  </headerFooter>
  <colBreaks count="1" manualBreakCount="1">
    <brk id="21"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5E7-F423-4B6E-8F5F-2FA52B1D00A7}">
  <sheetPr>
    <tabColor theme="9"/>
  </sheetPr>
  <dimension ref="A1:O34"/>
  <sheetViews>
    <sheetView view="pageBreakPreview" topLeftCell="A3" zoomScaleNormal="100" zoomScaleSheetLayoutView="100" workbookViewId="0">
      <selection activeCell="O17" sqref="O16:O17"/>
    </sheetView>
  </sheetViews>
  <sheetFormatPr defaultColWidth="9" defaultRowHeight="12"/>
  <cols>
    <col min="1" max="1" width="11.19921875" style="235" customWidth="1"/>
    <col min="2" max="18" width="10" style="235" customWidth="1"/>
    <col min="19" max="16384" width="9" style="235"/>
  </cols>
  <sheetData>
    <row r="1" spans="1:15">
      <c r="A1" s="235" t="s">
        <v>238</v>
      </c>
    </row>
    <row r="2" spans="1:15" ht="18" customHeight="1">
      <c r="A2" s="521" t="s">
        <v>236</v>
      </c>
      <c r="B2" s="521"/>
      <c r="C2" s="521"/>
      <c r="D2" s="521"/>
      <c r="E2" s="521"/>
      <c r="F2" s="521"/>
      <c r="G2" s="521"/>
      <c r="H2" s="521"/>
      <c r="I2" s="521"/>
      <c r="J2" s="521"/>
      <c r="K2" s="521"/>
    </row>
    <row r="5" spans="1:15" ht="18.75" customHeight="1">
      <c r="A5" s="236" t="s">
        <v>121</v>
      </c>
      <c r="B5" s="524" t="s">
        <v>237</v>
      </c>
      <c r="C5" s="524"/>
      <c r="D5" s="524"/>
      <c r="E5" s="524"/>
      <c r="F5" s="524"/>
    </row>
    <row r="6" spans="1:15" ht="12" customHeight="1">
      <c r="A6" s="240"/>
      <c r="B6" s="245"/>
      <c r="C6" s="245"/>
      <c r="D6" s="245"/>
      <c r="E6" s="245"/>
      <c r="F6" s="245"/>
    </row>
    <row r="8" spans="1:15">
      <c r="A8" s="524" t="s">
        <v>235</v>
      </c>
      <c r="B8" s="524"/>
      <c r="C8" s="524"/>
      <c r="D8" s="524" t="s">
        <v>234</v>
      </c>
      <c r="E8" s="524"/>
      <c r="F8" s="524"/>
      <c r="G8" s="524" t="s">
        <v>233</v>
      </c>
      <c r="H8" s="524"/>
      <c r="I8" s="524"/>
      <c r="J8" s="524"/>
      <c r="K8" s="524"/>
    </row>
    <row r="9" spans="1:15" ht="18.75" customHeight="1">
      <c r="A9" s="525"/>
      <c r="B9" s="525"/>
      <c r="C9" s="525"/>
      <c r="D9" s="525"/>
      <c r="E9" s="525"/>
      <c r="F9" s="525"/>
      <c r="G9" s="525"/>
      <c r="H9" s="525"/>
      <c r="I9" s="525"/>
      <c r="J9" s="525"/>
      <c r="K9" s="525"/>
      <c r="O9" s="138"/>
    </row>
    <row r="10" spans="1:15" ht="12" customHeight="1">
      <c r="A10" s="238"/>
      <c r="B10" s="238"/>
      <c r="C10" s="238"/>
      <c r="D10" s="238"/>
      <c r="E10" s="238"/>
      <c r="F10" s="238"/>
      <c r="G10" s="238"/>
      <c r="H10" s="238"/>
      <c r="I10" s="238"/>
      <c r="J10" s="238"/>
      <c r="K10" s="238"/>
      <c r="O10" s="138"/>
    </row>
    <row r="11" spans="1:15" ht="12" customHeight="1">
      <c r="A11" s="238"/>
      <c r="B11" s="238"/>
      <c r="C11" s="238"/>
      <c r="D11" s="238"/>
      <c r="E11" s="238"/>
      <c r="F11" s="238"/>
      <c r="G11" s="238"/>
      <c r="H11" s="238"/>
      <c r="I11" s="238"/>
      <c r="J11" s="238"/>
      <c r="K11" s="238"/>
      <c r="O11" s="138"/>
    </row>
    <row r="12" spans="1:15" ht="18">
      <c r="A12" s="235" t="s">
        <v>232</v>
      </c>
      <c r="O12" s="138"/>
    </row>
    <row r="13" spans="1:15" ht="3.75" customHeight="1">
      <c r="O13" s="138"/>
    </row>
    <row r="14" spans="1:15" ht="18">
      <c r="A14" s="522" t="s">
        <v>231</v>
      </c>
      <c r="B14" s="504" t="s">
        <v>230</v>
      </c>
      <c r="C14" s="504"/>
      <c r="D14" s="504"/>
      <c r="E14" s="504"/>
      <c r="F14" s="504"/>
      <c r="G14" s="504" t="s">
        <v>229</v>
      </c>
      <c r="H14" s="504"/>
      <c r="I14" s="504"/>
      <c r="J14" s="504"/>
      <c r="K14" s="504"/>
      <c r="O14" s="138"/>
    </row>
    <row r="15" spans="1:15" ht="18.75" customHeight="1">
      <c r="A15" s="523"/>
      <c r="B15" s="244" t="s">
        <v>228</v>
      </c>
      <c r="C15" s="321" t="s">
        <v>225</v>
      </c>
      <c r="D15" s="243" t="s">
        <v>227</v>
      </c>
      <c r="E15" s="243" t="s">
        <v>226</v>
      </c>
      <c r="F15" s="322" t="s">
        <v>225</v>
      </c>
      <c r="G15" s="244" t="s">
        <v>228</v>
      </c>
      <c r="H15" s="321" t="s">
        <v>225</v>
      </c>
      <c r="I15" s="243" t="s">
        <v>227</v>
      </c>
      <c r="J15" s="243" t="s">
        <v>226</v>
      </c>
      <c r="K15" s="322" t="s">
        <v>225</v>
      </c>
      <c r="O15" s="138"/>
    </row>
    <row r="16" spans="1:15" ht="18.75" customHeight="1">
      <c r="A16" s="236" t="s">
        <v>224</v>
      </c>
      <c r="B16" s="505"/>
      <c r="C16" s="505"/>
      <c r="D16" s="505"/>
      <c r="E16" s="505"/>
      <c r="F16" s="505"/>
      <c r="G16" s="505"/>
      <c r="H16" s="505"/>
      <c r="I16" s="505"/>
      <c r="J16" s="505"/>
      <c r="K16" s="505"/>
      <c r="O16" s="138"/>
    </row>
    <row r="17" spans="1:11">
      <c r="A17" s="504" t="s">
        <v>223</v>
      </c>
      <c r="B17" s="504" t="s">
        <v>222</v>
      </c>
      <c r="C17" s="504"/>
      <c r="D17" s="504"/>
      <c r="E17" s="504"/>
      <c r="F17" s="504"/>
      <c r="G17" s="504" t="s">
        <v>221</v>
      </c>
      <c r="H17" s="504"/>
      <c r="I17" s="504"/>
      <c r="J17" s="504"/>
      <c r="K17" s="504"/>
    </row>
    <row r="18" spans="1:11" ht="18.75" customHeight="1">
      <c r="A18" s="504"/>
      <c r="B18" s="505"/>
      <c r="C18" s="505"/>
      <c r="D18" s="526" t="s">
        <v>220</v>
      </c>
      <c r="E18" s="527"/>
      <c r="F18" s="323"/>
      <c r="G18" s="505"/>
      <c r="H18" s="505"/>
      <c r="I18" s="526" t="s">
        <v>220</v>
      </c>
      <c r="J18" s="527"/>
      <c r="K18" s="323"/>
    </row>
    <row r="19" spans="1:11">
      <c r="A19" s="528" t="s">
        <v>219</v>
      </c>
      <c r="B19" s="504" t="s">
        <v>218</v>
      </c>
      <c r="C19" s="504"/>
      <c r="D19" s="504"/>
      <c r="E19" s="504"/>
      <c r="F19" s="504"/>
      <c r="G19" s="504" t="s">
        <v>217</v>
      </c>
      <c r="H19" s="504"/>
      <c r="I19" s="504"/>
      <c r="J19" s="504"/>
      <c r="K19" s="504"/>
    </row>
    <row r="20" spans="1:11" ht="18.75" customHeight="1">
      <c r="A20" s="523"/>
      <c r="B20" s="505"/>
      <c r="C20" s="505"/>
      <c r="D20" s="505"/>
      <c r="E20" s="505"/>
      <c r="F20" s="505"/>
      <c r="G20" s="505"/>
      <c r="H20" s="505"/>
      <c r="I20" s="505"/>
      <c r="J20" s="505"/>
      <c r="K20" s="505"/>
    </row>
    <row r="23" spans="1:11">
      <c r="A23" s="235" t="s">
        <v>216</v>
      </c>
    </row>
    <row r="24" spans="1:11" ht="3.75" customHeight="1"/>
    <row r="25" spans="1:11">
      <c r="A25" s="516" t="s">
        <v>17</v>
      </c>
      <c r="B25" s="518" t="s">
        <v>215</v>
      </c>
      <c r="C25" s="519"/>
      <c r="D25" s="519"/>
      <c r="E25" s="519"/>
      <c r="F25" s="519"/>
      <c r="G25" s="520"/>
      <c r="H25" s="518" t="s">
        <v>214</v>
      </c>
      <c r="I25" s="520"/>
      <c r="J25" s="508" t="s">
        <v>86</v>
      </c>
      <c r="K25" s="509"/>
    </row>
    <row r="26" spans="1:11">
      <c r="A26" s="517"/>
      <c r="B26" s="242" t="s">
        <v>213</v>
      </c>
      <c r="C26" s="242" t="s">
        <v>212</v>
      </c>
      <c r="D26" s="242" t="s">
        <v>211</v>
      </c>
      <c r="E26" s="242" t="s">
        <v>210</v>
      </c>
      <c r="F26" s="242" t="s">
        <v>209</v>
      </c>
      <c r="G26" s="242" t="s">
        <v>117</v>
      </c>
      <c r="H26" s="241" t="s">
        <v>119</v>
      </c>
      <c r="I26" s="237" t="s">
        <v>118</v>
      </c>
      <c r="J26" s="510"/>
      <c r="K26" s="511"/>
    </row>
    <row r="27" spans="1:11" ht="18.75" customHeight="1">
      <c r="A27" s="236" t="s">
        <v>208</v>
      </c>
      <c r="B27" s="320"/>
      <c r="C27" s="320"/>
      <c r="D27" s="320"/>
      <c r="E27" s="320"/>
      <c r="F27" s="320"/>
      <c r="G27" s="320"/>
      <c r="H27" s="320"/>
      <c r="I27" s="320"/>
      <c r="J27" s="506" t="str">
        <f>IF(SUM(B27:I27)=0,"",SUM(B27:I27))</f>
        <v/>
      </c>
      <c r="K27" s="507"/>
    </row>
    <row r="28" spans="1:11" ht="15" customHeight="1">
      <c r="A28" s="504" t="s">
        <v>207</v>
      </c>
      <c r="B28" s="324"/>
      <c r="C28" s="324"/>
      <c r="D28" s="324"/>
      <c r="E28" s="324"/>
      <c r="F28" s="324"/>
      <c r="G28" s="324"/>
      <c r="H28" s="324"/>
      <c r="I28" s="324"/>
      <c r="J28" s="512" t="str">
        <f>IF(SUM(B28:I28)=0,"",SUM(B28:I28))</f>
        <v/>
      </c>
      <c r="K28" s="513"/>
    </row>
    <row r="29" spans="1:11" ht="15" customHeight="1">
      <c r="A29" s="504"/>
      <c r="B29" s="325"/>
      <c r="C29" s="325"/>
      <c r="D29" s="325"/>
      <c r="E29" s="325"/>
      <c r="F29" s="325"/>
      <c r="G29" s="325"/>
      <c r="H29" s="325"/>
      <c r="I29" s="325"/>
      <c r="J29" s="514" t="str">
        <f>IF(SUM(B29:I29)=0,"",SUM(B29:I29))</f>
        <v/>
      </c>
      <c r="K29" s="515"/>
    </row>
    <row r="30" spans="1:11" ht="12" customHeight="1">
      <c r="A30" s="240"/>
      <c r="B30" s="239"/>
      <c r="C30" s="239"/>
      <c r="D30" s="239"/>
      <c r="E30" s="239"/>
      <c r="F30" s="239"/>
      <c r="G30" s="239"/>
      <c r="H30" s="239"/>
      <c r="I30" s="239"/>
      <c r="J30" s="239"/>
      <c r="K30" s="239"/>
    </row>
    <row r="31" spans="1:11" ht="12" customHeight="1">
      <c r="A31" s="240"/>
      <c r="B31" s="239"/>
      <c r="C31" s="239"/>
      <c r="D31" s="239"/>
      <c r="E31" s="239"/>
      <c r="F31" s="239"/>
      <c r="G31" s="239"/>
      <c r="H31" s="239"/>
      <c r="I31" s="239"/>
      <c r="J31" s="239"/>
      <c r="K31" s="239"/>
    </row>
    <row r="33" ht="18.75" customHeight="1"/>
    <row r="34" ht="18.75" customHeight="1"/>
  </sheetData>
  <mergeCells count="33">
    <mergeCell ref="G18:H18"/>
    <mergeCell ref="D18:E18"/>
    <mergeCell ref="I18:J18"/>
    <mergeCell ref="B20:F20"/>
    <mergeCell ref="A17:A18"/>
    <mergeCell ref="A19:A20"/>
    <mergeCell ref="A2:K2"/>
    <mergeCell ref="B14:F14"/>
    <mergeCell ref="G14:K14"/>
    <mergeCell ref="A14:A15"/>
    <mergeCell ref="B5:F5"/>
    <mergeCell ref="A8:C8"/>
    <mergeCell ref="D8:F8"/>
    <mergeCell ref="G8:K8"/>
    <mergeCell ref="A9:C9"/>
    <mergeCell ref="D9:F9"/>
    <mergeCell ref="G9:K9"/>
    <mergeCell ref="A28:A29"/>
    <mergeCell ref="B16:F16"/>
    <mergeCell ref="J27:K27"/>
    <mergeCell ref="J25:K26"/>
    <mergeCell ref="J28:K28"/>
    <mergeCell ref="J29:K29"/>
    <mergeCell ref="B17:F17"/>
    <mergeCell ref="G17:K17"/>
    <mergeCell ref="G20:K20"/>
    <mergeCell ref="B19:F19"/>
    <mergeCell ref="G19:K19"/>
    <mergeCell ref="A25:A26"/>
    <mergeCell ref="G16:K16"/>
    <mergeCell ref="B25:G25"/>
    <mergeCell ref="H25:I25"/>
    <mergeCell ref="B18:C18"/>
  </mergeCells>
  <phoneticPr fontId="2"/>
  <dataValidations count="2">
    <dataValidation type="list" allowBlank="1" showInputMessage="1" showErrorMessage="1" sqref="B18:C18 G18:H18" xr:uid="{00000000-0002-0000-0200-000004000000}">
      <formula1>"有床,無床"</formula1>
    </dataValidation>
    <dataValidation type="list" allowBlank="1" showInputMessage="1" showErrorMessage="1" sqref="B20:K20 B16:K16" xr:uid="{849A55E8-61FA-439D-AC3F-25A813A2D8B0}">
      <formula1>#REF!</formula1>
    </dataValidation>
  </dataValidations>
  <printOptions horizontalCentered="1"/>
  <pageMargins left="0.31496062992125984" right="0.31496062992125984" top="0.55118110236220474" bottom="0.55118110236220474" header="0.31496062992125984" footer="0.31496062992125984"/>
  <pageSetup paperSize="9" scale="79"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F8E05-0FAB-4F07-9B16-B66A2D1CF0C1}">
  <sheetPr>
    <tabColor theme="8"/>
  </sheetPr>
  <dimension ref="A1:J117"/>
  <sheetViews>
    <sheetView view="pageBreakPreview" topLeftCell="A18" zoomScale="85" zoomScaleNormal="85" zoomScaleSheetLayoutView="85" workbookViewId="0">
      <selection activeCell="A29" sqref="A29:B29"/>
    </sheetView>
  </sheetViews>
  <sheetFormatPr defaultColWidth="9" defaultRowHeight="13.2"/>
  <cols>
    <col min="1" max="1" width="4.5" style="1" customWidth="1"/>
    <col min="2" max="2" width="18.3984375" style="1" customWidth="1"/>
    <col min="3" max="10" width="11.59765625" style="1" customWidth="1"/>
    <col min="11" max="16384" width="9" style="1"/>
  </cols>
  <sheetData>
    <row r="1" spans="1:10" ht="21" customHeight="1">
      <c r="A1" s="2" t="s">
        <v>36</v>
      </c>
      <c r="B1" s="2"/>
      <c r="C1" s="213"/>
      <c r="D1" s="213"/>
      <c r="E1" s="213"/>
      <c r="F1" s="213"/>
      <c r="G1" s="213"/>
      <c r="H1" s="213"/>
      <c r="I1" s="213"/>
      <c r="J1" s="213"/>
    </row>
    <row r="2" spans="1:10" ht="21" customHeight="1">
      <c r="A2" s="4"/>
      <c r="B2" s="213"/>
      <c r="C2" s="213"/>
      <c r="D2" s="213"/>
      <c r="E2" s="213"/>
      <c r="F2" s="213"/>
      <c r="G2" s="213"/>
      <c r="H2" s="213"/>
      <c r="I2" s="213"/>
      <c r="J2" s="213"/>
    </row>
    <row r="3" spans="1:10" ht="21" customHeight="1">
      <c r="A3" s="541" t="s">
        <v>243</v>
      </c>
      <c r="B3" s="541"/>
      <c r="C3" s="541"/>
      <c r="D3" s="541"/>
      <c r="E3" s="541"/>
      <c r="F3" s="541"/>
      <c r="G3" s="541"/>
      <c r="H3" s="541"/>
      <c r="I3" s="541"/>
      <c r="J3" s="541"/>
    </row>
    <row r="4" spans="1:10" ht="21" customHeight="1">
      <c r="A4" s="213"/>
      <c r="B4" s="213"/>
      <c r="C4" s="213"/>
      <c r="D4" s="213"/>
      <c r="E4" s="213"/>
      <c r="F4" s="213"/>
      <c r="G4" s="213"/>
      <c r="H4" s="213"/>
      <c r="I4" s="213"/>
      <c r="J4" s="213"/>
    </row>
    <row r="5" spans="1:10" ht="21" customHeight="1">
      <c r="A5" s="213" t="s">
        <v>31</v>
      </c>
      <c r="B5" s="213"/>
      <c r="C5" s="213"/>
      <c r="D5" s="213"/>
      <c r="E5" s="213"/>
      <c r="F5" s="213"/>
      <c r="G5" s="213"/>
      <c r="H5" s="213"/>
      <c r="I5" s="213"/>
      <c r="J5" s="213"/>
    </row>
    <row r="6" spans="1:10" ht="21" customHeight="1">
      <c r="A6" s="213"/>
      <c r="B6" s="234" t="s">
        <v>12</v>
      </c>
      <c r="C6" s="540"/>
      <c r="D6" s="540"/>
      <c r="E6" s="540"/>
      <c r="F6" s="540"/>
      <c r="G6" s="540"/>
      <c r="H6" s="540"/>
      <c r="I6" s="540"/>
      <c r="J6" s="213"/>
    </row>
    <row r="7" spans="1:10" ht="21" customHeight="1">
      <c r="A7" s="213"/>
      <c r="B7" s="234" t="s">
        <v>13</v>
      </c>
      <c r="C7" s="540"/>
      <c r="D7" s="540"/>
      <c r="E7" s="540"/>
      <c r="F7" s="540"/>
      <c r="G7" s="540"/>
      <c r="H7" s="540"/>
      <c r="I7" s="540"/>
      <c r="J7" s="213"/>
    </row>
    <row r="8" spans="1:10" ht="21" customHeight="1">
      <c r="A8" s="213"/>
      <c r="B8" s="213"/>
      <c r="C8" s="213"/>
      <c r="D8" s="213"/>
      <c r="E8" s="213"/>
      <c r="F8" s="213"/>
      <c r="G8" s="213"/>
      <c r="H8" s="213"/>
      <c r="I8" s="213"/>
      <c r="J8" s="213"/>
    </row>
    <row r="9" spans="1:10" ht="21" customHeight="1">
      <c r="A9" s="213" t="s">
        <v>9</v>
      </c>
      <c r="B9" s="213"/>
      <c r="C9" s="213"/>
      <c r="D9" s="213"/>
      <c r="E9" s="213"/>
      <c r="F9" s="213"/>
      <c r="G9" s="213"/>
      <c r="H9" s="213"/>
      <c r="I9" s="213"/>
      <c r="J9" s="213"/>
    </row>
    <row r="10" spans="1:10" ht="21" customHeight="1">
      <c r="A10" s="529" t="s">
        <v>7</v>
      </c>
      <c r="B10" s="530"/>
      <c r="C10" s="232" t="s">
        <v>6</v>
      </c>
      <c r="D10" s="233" t="s">
        <v>5</v>
      </c>
      <c r="E10" s="232" t="s">
        <v>8</v>
      </c>
      <c r="F10" s="233" t="s">
        <v>4</v>
      </c>
      <c r="G10" s="232" t="s">
        <v>3</v>
      </c>
      <c r="H10" s="233" t="s">
        <v>2</v>
      </c>
      <c r="I10" s="232" t="s">
        <v>14</v>
      </c>
      <c r="J10" s="232" t="s">
        <v>1</v>
      </c>
    </row>
    <row r="11" spans="1:10" ht="21" customHeight="1">
      <c r="A11" s="533" t="s">
        <v>203</v>
      </c>
      <c r="B11" s="534"/>
      <c r="C11" s="231"/>
      <c r="D11" s="213"/>
      <c r="E11" s="231"/>
      <c r="F11" s="223" t="s">
        <v>0</v>
      </c>
      <c r="G11" s="222" t="s">
        <v>0</v>
      </c>
      <c r="H11" s="213"/>
      <c r="I11" s="231"/>
      <c r="J11" s="231"/>
    </row>
    <row r="12" spans="1:10" ht="21" customHeight="1">
      <c r="A12" s="535"/>
      <c r="B12" s="532"/>
      <c r="C12" s="218"/>
      <c r="D12" s="219"/>
      <c r="E12" s="218"/>
      <c r="F12" s="219"/>
      <c r="G12" s="218"/>
      <c r="H12" s="219"/>
      <c r="I12" s="218"/>
      <c r="J12" s="218"/>
    </row>
    <row r="13" spans="1:10" ht="21" customHeight="1">
      <c r="A13" s="531"/>
      <c r="B13" s="532"/>
      <c r="C13" s="218"/>
      <c r="D13" s="219"/>
      <c r="E13" s="218"/>
      <c r="F13" s="219"/>
      <c r="G13" s="218"/>
      <c r="H13" s="219"/>
      <c r="I13" s="218"/>
      <c r="J13" s="218"/>
    </row>
    <row r="14" spans="1:10" ht="21" customHeight="1">
      <c r="A14" s="531"/>
      <c r="B14" s="532"/>
      <c r="C14" s="218"/>
      <c r="D14" s="219"/>
      <c r="E14" s="218"/>
      <c r="F14" s="230"/>
      <c r="G14" s="229"/>
      <c r="H14" s="219"/>
      <c r="I14" s="218"/>
      <c r="J14" s="218"/>
    </row>
    <row r="15" spans="1:10" ht="21" customHeight="1">
      <c r="A15" s="531"/>
      <c r="B15" s="532"/>
      <c r="C15" s="218"/>
      <c r="D15" s="219"/>
      <c r="E15" s="218"/>
      <c r="F15" s="219"/>
      <c r="G15" s="218"/>
      <c r="H15" s="219"/>
      <c r="I15" s="218"/>
      <c r="J15" s="218"/>
    </row>
    <row r="16" spans="1:10" ht="21" customHeight="1">
      <c r="A16" s="531"/>
      <c r="B16" s="532"/>
      <c r="C16" s="218"/>
      <c r="D16" s="219"/>
      <c r="E16" s="218"/>
      <c r="F16" s="219"/>
      <c r="G16" s="218"/>
      <c r="H16" s="219"/>
      <c r="I16" s="218"/>
      <c r="J16" s="218"/>
    </row>
    <row r="17" spans="1:10" ht="21" customHeight="1">
      <c r="A17" s="531"/>
      <c r="B17" s="532"/>
      <c r="C17" s="218"/>
      <c r="D17" s="219"/>
      <c r="E17" s="218"/>
      <c r="F17" s="219"/>
      <c r="G17" s="218"/>
      <c r="H17" s="219"/>
      <c r="I17" s="218"/>
      <c r="J17" s="218"/>
    </row>
    <row r="18" spans="1:10" ht="21" customHeight="1">
      <c r="A18" s="531"/>
      <c r="B18" s="532"/>
      <c r="C18" s="218"/>
      <c r="D18" s="219"/>
      <c r="E18" s="218"/>
      <c r="F18" s="219"/>
      <c r="G18" s="218"/>
      <c r="H18" s="219"/>
      <c r="I18" s="218"/>
      <c r="J18" s="218"/>
    </row>
    <row r="19" spans="1:10" ht="21" customHeight="1">
      <c r="A19" s="536"/>
      <c r="B19" s="537"/>
      <c r="C19" s="227"/>
      <c r="D19" s="228"/>
      <c r="E19" s="227"/>
      <c r="F19" s="228"/>
      <c r="G19" s="227"/>
      <c r="H19" s="228"/>
      <c r="I19" s="227"/>
      <c r="J19" s="227"/>
    </row>
    <row r="20" spans="1:10" ht="21" customHeight="1">
      <c r="A20" s="529" t="s">
        <v>201</v>
      </c>
      <c r="B20" s="530"/>
      <c r="C20" s="225"/>
      <c r="D20" s="225"/>
      <c r="E20" s="225"/>
      <c r="F20" s="225"/>
      <c r="G20" s="226">
        <f>SUM(G12:G19)</f>
        <v>0</v>
      </c>
      <c r="H20" s="225"/>
      <c r="I20" s="225"/>
      <c r="J20" s="224"/>
    </row>
    <row r="21" spans="1:10" ht="21" customHeight="1">
      <c r="A21" s="533" t="s">
        <v>202</v>
      </c>
      <c r="B21" s="534"/>
      <c r="C21" s="220"/>
      <c r="D21" s="221"/>
      <c r="E21" s="220"/>
      <c r="F21" s="223" t="s">
        <v>0</v>
      </c>
      <c r="G21" s="222" t="s">
        <v>0</v>
      </c>
      <c r="H21" s="221"/>
      <c r="I21" s="220"/>
      <c r="J21" s="220"/>
    </row>
    <row r="22" spans="1:10" ht="21" customHeight="1">
      <c r="A22" s="535"/>
      <c r="B22" s="532"/>
      <c r="C22" s="218"/>
      <c r="D22" s="219"/>
      <c r="E22" s="218"/>
      <c r="F22" s="219"/>
      <c r="G22" s="218"/>
      <c r="H22" s="219"/>
      <c r="I22" s="218"/>
      <c r="J22" s="218"/>
    </row>
    <row r="23" spans="1:10" ht="21" customHeight="1">
      <c r="A23" s="531"/>
      <c r="B23" s="532"/>
      <c r="C23" s="218"/>
      <c r="D23" s="219"/>
      <c r="E23" s="218"/>
      <c r="F23" s="219"/>
      <c r="G23" s="218"/>
      <c r="H23" s="219"/>
      <c r="I23" s="218"/>
      <c r="J23" s="218"/>
    </row>
    <row r="24" spans="1:10" ht="21" customHeight="1">
      <c r="A24" s="531"/>
      <c r="B24" s="532"/>
      <c r="C24" s="218"/>
      <c r="D24" s="219"/>
      <c r="E24" s="218"/>
      <c r="F24" s="219"/>
      <c r="G24" s="218"/>
      <c r="H24" s="219"/>
      <c r="I24" s="218"/>
      <c r="J24" s="218"/>
    </row>
    <row r="25" spans="1:10" ht="21" customHeight="1">
      <c r="A25" s="531"/>
      <c r="B25" s="532"/>
      <c r="C25" s="218"/>
      <c r="D25" s="219"/>
      <c r="E25" s="218"/>
      <c r="F25" s="219"/>
      <c r="G25" s="218"/>
      <c r="H25" s="219"/>
      <c r="I25" s="218"/>
      <c r="J25" s="218"/>
    </row>
    <row r="26" spans="1:10" ht="21" customHeight="1">
      <c r="A26" s="531"/>
      <c r="B26" s="532"/>
      <c r="C26" s="218"/>
      <c r="D26" s="219"/>
      <c r="E26" s="218"/>
      <c r="F26" s="219"/>
      <c r="G26" s="218"/>
      <c r="H26" s="219"/>
      <c r="I26" s="218"/>
      <c r="J26" s="218"/>
    </row>
    <row r="27" spans="1:10" ht="21" customHeight="1">
      <c r="A27" s="531"/>
      <c r="B27" s="532"/>
      <c r="C27" s="218"/>
      <c r="D27" s="219"/>
      <c r="E27" s="218"/>
      <c r="F27" s="219"/>
      <c r="G27" s="218"/>
      <c r="H27" s="219"/>
      <c r="I27" s="218"/>
      <c r="J27" s="218"/>
    </row>
    <row r="28" spans="1:10" ht="21" customHeight="1">
      <c r="A28" s="531"/>
      <c r="B28" s="532"/>
      <c r="C28" s="218"/>
      <c r="D28" s="219"/>
      <c r="E28" s="218"/>
      <c r="F28" s="219"/>
      <c r="G28" s="218"/>
      <c r="H28" s="219"/>
      <c r="I28" s="218"/>
      <c r="J28" s="218"/>
    </row>
    <row r="29" spans="1:10" ht="21" customHeight="1">
      <c r="A29" s="536"/>
      <c r="B29" s="537"/>
      <c r="C29" s="218"/>
      <c r="D29" s="219"/>
      <c r="E29" s="218"/>
      <c r="F29" s="219"/>
      <c r="G29" s="218"/>
      <c r="H29" s="219"/>
      <c r="I29" s="218"/>
      <c r="J29" s="218"/>
    </row>
    <row r="30" spans="1:10" ht="21" customHeight="1" thickBot="1">
      <c r="A30" s="539" t="s">
        <v>201</v>
      </c>
      <c r="B30" s="539"/>
      <c r="C30" s="216"/>
      <c r="D30" s="216"/>
      <c r="E30" s="216"/>
      <c r="F30" s="216"/>
      <c r="G30" s="217">
        <f>SUM(G22:G29)</f>
        <v>0</v>
      </c>
      <c r="H30" s="216"/>
      <c r="I30" s="216"/>
      <c r="J30" s="216"/>
    </row>
    <row r="31" spans="1:10" ht="18.75" customHeight="1" thickTop="1">
      <c r="A31" s="538" t="s">
        <v>200</v>
      </c>
      <c r="B31" s="538"/>
      <c r="C31" s="214"/>
      <c r="D31" s="214"/>
      <c r="E31" s="214"/>
      <c r="F31" s="214"/>
      <c r="G31" s="215">
        <f>G20+G30</f>
        <v>0</v>
      </c>
      <c r="H31" s="214"/>
      <c r="I31" s="214"/>
      <c r="J31" s="214"/>
    </row>
    <row r="32" spans="1:10" ht="18.75" customHeight="1">
      <c r="A32" s="213"/>
      <c r="B32" s="213"/>
      <c r="C32" s="213"/>
      <c r="D32" s="213"/>
      <c r="E32" s="213"/>
      <c r="F32" s="213"/>
      <c r="G32" s="213"/>
      <c r="H32" s="213"/>
      <c r="I32" s="213"/>
      <c r="J32" s="213"/>
    </row>
    <row r="33" spans="1:10" ht="18.75" customHeight="1">
      <c r="A33" s="213"/>
      <c r="B33" s="213"/>
      <c r="C33" s="213"/>
      <c r="D33" s="213"/>
      <c r="E33" s="213"/>
      <c r="F33" s="213"/>
      <c r="G33" s="213"/>
      <c r="H33" s="213"/>
      <c r="I33" s="213"/>
      <c r="J33" s="213"/>
    </row>
    <row r="34" spans="1:10" ht="18.75" customHeight="1">
      <c r="A34" s="213"/>
      <c r="B34" s="213"/>
      <c r="C34" s="213"/>
      <c r="D34" s="213"/>
      <c r="E34" s="213"/>
      <c r="F34" s="213"/>
      <c r="G34" s="213"/>
      <c r="H34" s="213"/>
      <c r="I34" s="213"/>
      <c r="J34" s="213"/>
    </row>
    <row r="35" spans="1:10" ht="18.75" customHeight="1">
      <c r="A35" s="213"/>
      <c r="B35" s="213"/>
      <c r="C35" s="213"/>
      <c r="D35" s="213"/>
      <c r="E35" s="213"/>
      <c r="F35" s="213"/>
      <c r="G35" s="213"/>
      <c r="H35" s="213"/>
      <c r="I35" s="213"/>
      <c r="J35" s="213"/>
    </row>
    <row r="36" spans="1:10" ht="18.75" customHeight="1">
      <c r="A36" s="213"/>
      <c r="B36" s="213"/>
      <c r="C36" s="213"/>
      <c r="D36" s="213"/>
      <c r="E36" s="213"/>
      <c r="F36" s="213"/>
      <c r="G36" s="213"/>
      <c r="H36" s="213"/>
      <c r="I36" s="213"/>
      <c r="J36" s="213"/>
    </row>
    <row r="37" spans="1:10" ht="18.75" customHeight="1">
      <c r="A37" s="213"/>
      <c r="B37" s="213"/>
      <c r="C37" s="213"/>
      <c r="D37" s="213"/>
      <c r="E37" s="213"/>
      <c r="F37" s="213"/>
      <c r="G37" s="213"/>
      <c r="H37" s="213"/>
      <c r="I37" s="213"/>
      <c r="J37" s="213"/>
    </row>
    <row r="38" spans="1:10" ht="18.75" customHeight="1">
      <c r="A38" s="213"/>
      <c r="B38" s="213"/>
      <c r="C38" s="213"/>
      <c r="D38" s="213"/>
      <c r="E38" s="213"/>
      <c r="F38" s="213"/>
      <c r="G38" s="213"/>
      <c r="H38" s="213"/>
      <c r="I38" s="213"/>
      <c r="J38" s="213"/>
    </row>
    <row r="39" spans="1:10" ht="18.75" customHeight="1">
      <c r="A39" s="213"/>
      <c r="B39" s="213"/>
      <c r="C39" s="213"/>
      <c r="D39" s="213"/>
      <c r="E39" s="213"/>
      <c r="F39" s="213"/>
      <c r="G39" s="213"/>
      <c r="H39" s="213"/>
      <c r="I39" s="213"/>
      <c r="J39" s="213"/>
    </row>
    <row r="40" spans="1:10" ht="18.75" customHeight="1">
      <c r="A40" s="213"/>
      <c r="B40" s="213"/>
      <c r="C40" s="213"/>
      <c r="D40" s="213"/>
      <c r="E40" s="213"/>
      <c r="F40" s="213"/>
      <c r="G40" s="213"/>
      <c r="H40" s="213"/>
      <c r="I40" s="213"/>
      <c r="J40" s="213"/>
    </row>
    <row r="41" spans="1:10" ht="18.75" customHeight="1"/>
    <row r="42" spans="1:10" ht="18.75" customHeight="1"/>
    <row r="43" spans="1:10" ht="18.75" customHeight="1"/>
    <row r="44" spans="1:10" ht="18.75" customHeight="1"/>
    <row r="45" spans="1:10" ht="18.75" customHeight="1"/>
    <row r="46" spans="1:10" ht="18.75" customHeight="1"/>
    <row r="47" spans="1:10" ht="18.75" customHeight="1"/>
    <row r="48" spans="1:1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sheetData>
  <mergeCells count="25">
    <mergeCell ref="A14:B14"/>
    <mergeCell ref="C6:I6"/>
    <mergeCell ref="C7:I7"/>
    <mergeCell ref="A3:J3"/>
    <mergeCell ref="A10:B10"/>
    <mergeCell ref="A11:B11"/>
    <mergeCell ref="A12:B12"/>
    <mergeCell ref="A13:B13"/>
    <mergeCell ref="A31:B31"/>
    <mergeCell ref="A27:B27"/>
    <mergeCell ref="A28:B28"/>
    <mergeCell ref="A29:B29"/>
    <mergeCell ref="A30:B30"/>
    <mergeCell ref="A20:B20"/>
    <mergeCell ref="A15:B15"/>
    <mergeCell ref="A16:B16"/>
    <mergeCell ref="A26:B26"/>
    <mergeCell ref="A21:B21"/>
    <mergeCell ref="A22:B22"/>
    <mergeCell ref="A23:B23"/>
    <mergeCell ref="A24:B24"/>
    <mergeCell ref="A25:B25"/>
    <mergeCell ref="A17:B17"/>
    <mergeCell ref="A18:B18"/>
    <mergeCell ref="A19:B19"/>
  </mergeCells>
  <phoneticPr fontId="2"/>
  <printOptions horizontalCentered="1"/>
  <pageMargins left="0.59055118110236227" right="0.59055118110236227" top="0.59055118110236227" bottom="0.59055118110236227" header="0.51181102362204722" footer="0.51181102362204722"/>
  <pageSetup paperSize="9"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CB0B-AE62-4963-8A55-353A7C43F25D}">
  <sheetPr>
    <tabColor theme="7"/>
    <pageSetUpPr fitToPage="1"/>
  </sheetPr>
  <dimension ref="A1:Q29"/>
  <sheetViews>
    <sheetView showGridLines="0" view="pageBreakPreview" zoomScaleNormal="100" zoomScaleSheetLayoutView="100" workbookViewId="0">
      <selection activeCell="A2" sqref="A2"/>
    </sheetView>
  </sheetViews>
  <sheetFormatPr defaultColWidth="9" defaultRowHeight="13.2"/>
  <cols>
    <col min="1" max="1" width="2.5" style="3" customWidth="1"/>
    <col min="2" max="2" width="13.69921875" style="3" customWidth="1"/>
    <col min="3" max="3" width="5.3984375" style="3" customWidth="1"/>
    <col min="4" max="7" width="5.69921875" style="3" customWidth="1"/>
    <col min="8" max="8" width="10.19921875" style="3" bestFit="1" customWidth="1"/>
    <col min="9" max="9" width="4.5" style="25" customWidth="1"/>
    <col min="10" max="10" width="8.09765625" style="3" bestFit="1" customWidth="1"/>
    <col min="11" max="11" width="4.5" style="25" customWidth="1"/>
    <col min="12" max="12" width="12.3984375" style="3" bestFit="1" customWidth="1"/>
    <col min="13" max="13" width="10.3984375" style="3" bestFit="1" customWidth="1"/>
    <col min="14" max="15" width="4.5" style="25" customWidth="1"/>
    <col min="16" max="16" width="14.8984375" style="3" customWidth="1"/>
    <col min="17" max="17" width="2.09765625" style="3" customWidth="1"/>
    <col min="18" max="18" width="7.19921875" style="3" customWidth="1"/>
    <col min="19" max="19" width="17.09765625" style="3" customWidth="1"/>
    <col min="20" max="16384" width="9" style="3"/>
  </cols>
  <sheetData>
    <row r="1" spans="1:17">
      <c r="A1" s="12" t="s">
        <v>277</v>
      </c>
    </row>
    <row r="2" spans="1:17" ht="13.2" customHeight="1"/>
    <row r="3" spans="1:17" ht="15" customHeight="1">
      <c r="A3" s="558" t="s">
        <v>244</v>
      </c>
      <c r="B3" s="558"/>
      <c r="C3" s="558"/>
      <c r="D3" s="558"/>
      <c r="E3" s="558"/>
      <c r="F3" s="558"/>
      <c r="G3" s="558"/>
      <c r="H3" s="558"/>
      <c r="I3" s="558"/>
      <c r="J3" s="558"/>
      <c r="K3" s="558"/>
      <c r="L3" s="558"/>
      <c r="M3" s="558"/>
      <c r="N3" s="558"/>
      <c r="O3" s="558"/>
      <c r="P3" s="558"/>
      <c r="Q3" s="558"/>
    </row>
    <row r="4" spans="1:17" ht="15" customHeight="1"/>
    <row r="5" spans="1:17" ht="15" customHeight="1">
      <c r="A5" s="1" t="s">
        <v>31</v>
      </c>
      <c r="B5" s="5"/>
      <c r="C5" s="5"/>
      <c r="D5" s="5"/>
      <c r="E5" s="5"/>
      <c r="F5" s="5"/>
      <c r="G5" s="5"/>
      <c r="H5" s="5"/>
      <c r="I5" s="276"/>
      <c r="J5" s="5"/>
      <c r="K5" s="276"/>
      <c r="L5" s="5"/>
      <c r="M5" s="5"/>
    </row>
    <row r="6" spans="1:17" ht="15" customHeight="1">
      <c r="A6" s="5"/>
      <c r="B6" s="277" t="s">
        <v>12</v>
      </c>
      <c r="C6" s="559" t="str">
        <f>IF('承継・開業支援事業計画書 '!D5="","",'承継・開業支援事業計画書 '!D5)</f>
        <v/>
      </c>
      <c r="D6" s="559"/>
      <c r="E6" s="559"/>
      <c r="F6" s="559"/>
      <c r="G6" s="559"/>
      <c r="H6" s="559"/>
      <c r="I6" s="559"/>
      <c r="J6" s="559"/>
      <c r="K6" s="559"/>
      <c r="L6" s="559"/>
      <c r="M6" s="559"/>
    </row>
    <row r="7" spans="1:17" ht="15" customHeight="1">
      <c r="A7" s="5"/>
      <c r="B7" s="277" t="s">
        <v>13</v>
      </c>
      <c r="C7" s="559" t="str">
        <f>IF('承継・開業支援事業計画書 '!D7="","",'承継・開業支援事業計画書 '!D7)</f>
        <v/>
      </c>
      <c r="D7" s="559"/>
      <c r="E7" s="559"/>
      <c r="F7" s="559"/>
      <c r="G7" s="559"/>
      <c r="H7" s="559"/>
      <c r="I7" s="559"/>
      <c r="J7" s="559"/>
      <c r="K7" s="559"/>
      <c r="L7" s="559"/>
      <c r="M7" s="559"/>
    </row>
    <row r="8" spans="1:17" ht="15" customHeight="1">
      <c r="A8" s="5"/>
      <c r="B8" s="5"/>
      <c r="C8" s="5"/>
      <c r="D8" s="5"/>
      <c r="E8" s="5"/>
      <c r="F8" s="5"/>
      <c r="G8" s="5"/>
      <c r="H8" s="5"/>
      <c r="I8" s="276"/>
      <c r="J8" s="5"/>
      <c r="K8" s="276"/>
      <c r="L8" s="5"/>
      <c r="M8" s="5"/>
    </row>
    <row r="9" spans="1:17" ht="15" customHeight="1">
      <c r="A9" s="1" t="s">
        <v>62</v>
      </c>
      <c r="B9" s="5"/>
      <c r="C9" s="5"/>
      <c r="D9" s="5"/>
      <c r="E9" s="5"/>
      <c r="F9" s="5"/>
      <c r="G9" s="5"/>
      <c r="H9" s="5"/>
      <c r="I9" s="276"/>
      <c r="J9" s="5"/>
      <c r="K9" s="276"/>
      <c r="L9" s="5"/>
      <c r="M9" s="5"/>
    </row>
    <row r="10" spans="1:17" ht="15" customHeight="1">
      <c r="A10" s="1"/>
      <c r="B10" s="550" t="s">
        <v>54</v>
      </c>
      <c r="C10" s="542" t="s">
        <v>56</v>
      </c>
      <c r="D10" s="542"/>
      <c r="E10" s="278"/>
      <c r="F10" s="279" t="s">
        <v>55</v>
      </c>
      <c r="G10" s="280"/>
      <c r="H10" s="5"/>
      <c r="I10" s="276"/>
      <c r="J10" s="5"/>
      <c r="K10" s="276"/>
      <c r="L10" s="5"/>
      <c r="M10" s="5"/>
    </row>
    <row r="11" spans="1:17" ht="15" customHeight="1">
      <c r="A11" s="1"/>
      <c r="B11" s="550"/>
      <c r="C11" s="551" t="s">
        <v>57</v>
      </c>
      <c r="D11" s="551"/>
      <c r="E11" s="281"/>
      <c r="F11" s="282" t="s">
        <v>55</v>
      </c>
      <c r="G11" s="283"/>
      <c r="H11" s="5"/>
      <c r="I11" s="276"/>
      <c r="J11" s="5"/>
      <c r="K11" s="276"/>
      <c r="L11" s="5"/>
      <c r="M11" s="5"/>
    </row>
    <row r="12" spans="1:17" ht="15" customHeight="1">
      <c r="A12" s="5"/>
      <c r="B12" s="550" t="s">
        <v>59</v>
      </c>
      <c r="C12" s="550"/>
      <c r="D12" s="550"/>
      <c r="E12" s="543"/>
      <c r="F12" s="544"/>
      <c r="G12" s="284" t="s">
        <v>58</v>
      </c>
      <c r="H12" s="5"/>
      <c r="I12" s="276"/>
      <c r="J12" s="5"/>
      <c r="K12" s="276"/>
      <c r="L12" s="5"/>
      <c r="M12" s="5"/>
    </row>
    <row r="13" spans="1:17" ht="15" customHeight="1">
      <c r="A13" s="5"/>
      <c r="B13" s="550" t="s">
        <v>61</v>
      </c>
      <c r="C13" s="550"/>
      <c r="D13" s="550"/>
      <c r="E13" s="545"/>
      <c r="F13" s="546"/>
      <c r="G13" s="547"/>
      <c r="H13" s="5"/>
      <c r="I13" s="276"/>
      <c r="J13" s="5"/>
      <c r="K13" s="276"/>
      <c r="L13" s="5"/>
      <c r="M13" s="5"/>
    </row>
    <row r="14" spans="1:17" ht="15" customHeight="1">
      <c r="A14" s="5"/>
      <c r="B14" s="550" t="s">
        <v>60</v>
      </c>
      <c r="C14" s="550"/>
      <c r="D14" s="550"/>
      <c r="E14" s="543"/>
      <c r="F14" s="544"/>
      <c r="G14" s="284" t="s">
        <v>58</v>
      </c>
      <c r="H14" s="5"/>
      <c r="I14" s="276"/>
      <c r="J14" s="5"/>
      <c r="K14" s="276"/>
      <c r="L14" s="5"/>
      <c r="M14" s="5"/>
    </row>
    <row r="15" spans="1:17" ht="15" customHeight="1">
      <c r="A15" s="5"/>
      <c r="B15" s="5"/>
      <c r="C15" s="5"/>
      <c r="D15" s="5"/>
      <c r="E15" s="5"/>
      <c r="F15" s="5"/>
      <c r="G15" s="5"/>
      <c r="H15" s="5"/>
      <c r="I15" s="276"/>
      <c r="J15" s="5"/>
      <c r="K15" s="276"/>
      <c r="L15" s="5"/>
      <c r="M15" s="5"/>
    </row>
    <row r="16" spans="1:17" ht="15" customHeight="1">
      <c r="A16" s="1" t="s">
        <v>63</v>
      </c>
      <c r="B16" s="5"/>
      <c r="C16" s="5"/>
      <c r="D16" s="5"/>
      <c r="E16" s="5"/>
      <c r="F16" s="5"/>
      <c r="G16" s="5"/>
      <c r="H16" s="5"/>
      <c r="I16" s="276"/>
      <c r="J16" s="5"/>
      <c r="K16" s="276"/>
      <c r="L16" s="5"/>
      <c r="M16" s="5"/>
    </row>
    <row r="17" spans="2:16" ht="18.75" customHeight="1">
      <c r="B17" s="560" t="s">
        <v>18</v>
      </c>
      <c r="C17" s="561"/>
      <c r="D17" s="561"/>
      <c r="E17" s="561"/>
      <c r="F17" s="561"/>
      <c r="G17" s="14"/>
      <c r="H17" s="15"/>
      <c r="I17" s="26"/>
      <c r="J17" s="15"/>
      <c r="K17" s="26"/>
      <c r="L17" s="15"/>
      <c r="M17" s="15"/>
      <c r="N17" s="566" t="s">
        <v>67</v>
      </c>
      <c r="O17" s="566"/>
      <c r="P17" s="28">
        <f>IFERROR(SUM(P20:P27),"")</f>
        <v>0</v>
      </c>
    </row>
    <row r="18" spans="2:16">
      <c r="B18" s="562"/>
      <c r="C18" s="563"/>
      <c r="D18" s="563"/>
      <c r="E18" s="563"/>
      <c r="F18" s="563"/>
      <c r="G18" s="16"/>
      <c r="P18" s="16"/>
    </row>
    <row r="19" spans="2:16">
      <c r="B19" s="564" t="s">
        <v>66</v>
      </c>
      <c r="C19" s="565"/>
      <c r="D19" s="565"/>
      <c r="E19" s="565"/>
      <c r="F19" s="565"/>
      <c r="G19" s="16"/>
      <c r="H19" s="5"/>
      <c r="P19" s="16"/>
    </row>
    <row r="20" spans="2:16">
      <c r="B20" s="554" t="s">
        <v>19</v>
      </c>
      <c r="C20" s="555"/>
      <c r="D20" s="555"/>
      <c r="E20" s="555"/>
      <c r="F20" s="555"/>
      <c r="G20" s="16"/>
      <c r="H20" s="17">
        <v>6200000</v>
      </c>
      <c r="I20" s="29" t="s">
        <v>20</v>
      </c>
      <c r="J20" s="18">
        <v>71000</v>
      </c>
      <c r="K20" s="25" t="s">
        <v>21</v>
      </c>
      <c r="L20" s="3" t="s">
        <v>64</v>
      </c>
      <c r="M20" s="27" t="str">
        <f>IF(AND(E12&gt;=1,E12&lt;=129),E12,"")</f>
        <v/>
      </c>
      <c r="N20" s="25" t="s">
        <v>22</v>
      </c>
      <c r="O20" s="25" t="s">
        <v>23</v>
      </c>
      <c r="P20" s="19">
        <f>IF(M20="",0,H20+(J20*M20))</f>
        <v>0</v>
      </c>
    </row>
    <row r="21" spans="2:16">
      <c r="B21" s="548" t="s">
        <v>24</v>
      </c>
      <c r="C21" s="549"/>
      <c r="D21" s="549"/>
      <c r="E21" s="549"/>
      <c r="F21" s="549"/>
      <c r="G21" s="16"/>
      <c r="H21" s="5"/>
      <c r="P21" s="16"/>
    </row>
    <row r="22" spans="2:16">
      <c r="B22" s="548" t="s">
        <v>25</v>
      </c>
      <c r="C22" s="549"/>
      <c r="D22" s="549"/>
      <c r="E22" s="549"/>
      <c r="F22" s="549"/>
      <c r="G22" s="16"/>
      <c r="H22" s="17">
        <v>6200000</v>
      </c>
      <c r="I22" s="29" t="s">
        <v>20</v>
      </c>
      <c r="J22" s="18">
        <v>77000</v>
      </c>
      <c r="K22" s="25" t="s">
        <v>21</v>
      </c>
      <c r="L22" s="3" t="s">
        <v>64</v>
      </c>
      <c r="M22" s="27" t="str">
        <f>IF(AND(E12&gt;=130,E12&lt;=259),E12,"")</f>
        <v/>
      </c>
      <c r="N22" s="25" t="s">
        <v>22</v>
      </c>
      <c r="O22" s="25" t="s">
        <v>23</v>
      </c>
      <c r="P22" s="19">
        <f>IF(M22="",0,H22+(J22*M22))</f>
        <v>0</v>
      </c>
    </row>
    <row r="23" spans="2:16">
      <c r="B23" s="548" t="s">
        <v>26</v>
      </c>
      <c r="C23" s="549"/>
      <c r="D23" s="549"/>
      <c r="E23" s="549"/>
      <c r="F23" s="549"/>
      <c r="G23" s="16"/>
      <c r="H23" s="5"/>
      <c r="P23" s="16"/>
    </row>
    <row r="24" spans="2:16">
      <c r="B24" s="548" t="s">
        <v>27</v>
      </c>
      <c r="C24" s="549"/>
      <c r="D24" s="549"/>
      <c r="E24" s="549"/>
      <c r="F24" s="549"/>
      <c r="G24" s="16"/>
      <c r="H24" s="17">
        <v>6200000</v>
      </c>
      <c r="I24" s="29" t="s">
        <v>20</v>
      </c>
      <c r="J24" s="18">
        <v>87000</v>
      </c>
      <c r="K24" s="25" t="s">
        <v>21</v>
      </c>
      <c r="L24" s="3" t="s">
        <v>64</v>
      </c>
      <c r="M24" s="27" t="str">
        <f>IF(E12&gt;=260,E12,"")</f>
        <v/>
      </c>
      <c r="N24" s="25" t="s">
        <v>22</v>
      </c>
      <c r="O24" s="25" t="s">
        <v>23</v>
      </c>
      <c r="P24" s="19">
        <f>IF(M24="",0,H24+(J24*M24))</f>
        <v>0</v>
      </c>
    </row>
    <row r="25" spans="2:16">
      <c r="B25" s="548" t="s">
        <v>28</v>
      </c>
      <c r="C25" s="549"/>
      <c r="D25" s="549"/>
      <c r="E25" s="549"/>
      <c r="F25" s="549"/>
      <c r="G25" s="16"/>
      <c r="P25" s="16"/>
    </row>
    <row r="26" spans="2:16">
      <c r="B26" s="20"/>
      <c r="C26" s="24"/>
      <c r="D26" s="24"/>
      <c r="E26" s="24"/>
      <c r="F26" s="24"/>
      <c r="G26" s="16"/>
      <c r="P26" s="16"/>
    </row>
    <row r="27" spans="2:16">
      <c r="B27" s="552" t="s">
        <v>29</v>
      </c>
      <c r="C27" s="553"/>
      <c r="D27" s="553"/>
      <c r="E27" s="553"/>
      <c r="F27" s="553"/>
      <c r="G27" s="16"/>
      <c r="J27" s="18">
        <v>25000</v>
      </c>
      <c r="K27" s="25" t="s">
        <v>21</v>
      </c>
      <c r="L27" s="3" t="s">
        <v>65</v>
      </c>
      <c r="M27" s="27" t="str">
        <f>IF(E13="有",E14,"")</f>
        <v/>
      </c>
      <c r="O27" s="25" t="s">
        <v>23</v>
      </c>
      <c r="P27" s="19">
        <f>IF(M27="",0,J27*M27)</f>
        <v>0</v>
      </c>
    </row>
    <row r="28" spans="2:16">
      <c r="B28" s="554" t="s">
        <v>30</v>
      </c>
      <c r="C28" s="555"/>
      <c r="D28" s="555"/>
      <c r="E28" s="555"/>
      <c r="F28" s="555"/>
      <c r="G28" s="16"/>
      <c r="P28" s="16"/>
    </row>
    <row r="29" spans="2:16">
      <c r="B29" s="556"/>
      <c r="C29" s="557"/>
      <c r="D29" s="557"/>
      <c r="E29" s="557"/>
      <c r="F29" s="557"/>
      <c r="G29" s="21"/>
      <c r="H29" s="22"/>
      <c r="I29" s="30"/>
      <c r="J29" s="22"/>
      <c r="K29" s="30"/>
      <c r="L29" s="22"/>
      <c r="M29" s="22"/>
      <c r="N29" s="30"/>
      <c r="O29" s="30"/>
      <c r="P29" s="21"/>
    </row>
  </sheetData>
  <dataConsolidate/>
  <mergeCells count="25">
    <mergeCell ref="B25:F25"/>
    <mergeCell ref="B27:F27"/>
    <mergeCell ref="B28:F28"/>
    <mergeCell ref="B29:F29"/>
    <mergeCell ref="A3:Q3"/>
    <mergeCell ref="C6:M6"/>
    <mergeCell ref="C7:M7"/>
    <mergeCell ref="B22:F22"/>
    <mergeCell ref="B23:F23"/>
    <mergeCell ref="B21:F21"/>
    <mergeCell ref="B17:F17"/>
    <mergeCell ref="B18:F18"/>
    <mergeCell ref="B19:F19"/>
    <mergeCell ref="B20:F20"/>
    <mergeCell ref="N17:O17"/>
    <mergeCell ref="B10:B11"/>
    <mergeCell ref="C10:D10"/>
    <mergeCell ref="E12:F12"/>
    <mergeCell ref="E14:F14"/>
    <mergeCell ref="E13:G13"/>
    <mergeCell ref="B24:F24"/>
    <mergeCell ref="B12:D12"/>
    <mergeCell ref="B13:D13"/>
    <mergeCell ref="B14:D14"/>
    <mergeCell ref="C11:D11"/>
  </mergeCells>
  <phoneticPr fontId="2"/>
  <dataValidations count="2">
    <dataValidation type="whole" allowBlank="1" showInputMessage="1" showErrorMessage="1" sqref="E12:F12 E14:F14" xr:uid="{D97CCF83-C8B2-4E33-8A2A-116E664533B9}">
      <formula1>0</formula1>
      <formula2>366</formula2>
    </dataValidation>
    <dataValidation type="list" allowBlank="1" showInputMessage="1" showErrorMessage="1" sqref="E13:G13" xr:uid="{17382DC6-92AD-41FC-B6CA-F64E06E0A19B}">
      <formula1>"有,無"</formula1>
    </dataValidation>
  </dataValidations>
  <pageMargins left="0.70866141732283472" right="0.70866141732283472" top="0.55118110236220474" bottom="0.74803149606299213" header="0.31496062992125984" footer="0.31496062992125984"/>
  <pageSetup paperSize="9"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747B6-2A38-4E6A-AB16-86A1B335D393}">
  <sheetPr>
    <tabColor theme="7"/>
    <pageSetUpPr fitToPage="1"/>
  </sheetPr>
  <dimension ref="A1:C44"/>
  <sheetViews>
    <sheetView showGridLines="0" view="pageBreakPreview" zoomScaleSheetLayoutView="100" workbookViewId="0">
      <selection activeCell="F15" sqref="F15"/>
    </sheetView>
  </sheetViews>
  <sheetFormatPr defaultColWidth="9" defaultRowHeight="19.8"/>
  <cols>
    <col min="1" max="1" width="20.09765625" style="329" customWidth="1"/>
    <col min="2" max="2" width="19.3984375" style="329" customWidth="1"/>
    <col min="3" max="3" width="61.8984375" style="329" customWidth="1"/>
    <col min="4" max="16384" width="9" style="329"/>
  </cols>
  <sheetData>
    <row r="1" spans="1:3">
      <c r="A1" s="329" t="s">
        <v>336</v>
      </c>
    </row>
    <row r="3" spans="1:3">
      <c r="A3" s="329" t="s">
        <v>279</v>
      </c>
    </row>
    <row r="5" spans="1:3">
      <c r="C5" s="345" t="s">
        <v>301</v>
      </c>
    </row>
    <row r="7" spans="1:3">
      <c r="A7" s="329" t="s">
        <v>281</v>
      </c>
      <c r="C7" s="330"/>
    </row>
    <row r="8" spans="1:3" ht="17.100000000000001" customHeight="1">
      <c r="A8" s="331" t="s">
        <v>282</v>
      </c>
      <c r="B8" s="331" t="s">
        <v>283</v>
      </c>
      <c r="C8" s="331" t="s">
        <v>284</v>
      </c>
    </row>
    <row r="9" spans="1:3" ht="17.100000000000001" customHeight="1">
      <c r="A9" s="332"/>
      <c r="B9" s="333" t="s">
        <v>285</v>
      </c>
      <c r="C9" s="334"/>
    </row>
    <row r="10" spans="1:3">
      <c r="A10" s="346" t="s">
        <v>262</v>
      </c>
      <c r="B10" s="347"/>
      <c r="C10" s="348"/>
    </row>
    <row r="11" spans="1:3">
      <c r="A11" s="346" t="s">
        <v>263</v>
      </c>
      <c r="B11" s="347"/>
      <c r="C11" s="348"/>
    </row>
    <row r="12" spans="1:3">
      <c r="A12" s="346" t="s">
        <v>264</v>
      </c>
      <c r="B12" s="347"/>
      <c r="C12" s="348"/>
    </row>
    <row r="13" spans="1:3">
      <c r="A13" s="346" t="s">
        <v>265</v>
      </c>
      <c r="B13" s="347"/>
      <c r="C13" s="348"/>
    </row>
    <row r="14" spans="1:3">
      <c r="A14" s="346" t="s">
        <v>266</v>
      </c>
      <c r="B14" s="347"/>
      <c r="C14" s="348"/>
    </row>
    <row r="15" spans="1:3" ht="39.6">
      <c r="A15" s="346" t="s">
        <v>267</v>
      </c>
      <c r="B15" s="347"/>
      <c r="C15" s="348"/>
    </row>
    <row r="16" spans="1:3">
      <c r="A16" s="346" t="s">
        <v>268</v>
      </c>
      <c r="B16" s="347"/>
      <c r="C16" s="348"/>
    </row>
    <row r="17" spans="1:3">
      <c r="A17" s="346" t="s">
        <v>269</v>
      </c>
      <c r="B17" s="347"/>
      <c r="C17" s="348"/>
    </row>
    <row r="18" spans="1:3">
      <c r="A18" s="346" t="s">
        <v>270</v>
      </c>
      <c r="B18" s="347"/>
      <c r="C18" s="348"/>
    </row>
    <row r="19" spans="1:3">
      <c r="A19" s="346" t="s">
        <v>271</v>
      </c>
      <c r="B19" s="347"/>
      <c r="C19" s="348"/>
    </row>
    <row r="20" spans="1:3">
      <c r="A20" s="346" t="s">
        <v>272</v>
      </c>
      <c r="B20" s="347"/>
      <c r="C20" s="348"/>
    </row>
    <row r="21" spans="1:3">
      <c r="A21" s="346" t="s">
        <v>273</v>
      </c>
      <c r="B21" s="347"/>
      <c r="C21" s="348"/>
    </row>
    <row r="22" spans="1:3">
      <c r="A22" s="349" t="s">
        <v>274</v>
      </c>
      <c r="B22" s="347"/>
      <c r="C22" s="348"/>
    </row>
    <row r="23" spans="1:3">
      <c r="A23" s="349" t="s">
        <v>275</v>
      </c>
      <c r="B23" s="347"/>
      <c r="C23" s="348"/>
    </row>
    <row r="24" spans="1:3" ht="17.100000000000001" customHeight="1">
      <c r="A24" s="350" t="s">
        <v>276</v>
      </c>
      <c r="B24" s="351"/>
      <c r="C24" s="352"/>
    </row>
    <row r="25" spans="1:3" ht="17.100000000000001" customHeight="1">
      <c r="A25" s="331" t="s">
        <v>288</v>
      </c>
      <c r="B25" s="335">
        <f>SUM(B10:B24)</f>
        <v>0</v>
      </c>
      <c r="C25" s="336"/>
    </row>
    <row r="26" spans="1:3" ht="17.100000000000001" customHeight="1">
      <c r="A26" s="353" t="s">
        <v>289</v>
      </c>
      <c r="B26" s="423"/>
      <c r="C26" s="355"/>
    </row>
    <row r="27" spans="1:3" ht="17.100000000000001" customHeight="1">
      <c r="A27" s="331"/>
      <c r="B27" s="335"/>
      <c r="C27" s="336"/>
    </row>
    <row r="28" spans="1:3" ht="16.5" customHeight="1">
      <c r="A28" s="331" t="s">
        <v>290</v>
      </c>
      <c r="B28" s="335">
        <f>B25+B26</f>
        <v>0</v>
      </c>
      <c r="C28" s="337"/>
    </row>
    <row r="29" spans="1:3" ht="16.5" customHeight="1">
      <c r="A29" s="329" t="s">
        <v>291</v>
      </c>
      <c r="B29" s="338"/>
      <c r="C29" s="338"/>
    </row>
    <row r="30" spans="1:3" ht="17.100000000000001" customHeight="1">
      <c r="A30" s="339"/>
      <c r="B30" s="330"/>
    </row>
    <row r="31" spans="1:3" ht="17.100000000000001" customHeight="1">
      <c r="A31" s="339" t="s">
        <v>292</v>
      </c>
      <c r="B31" s="330"/>
      <c r="C31" s="330"/>
    </row>
    <row r="32" spans="1:3" ht="17.100000000000001" customHeight="1">
      <c r="A32" s="331" t="s">
        <v>282</v>
      </c>
      <c r="B32" s="340" t="s">
        <v>293</v>
      </c>
      <c r="C32" s="341"/>
    </row>
    <row r="33" spans="1:3" ht="17.100000000000001" customHeight="1">
      <c r="A33" s="342"/>
      <c r="B33" s="333" t="s">
        <v>294</v>
      </c>
      <c r="C33" s="343"/>
    </row>
    <row r="34" spans="1:3" ht="17.100000000000001" customHeight="1">
      <c r="A34" s="424" t="s">
        <v>295</v>
      </c>
      <c r="B34" s="413"/>
      <c r="C34" s="356"/>
    </row>
    <row r="35" spans="1:3">
      <c r="A35" s="331" t="s">
        <v>288</v>
      </c>
      <c r="B35" s="335">
        <f>SUM(B34)</f>
        <v>0</v>
      </c>
      <c r="C35" s="344"/>
    </row>
    <row r="38" spans="1:3">
      <c r="A38" s="329" t="s">
        <v>297</v>
      </c>
      <c r="B38" s="338"/>
      <c r="C38" s="338"/>
    </row>
    <row r="39" spans="1:3" ht="14.25" customHeight="1">
      <c r="A39" s="567" t="s">
        <v>298</v>
      </c>
      <c r="B39" s="567"/>
      <c r="C39" s="567"/>
    </row>
    <row r="40" spans="1:3">
      <c r="A40" s="567"/>
      <c r="B40" s="567"/>
      <c r="C40" s="567"/>
    </row>
    <row r="41" spans="1:3">
      <c r="A41" s="567"/>
      <c r="B41" s="567"/>
      <c r="C41" s="567"/>
    </row>
    <row r="42" spans="1:3">
      <c r="A42" s="329" t="s">
        <v>299</v>
      </c>
      <c r="B42" s="338"/>
      <c r="C42" s="338"/>
    </row>
    <row r="43" spans="1:3">
      <c r="B43" s="338"/>
      <c r="C43" s="338"/>
    </row>
    <row r="44" spans="1:3">
      <c r="B44" s="338"/>
      <c r="C44" s="338"/>
    </row>
  </sheetData>
  <mergeCells count="1">
    <mergeCell ref="A39:C41"/>
  </mergeCells>
  <phoneticPr fontId="2"/>
  <printOptions horizontalCentered="1"/>
  <pageMargins left="0.70866141732283472" right="0.70866141732283472" top="0.74803149606299213" bottom="0.74803149606299213" header="0.31496062992125984" footer="0.31496062992125984"/>
  <pageSetup paperSize="9" scale="7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6740D-20BF-46AF-B8AA-705D43B91C84}">
  <sheetPr>
    <tabColor theme="7"/>
    <pageSetUpPr fitToPage="1"/>
  </sheetPr>
  <dimension ref="A1:C44"/>
  <sheetViews>
    <sheetView showGridLines="0" view="pageBreakPreview" zoomScaleSheetLayoutView="100" workbookViewId="0">
      <selection activeCell="H12" sqref="H11:H12"/>
    </sheetView>
  </sheetViews>
  <sheetFormatPr defaultColWidth="9" defaultRowHeight="19.8"/>
  <cols>
    <col min="1" max="1" width="20.09765625" style="329" customWidth="1"/>
    <col min="2" max="2" width="19.3984375" style="329" customWidth="1"/>
    <col min="3" max="3" width="61.8984375" style="329" customWidth="1"/>
    <col min="4" max="16384" width="9" style="329"/>
  </cols>
  <sheetData>
    <row r="1" spans="1:3">
      <c r="A1" s="329" t="s">
        <v>336</v>
      </c>
    </row>
    <row r="3" spans="1:3">
      <c r="A3" s="329" t="s">
        <v>279</v>
      </c>
    </row>
    <row r="5" spans="1:3">
      <c r="C5" s="345" t="s">
        <v>280</v>
      </c>
    </row>
    <row r="7" spans="1:3">
      <c r="A7" s="329" t="s">
        <v>281</v>
      </c>
      <c r="C7" s="330"/>
    </row>
    <row r="8" spans="1:3" ht="17.100000000000001" customHeight="1">
      <c r="A8" s="331" t="s">
        <v>282</v>
      </c>
      <c r="B8" s="331" t="s">
        <v>283</v>
      </c>
      <c r="C8" s="331" t="s">
        <v>284</v>
      </c>
    </row>
    <row r="9" spans="1:3" ht="17.100000000000001" customHeight="1">
      <c r="A9" s="332"/>
      <c r="B9" s="333" t="s">
        <v>285</v>
      </c>
      <c r="C9" s="334"/>
    </row>
    <row r="10" spans="1:3">
      <c r="A10" s="346" t="s">
        <v>262</v>
      </c>
      <c r="B10" s="347">
        <v>60000000</v>
      </c>
      <c r="C10" s="348" t="s">
        <v>286</v>
      </c>
    </row>
    <row r="11" spans="1:3">
      <c r="A11" s="346" t="s">
        <v>263</v>
      </c>
      <c r="B11" s="347">
        <v>1000000</v>
      </c>
      <c r="C11" s="348" t="s">
        <v>287</v>
      </c>
    </row>
    <row r="12" spans="1:3">
      <c r="A12" s="346" t="s">
        <v>264</v>
      </c>
      <c r="B12" s="347">
        <v>5000000</v>
      </c>
      <c r="C12" s="348" t="s">
        <v>287</v>
      </c>
    </row>
    <row r="13" spans="1:3">
      <c r="A13" s="346" t="s">
        <v>265</v>
      </c>
      <c r="B13" s="347">
        <v>3000000</v>
      </c>
      <c r="C13" s="348" t="s">
        <v>287</v>
      </c>
    </row>
    <row r="14" spans="1:3">
      <c r="A14" s="346" t="s">
        <v>266</v>
      </c>
      <c r="B14" s="347">
        <v>100000</v>
      </c>
      <c r="C14" s="348" t="s">
        <v>287</v>
      </c>
    </row>
    <row r="15" spans="1:3" ht="39.6">
      <c r="A15" s="346" t="s">
        <v>267</v>
      </c>
      <c r="B15" s="347">
        <v>2000000</v>
      </c>
      <c r="C15" s="348" t="s">
        <v>287</v>
      </c>
    </row>
    <row r="16" spans="1:3">
      <c r="A16" s="346" t="s">
        <v>268</v>
      </c>
      <c r="B16" s="347">
        <v>500000</v>
      </c>
      <c r="C16" s="348" t="s">
        <v>287</v>
      </c>
    </row>
    <row r="17" spans="1:3">
      <c r="A17" s="346" t="s">
        <v>269</v>
      </c>
      <c r="B17" s="347">
        <v>13000000</v>
      </c>
      <c r="C17" s="348" t="s">
        <v>287</v>
      </c>
    </row>
    <row r="18" spans="1:3">
      <c r="A18" s="346" t="s">
        <v>270</v>
      </c>
      <c r="B18" s="347">
        <v>200000</v>
      </c>
      <c r="C18" s="348" t="s">
        <v>287</v>
      </c>
    </row>
    <row r="19" spans="1:3">
      <c r="A19" s="346" t="s">
        <v>271</v>
      </c>
      <c r="B19" s="347">
        <v>200000</v>
      </c>
      <c r="C19" s="348" t="s">
        <v>287</v>
      </c>
    </row>
    <row r="20" spans="1:3">
      <c r="A20" s="346" t="s">
        <v>272</v>
      </c>
      <c r="B20" s="347">
        <v>1000000</v>
      </c>
      <c r="C20" s="348" t="s">
        <v>287</v>
      </c>
    </row>
    <row r="21" spans="1:3">
      <c r="A21" s="346" t="s">
        <v>273</v>
      </c>
      <c r="B21" s="347">
        <v>1000000</v>
      </c>
      <c r="C21" s="348" t="s">
        <v>287</v>
      </c>
    </row>
    <row r="22" spans="1:3">
      <c r="A22" s="349" t="s">
        <v>274</v>
      </c>
      <c r="B22" s="347">
        <v>5000000</v>
      </c>
      <c r="C22" s="348" t="s">
        <v>287</v>
      </c>
    </row>
    <row r="23" spans="1:3">
      <c r="A23" s="349" t="s">
        <v>275</v>
      </c>
      <c r="B23" s="347">
        <v>1000000</v>
      </c>
      <c r="C23" s="348" t="s">
        <v>287</v>
      </c>
    </row>
    <row r="24" spans="1:3" ht="17.100000000000001" customHeight="1">
      <c r="A24" s="350" t="s">
        <v>276</v>
      </c>
      <c r="B24" s="351">
        <v>5000000</v>
      </c>
      <c r="C24" s="352" t="s">
        <v>287</v>
      </c>
    </row>
    <row r="25" spans="1:3" ht="17.100000000000001" customHeight="1">
      <c r="A25" s="331" t="s">
        <v>288</v>
      </c>
      <c r="B25" s="335">
        <f>SUM(B10:B24)</f>
        <v>98000000</v>
      </c>
      <c r="C25" s="336"/>
    </row>
    <row r="26" spans="1:3" ht="17.100000000000001" customHeight="1">
      <c r="A26" s="353" t="s">
        <v>289</v>
      </c>
      <c r="B26" s="354">
        <v>2000000</v>
      </c>
      <c r="C26" s="355" t="s">
        <v>287</v>
      </c>
    </row>
    <row r="27" spans="1:3" ht="17.100000000000001" customHeight="1">
      <c r="A27" s="331"/>
      <c r="B27" s="335"/>
      <c r="C27" s="336"/>
    </row>
    <row r="28" spans="1:3" ht="16.5" customHeight="1">
      <c r="A28" s="331" t="s">
        <v>290</v>
      </c>
      <c r="B28" s="335">
        <f>B25+B26</f>
        <v>100000000</v>
      </c>
      <c r="C28" s="337"/>
    </row>
    <row r="29" spans="1:3" ht="16.5" customHeight="1">
      <c r="A29" s="329" t="s">
        <v>291</v>
      </c>
      <c r="B29" s="338"/>
      <c r="C29" s="338"/>
    </row>
    <row r="30" spans="1:3" ht="17.100000000000001" customHeight="1">
      <c r="A30" s="339"/>
      <c r="B30" s="330"/>
    </row>
    <row r="31" spans="1:3" ht="17.100000000000001" customHeight="1">
      <c r="A31" s="339" t="s">
        <v>292</v>
      </c>
      <c r="B31" s="330"/>
      <c r="C31" s="330"/>
    </row>
    <row r="32" spans="1:3" ht="17.100000000000001" customHeight="1">
      <c r="A32" s="331" t="s">
        <v>282</v>
      </c>
      <c r="B32" s="340" t="s">
        <v>293</v>
      </c>
      <c r="C32" s="341"/>
    </row>
    <row r="33" spans="1:3" ht="17.100000000000001" customHeight="1">
      <c r="A33" s="342"/>
      <c r="B33" s="333" t="s">
        <v>294</v>
      </c>
      <c r="C33" s="343"/>
    </row>
    <row r="34" spans="1:3" ht="17.100000000000001" customHeight="1">
      <c r="A34" s="424" t="s">
        <v>295</v>
      </c>
      <c r="B34" s="351">
        <v>85000000</v>
      </c>
      <c r="C34" s="356" t="s">
        <v>296</v>
      </c>
    </row>
    <row r="35" spans="1:3">
      <c r="A35" s="331" t="s">
        <v>288</v>
      </c>
      <c r="B35" s="335">
        <f>SUM(B34)</f>
        <v>85000000</v>
      </c>
      <c r="C35" s="344"/>
    </row>
    <row r="38" spans="1:3">
      <c r="A38" s="329" t="s">
        <v>297</v>
      </c>
      <c r="B38" s="338"/>
      <c r="C38" s="338"/>
    </row>
    <row r="39" spans="1:3" ht="14.25" customHeight="1">
      <c r="A39" s="567" t="s">
        <v>298</v>
      </c>
      <c r="B39" s="567"/>
      <c r="C39" s="567"/>
    </row>
    <row r="40" spans="1:3">
      <c r="A40" s="567"/>
      <c r="B40" s="567"/>
      <c r="C40" s="567"/>
    </row>
    <row r="41" spans="1:3">
      <c r="A41" s="567"/>
      <c r="B41" s="567"/>
      <c r="C41" s="567"/>
    </row>
    <row r="42" spans="1:3">
      <c r="A42" s="329" t="s">
        <v>299</v>
      </c>
      <c r="B42" s="338"/>
      <c r="C42" s="338"/>
    </row>
    <row r="43" spans="1:3">
      <c r="B43" s="338"/>
      <c r="C43" s="338"/>
    </row>
    <row r="44" spans="1:3">
      <c r="B44" s="338"/>
      <c r="C44" s="338"/>
    </row>
  </sheetData>
  <mergeCells count="1">
    <mergeCell ref="A39:C41"/>
  </mergeCells>
  <phoneticPr fontId="2"/>
  <printOptions horizontalCentered="1"/>
  <pageMargins left="0.70866141732283472" right="0.70866141732283472" top="0.74803149606299213" bottom="0.74803149606299213" header="0.31496062992125984" footer="0.31496062992125984"/>
  <pageSetup paperSize="9" scale="7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承継・開業支援事業計画書 </vt:lpstr>
      <vt:lpstr>【施設】(別紙１ー１) 総括表</vt:lpstr>
      <vt:lpstr>【施設】(別紙１－１) 総括表【記入例】</vt:lpstr>
      <vt:lpstr>【施設】(別紙１－２) 事業費内訳書</vt:lpstr>
      <vt:lpstr>【施設】（別紙１－３）事業計画書</vt:lpstr>
      <vt:lpstr>【設備】（別紙２）設備整備事業計画書</vt:lpstr>
      <vt:lpstr>【地域への定着支援】別紙３ー１</vt:lpstr>
      <vt:lpstr>【地域への定着支援】別紙３－２</vt:lpstr>
      <vt:lpstr>【地域への定着支援】 別紙３－２【記入例】</vt:lpstr>
      <vt:lpstr>【地域への定着支援】別紙３－３</vt:lpstr>
      <vt:lpstr>'【施設】(別紙１－１) 総括表【記入例】'!Print_Area</vt:lpstr>
      <vt:lpstr>'【施設】(別紙１ー１) 総括表'!Print_Area</vt:lpstr>
      <vt:lpstr>'【施設】(別紙１－２) 事業費内訳書'!Print_Area</vt:lpstr>
      <vt:lpstr>'【施設】（別紙１－３）事業計画書'!Print_Area</vt:lpstr>
      <vt:lpstr>'【設備】（別紙２）設備整備事業計画書'!Print_Area</vt:lpstr>
      <vt:lpstr>'【地域への定着支援】 別紙３－２【記入例】'!Print_Area</vt:lpstr>
      <vt:lpstr>'【地域への定着支援】別紙３－２'!Print_Area</vt:lpstr>
      <vt:lpstr>'【地域への定着支援】別紙３－３'!Print_Area</vt:lpstr>
      <vt:lpstr>【地域への定着支援】別紙３ー１!Print_Area</vt:lpstr>
      <vt:lpstr>'承継・開業支援事業計画書 '!Print_Area</vt:lpstr>
      <vt:lpstr>'【施設】(別紙１－１) 総括表【記入例】'!Print_Titles</vt:lpstr>
      <vt:lpstr>'【施設】(別紙１ー１) 総括表'!Print_Titles</vt:lpstr>
      <vt:lpstr>'【施設】(別紙１－２) 事業費内訳書'!Print_Titles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2025-10-14T01:09:02Z</dcterms:modified>
</cp:coreProperties>
</file>